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thenecgroup.sharepoint.com/sites/NEC/NEC_Sales/Venue_Services/SCS Master Documents/Order Forms/NEC/New Order Forms/"/>
    </mc:Choice>
  </mc:AlternateContent>
  <xr:revisionPtr revIDLastSave="26" documentId="8_{3F374D5F-2B3F-46A7-8579-D0052493E216}" xr6:coauthVersionLast="47" xr6:coauthVersionMax="47" xr10:uidLastSave="{7D340251-589B-4F03-9975-9A0D1945D24C}"/>
  <bookViews>
    <workbookView showSheetTabs="0" xWindow="-28920" yWindow="-120" windowWidth="29040" windowHeight="15840" tabRatio="883" activeTab="2" xr2:uid="{DAB3E2EE-06D6-454B-98E8-73D2CEDD02FA}"/>
  </bookViews>
  <sheets>
    <sheet name="Landing" sheetId="42" r:id="rId1"/>
    <sheet name="SpaceO" sheetId="18" r:id="rId2"/>
    <sheet name="SpaceEI" sheetId="3" r:id="rId3"/>
    <sheet name="SpaceUT" sheetId="16" r:id="rId4"/>
    <sheet name="SpaceSA" sheetId="20" r:id="rId5"/>
    <sheet name="SpaceFL" sheetId="21" r:id="rId6"/>
    <sheet name="SpaceCL" sheetId="22" r:id="rId7"/>
    <sheet name="SpaceCA" sheetId="23" r:id="rId8"/>
    <sheet name="SpaceCA (2)" sheetId="44" r:id="rId9"/>
    <sheet name="SpaceCA (3)" sheetId="37" r:id="rId10"/>
    <sheet name="SpaceCA (4)" sheetId="45" r:id="rId11"/>
    <sheet name="SpaceCA (5)" sheetId="38" r:id="rId12"/>
    <sheet name="SpaceGR" sheetId="24" r:id="rId13"/>
    <sheet name="SpaceCD" sheetId="25" r:id="rId14"/>
    <sheet name="SpaceOS" sheetId="30" r:id="rId15"/>
    <sheet name="SpaceTC" sheetId="27" r:id="rId16"/>
    <sheet name="SpaceHelper" sheetId="28" state="hidden" r:id="rId17"/>
    <sheet name="ShellHelper" sheetId="32" state="hidden" r:id="rId18"/>
    <sheet name="Admin" sheetId="29" state="hidden" r:id="rId19"/>
  </sheets>
  <definedNames>
    <definedName name="_xlnm._FilterDatabase" localSheetId="18" hidden="1">Admin!#REF!</definedName>
    <definedName name="_xlnm._FilterDatabase" localSheetId="17" hidden="1">ShellHelper!#REF!</definedName>
    <definedName name="_xlnm._FilterDatabase" localSheetId="16" hidden="1">SpaceHelper!#REF!</definedName>
    <definedName name="_xlnm._FilterDatabase" localSheetId="14" hidden="1">SpaceOS!$A$22:$C$37</definedName>
    <definedName name="_xlnm.Print_Area" localSheetId="7">SpaceCA!$E$1:$AD$33</definedName>
    <definedName name="_xlnm.Print_Area" localSheetId="8">'SpaceCA (2)'!$E$1:$AD$56</definedName>
    <definedName name="_xlnm.Print_Area" localSheetId="9">'SpaceCA (3)'!$E$1:$AD$40</definedName>
    <definedName name="_xlnm.Print_Area" localSheetId="10">'SpaceCA (4)'!$E$1:$AD$41</definedName>
    <definedName name="_xlnm.Print_Area" localSheetId="11">'SpaceCA (5)'!$E$1:$AD$29</definedName>
    <definedName name="_xlnm.Print_Area" localSheetId="13">SpaceCD!$E$1:$U$39</definedName>
    <definedName name="_xlnm.Print_Area" localSheetId="6">SpaceCL!$E$1:$AB$33</definedName>
    <definedName name="_xlnm.Print_Area" localSheetId="2">SpaceEI!$E$1:$Y$38</definedName>
    <definedName name="_xlnm.Print_Area" localSheetId="5">SpaceFL!$E$1:$W$25</definedName>
    <definedName name="_xlnm.Print_Area" localSheetId="12">SpaceGR!$E$1:$W$43</definedName>
    <definedName name="_xlnm.Print_Area" localSheetId="1">SpaceO!$E$1:$V$27</definedName>
    <definedName name="_xlnm.Print_Area" localSheetId="14">SpaceOS!$E$1:$O$54</definedName>
    <definedName name="_xlnm.Print_Area" localSheetId="4">SpaceSA!$E$1:$Y$37</definedName>
    <definedName name="_xlnm.Print_Area" localSheetId="15">SpaceTC!$E$1:$L$377</definedName>
    <definedName name="_xlnm.Print_Area" localSheetId="3">SpaceUT!$E$1:$Y$52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 i="24" l="1"/>
  <c r="U24" i="24"/>
  <c r="U23" i="24"/>
  <c r="T23" i="24"/>
  <c r="T24" i="24"/>
  <c r="L7" i="30" l="1"/>
  <c r="U26" i="24" l="1"/>
  <c r="T26" i="24"/>
  <c r="U25" i="24"/>
  <c r="T25" i="24"/>
  <c r="W22" i="3" l="1"/>
  <c r="W21" i="3"/>
  <c r="W20" i="3"/>
  <c r="V20" i="3"/>
  <c r="V22" i="3"/>
  <c r="U22" i="3"/>
  <c r="U21" i="3"/>
  <c r="U20" i="3"/>
  <c r="V21" i="3" l="1"/>
  <c r="A34" i="27" l="1"/>
  <c r="A32" i="27"/>
  <c r="A30" i="27"/>
  <c r="A28" i="27"/>
  <c r="A26" i="27"/>
  <c r="A24" i="27"/>
  <c r="A22" i="27"/>
  <c r="A20" i="27"/>
  <c r="A18" i="27"/>
  <c r="A16" i="27"/>
  <c r="A14" i="27"/>
  <c r="A12" i="27"/>
  <c r="A10" i="27"/>
  <c r="A8" i="27"/>
  <c r="A6" i="27"/>
  <c r="A34" i="30"/>
  <c r="A32" i="30"/>
  <c r="A30" i="30"/>
  <c r="A28" i="30"/>
  <c r="A26" i="30"/>
  <c r="A24" i="30"/>
  <c r="A22" i="30"/>
  <c r="A20" i="30"/>
  <c r="A18" i="30"/>
  <c r="A16" i="30"/>
  <c r="A14" i="30"/>
  <c r="A12" i="30"/>
  <c r="A10" i="30"/>
  <c r="A8" i="30"/>
  <c r="A6" i="30"/>
  <c r="A34" i="25"/>
  <c r="A32" i="25"/>
  <c r="A30" i="25"/>
  <c r="A28" i="25"/>
  <c r="A26" i="25"/>
  <c r="A24" i="25"/>
  <c r="A22" i="25"/>
  <c r="A20" i="25"/>
  <c r="A18" i="25"/>
  <c r="A16" i="25"/>
  <c r="A14" i="25"/>
  <c r="A12" i="25"/>
  <c r="A10" i="25"/>
  <c r="A8" i="25"/>
  <c r="A6" i="25"/>
  <c r="A34" i="24"/>
  <c r="A32" i="24"/>
  <c r="A30" i="24"/>
  <c r="A28" i="24"/>
  <c r="A26" i="24"/>
  <c r="A24" i="24"/>
  <c r="A22" i="24"/>
  <c r="A20" i="24"/>
  <c r="A18" i="24"/>
  <c r="A16" i="24"/>
  <c r="A14" i="24"/>
  <c r="A12" i="24"/>
  <c r="A10" i="24"/>
  <c r="A8" i="24"/>
  <c r="A6" i="24"/>
  <c r="A34" i="38"/>
  <c r="A32" i="38"/>
  <c r="A30" i="38"/>
  <c r="A28" i="38"/>
  <c r="A26" i="38"/>
  <c r="A24" i="38"/>
  <c r="A22" i="38"/>
  <c r="A20" i="38"/>
  <c r="A18" i="38"/>
  <c r="A16" i="38"/>
  <c r="A14" i="38"/>
  <c r="A12" i="38"/>
  <c r="A10" i="38"/>
  <c r="A8" i="38"/>
  <c r="A6" i="38"/>
  <c r="A34" i="45"/>
  <c r="A32" i="45"/>
  <c r="A30" i="45"/>
  <c r="A28" i="45"/>
  <c r="A26" i="45"/>
  <c r="A24" i="45"/>
  <c r="A22" i="45"/>
  <c r="A20" i="45"/>
  <c r="A18" i="45"/>
  <c r="A16" i="45"/>
  <c r="A14" i="45"/>
  <c r="A12" i="45"/>
  <c r="A10" i="45"/>
  <c r="A8" i="45"/>
  <c r="A6" i="45"/>
  <c r="A34" i="37"/>
  <c r="A32" i="37"/>
  <c r="A30" i="37"/>
  <c r="A28" i="37"/>
  <c r="A26" i="37"/>
  <c r="A24" i="37"/>
  <c r="A22" i="37"/>
  <c r="A20" i="37"/>
  <c r="A18" i="37"/>
  <c r="A16" i="37"/>
  <c r="A14" i="37"/>
  <c r="A12" i="37"/>
  <c r="A10" i="37"/>
  <c r="A8" i="37"/>
  <c r="A6" i="37"/>
  <c r="A34" i="44"/>
  <c r="A32" i="44"/>
  <c r="A30" i="44"/>
  <c r="A28" i="44"/>
  <c r="A26" i="44"/>
  <c r="A24" i="44"/>
  <c r="A22" i="44"/>
  <c r="A20" i="44"/>
  <c r="A18" i="44"/>
  <c r="A16" i="44"/>
  <c r="A14" i="44"/>
  <c r="A12" i="44"/>
  <c r="A10" i="44"/>
  <c r="A8" i="44"/>
  <c r="A6" i="44"/>
  <c r="A34" i="23"/>
  <c r="A32" i="23"/>
  <c r="A30" i="23"/>
  <c r="A28" i="23"/>
  <c r="A26" i="23"/>
  <c r="A24" i="23"/>
  <c r="A22" i="23"/>
  <c r="A20" i="23"/>
  <c r="A18" i="23"/>
  <c r="A16" i="23"/>
  <c r="A14" i="23"/>
  <c r="A12" i="23"/>
  <c r="A10" i="23"/>
  <c r="A8" i="23"/>
  <c r="A6" i="23"/>
  <c r="A34" i="22"/>
  <c r="A32" i="22"/>
  <c r="A30" i="22"/>
  <c r="A28" i="22"/>
  <c r="A26" i="22"/>
  <c r="A24" i="22"/>
  <c r="A22" i="22"/>
  <c r="A20" i="22"/>
  <c r="A18" i="22"/>
  <c r="A16" i="22"/>
  <c r="A14" i="22"/>
  <c r="A12" i="22"/>
  <c r="A10" i="22"/>
  <c r="A8" i="22"/>
  <c r="A6" i="22"/>
  <c r="A34" i="21"/>
  <c r="A32" i="21"/>
  <c r="A30" i="21"/>
  <c r="A28" i="21"/>
  <c r="A26" i="21"/>
  <c r="A24" i="21"/>
  <c r="A22" i="21"/>
  <c r="A20" i="21"/>
  <c r="A18" i="21"/>
  <c r="A16" i="21"/>
  <c r="A14" i="21"/>
  <c r="A12" i="21"/>
  <c r="A10" i="21"/>
  <c r="A8" i="21"/>
  <c r="A6" i="21"/>
  <c r="A34" i="20"/>
  <c r="A32" i="20"/>
  <c r="A30" i="20"/>
  <c r="A28" i="20"/>
  <c r="A26" i="20"/>
  <c r="A24" i="20"/>
  <c r="A22" i="20"/>
  <c r="A20" i="20"/>
  <c r="A18" i="20"/>
  <c r="A16" i="20"/>
  <c r="A14" i="20"/>
  <c r="A12" i="20"/>
  <c r="A10" i="20"/>
  <c r="A8" i="20"/>
  <c r="A6" i="20"/>
  <c r="A34" i="16"/>
  <c r="A32" i="16"/>
  <c r="A30" i="16"/>
  <c r="A28" i="16"/>
  <c r="A26" i="16"/>
  <c r="A24" i="16"/>
  <c r="A22" i="16"/>
  <c r="A20" i="16"/>
  <c r="A18" i="16"/>
  <c r="A16" i="16"/>
  <c r="A14" i="16"/>
  <c r="A12" i="16"/>
  <c r="A10" i="16"/>
  <c r="A8" i="16"/>
  <c r="A6" i="16"/>
  <c r="A34" i="3"/>
  <c r="A32" i="3"/>
  <c r="A30" i="3"/>
  <c r="A28" i="3"/>
  <c r="A26" i="3"/>
  <c r="A24" i="3"/>
  <c r="A22" i="3"/>
  <c r="A20" i="3"/>
  <c r="A18" i="3"/>
  <c r="A16" i="3"/>
  <c r="A14" i="3"/>
  <c r="A12" i="3"/>
  <c r="A10" i="3"/>
  <c r="A8" i="3"/>
  <c r="A6" i="3"/>
  <c r="A34" i="18"/>
  <c r="A32" i="18"/>
  <c r="A30" i="18"/>
  <c r="A28" i="18"/>
  <c r="A26" i="18"/>
  <c r="A24" i="18"/>
  <c r="A22" i="18"/>
  <c r="A20" i="18"/>
  <c r="A18" i="18"/>
  <c r="A16" i="18"/>
  <c r="A14" i="18"/>
  <c r="A12" i="18"/>
  <c r="A10" i="18"/>
  <c r="A8" i="18"/>
  <c r="A6" i="18"/>
  <c r="Q23" i="3"/>
  <c r="Q18" i="3"/>
  <c r="Q15" i="3"/>
  <c r="Q10" i="3"/>
  <c r="Q5" i="3"/>
  <c r="AB20" i="45"/>
  <c r="AB21" i="45"/>
  <c r="AB22" i="45"/>
  <c r="AB23" i="45"/>
  <c r="AB24" i="45"/>
  <c r="AB25" i="45"/>
  <c r="AB26" i="45"/>
  <c r="S372" i="28"/>
  <c r="S373" i="28"/>
  <c r="S374" i="28"/>
  <c r="S375" i="28"/>
  <c r="S376" i="28"/>
  <c r="S377" i="28"/>
  <c r="S378" i="28"/>
  <c r="S379" i="28"/>
  <c r="S380" i="28"/>
  <c r="S381" i="28"/>
  <c r="S382" i="28"/>
  <c r="S383" i="28"/>
  <c r="S384" i="28"/>
  <c r="S385" i="28"/>
  <c r="S386" i="28"/>
  <c r="S387" i="28"/>
  <c r="S20" i="28"/>
  <c r="S21" i="28"/>
  <c r="S22" i="28"/>
  <c r="S23" i="28"/>
  <c r="S24" i="28"/>
  <c r="S25" i="28"/>
  <c r="S26" i="28"/>
  <c r="S27" i="28"/>
  <c r="S28" i="28"/>
  <c r="S29" i="28"/>
  <c r="S30" i="28"/>
  <c r="S31" i="28"/>
  <c r="S32" i="28"/>
  <c r="S33" i="28"/>
  <c r="S34" i="28"/>
  <c r="S35" i="28"/>
  <c r="S36" i="28"/>
  <c r="S37"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S90" i="28"/>
  <c r="S91" i="28"/>
  <c r="S92" i="28"/>
  <c r="S93" i="28"/>
  <c r="S94" i="28"/>
  <c r="S95" i="28"/>
  <c r="S96" i="28"/>
  <c r="S97" i="28"/>
  <c r="S98" i="28"/>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S132" i="28"/>
  <c r="S133" i="28"/>
  <c r="S134" i="28"/>
  <c r="S135" i="28"/>
  <c r="S136" i="28"/>
  <c r="S137" i="28"/>
  <c r="S138" i="28"/>
  <c r="S139" i="28"/>
  <c r="S140" i="28"/>
  <c r="S141" i="28"/>
  <c r="S142" i="28"/>
  <c r="S143" i="28"/>
  <c r="S144" i="28"/>
  <c r="S145" i="28"/>
  <c r="S146" i="28"/>
  <c r="S147" i="28"/>
  <c r="S148" i="28"/>
  <c r="S149" i="28"/>
  <c r="S150" i="28"/>
  <c r="S151" i="28"/>
  <c r="S152" i="28"/>
  <c r="S153" i="28"/>
  <c r="S154" i="28"/>
  <c r="S155" i="28"/>
  <c r="S156" i="28"/>
  <c r="S157" i="28"/>
  <c r="S158" i="28"/>
  <c r="S159" i="28"/>
  <c r="S160" i="28"/>
  <c r="S161" i="28"/>
  <c r="S162" i="28"/>
  <c r="S163" i="28"/>
  <c r="S164" i="28"/>
  <c r="S165" i="28"/>
  <c r="S166" i="28"/>
  <c r="S167" i="28"/>
  <c r="S168" i="28"/>
  <c r="S169" i="28"/>
  <c r="S170" i="28"/>
  <c r="S171" i="28"/>
  <c r="S172" i="28"/>
  <c r="S173" i="28"/>
  <c r="S174" i="28"/>
  <c r="S175" i="28"/>
  <c r="S176" i="28"/>
  <c r="S177" i="28"/>
  <c r="S178" i="28"/>
  <c r="S179" i="28"/>
  <c r="S180" i="28"/>
  <c r="S181" i="28"/>
  <c r="S182" i="28"/>
  <c r="S183" i="28"/>
  <c r="S184" i="28"/>
  <c r="S185" i="28"/>
  <c r="S186" i="28"/>
  <c r="S187" i="28"/>
  <c r="S188" i="28"/>
  <c r="S189" i="28"/>
  <c r="S190" i="28"/>
  <c r="S191" i="28"/>
  <c r="S192" i="28"/>
  <c r="S193" i="28"/>
  <c r="S194" i="28"/>
  <c r="S195" i="28"/>
  <c r="S196" i="28"/>
  <c r="S197" i="28"/>
  <c r="S198" i="28"/>
  <c r="S199" i="28"/>
  <c r="S200" i="28"/>
  <c r="S201" i="28"/>
  <c r="S202" i="28"/>
  <c r="S203" i="28"/>
  <c r="S204" i="28"/>
  <c r="S205" i="28"/>
  <c r="S206" i="28"/>
  <c r="S207" i="28"/>
  <c r="S208" i="28"/>
  <c r="S209" i="28"/>
  <c r="S210" i="28"/>
  <c r="S211" i="28"/>
  <c r="S212" i="28"/>
  <c r="S213" i="28"/>
  <c r="S214" i="28"/>
  <c r="S215" i="28"/>
  <c r="S216" i="28"/>
  <c r="S217" i="28"/>
  <c r="S218" i="28"/>
  <c r="S219" i="28"/>
  <c r="S220" i="28"/>
  <c r="S221" i="28"/>
  <c r="S222" i="28"/>
  <c r="S223" i="28"/>
  <c r="S224" i="28"/>
  <c r="S225" i="28"/>
  <c r="S226" i="28"/>
  <c r="S227" i="28"/>
  <c r="S228" i="28"/>
  <c r="S229" i="28"/>
  <c r="S230" i="28"/>
  <c r="S231" i="28"/>
  <c r="S232" i="28"/>
  <c r="S233" i="28"/>
  <c r="S234" i="28"/>
  <c r="S235" i="28"/>
  <c r="S236" i="28"/>
  <c r="S237" i="28"/>
  <c r="S238" i="28"/>
  <c r="S239" i="28"/>
  <c r="S240" i="28"/>
  <c r="S241" i="28"/>
  <c r="S242" i="28"/>
  <c r="S243" i="28"/>
  <c r="S244" i="28"/>
  <c r="S245" i="28"/>
  <c r="S246" i="28"/>
  <c r="S247" i="28"/>
  <c r="S248" i="28"/>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296" i="28"/>
  <c r="S297" i="28"/>
  <c r="S298" i="28"/>
  <c r="S299" i="28"/>
  <c r="S300" i="28"/>
  <c r="S301" i="28"/>
  <c r="S302" i="28"/>
  <c r="S303" i="28"/>
  <c r="S304" i="28"/>
  <c r="S305" i="28"/>
  <c r="S306" i="28"/>
  <c r="S307" i="28"/>
  <c r="S308" i="28"/>
  <c r="S309" i="28"/>
  <c r="S310" i="28"/>
  <c r="S311" i="28"/>
  <c r="S312" i="28"/>
  <c r="S313" i="28"/>
  <c r="S314" i="28"/>
  <c r="S315" i="28"/>
  <c r="S316" i="28"/>
  <c r="S317" i="28"/>
  <c r="S318" i="28"/>
  <c r="S319" i="28"/>
  <c r="S320" i="28"/>
  <c r="S321" i="28"/>
  <c r="S322" i="28"/>
  <c r="S323" i="28"/>
  <c r="S324" i="28"/>
  <c r="S325" i="28"/>
  <c r="S326" i="28"/>
  <c r="S327" i="28"/>
  <c r="S328" i="28"/>
  <c r="S329" i="28"/>
  <c r="S330" i="28"/>
  <c r="S331" i="28"/>
  <c r="S332" i="28"/>
  <c r="S333" i="28"/>
  <c r="S334" i="28"/>
  <c r="S335" i="28"/>
  <c r="S336" i="28"/>
  <c r="S337" i="28"/>
  <c r="S338" i="28"/>
  <c r="S339" i="28"/>
  <c r="S340" i="28"/>
  <c r="S341" i="28"/>
  <c r="S342" i="28"/>
  <c r="S343" i="28"/>
  <c r="S344" i="28"/>
  <c r="S345" i="28"/>
  <c r="S346" i="28"/>
  <c r="S347" i="28"/>
  <c r="S348" i="28"/>
  <c r="S349" i="28"/>
  <c r="S350" i="28"/>
  <c r="S351" i="28"/>
  <c r="S352" i="28"/>
  <c r="S353" i="28"/>
  <c r="S354" i="28"/>
  <c r="S355" i="28"/>
  <c r="S356" i="28"/>
  <c r="S357" i="28"/>
  <c r="S358" i="28"/>
  <c r="S359" i="28"/>
  <c r="S360" i="28"/>
  <c r="S361" i="28"/>
  <c r="S362" i="28"/>
  <c r="S363" i="28"/>
  <c r="S364" i="28"/>
  <c r="S365" i="28"/>
  <c r="S366" i="28"/>
  <c r="S367" i="28"/>
  <c r="S368" i="28"/>
  <c r="S369" i="28"/>
  <c r="S370" i="28"/>
  <c r="S371" i="28"/>
  <c r="S78" i="32"/>
  <c r="S79" i="32"/>
  <c r="S80" i="32"/>
  <c r="S81" i="32"/>
  <c r="S82" i="32"/>
  <c r="S83" i="32"/>
  <c r="S84" i="32"/>
  <c r="S85" i="32"/>
  <c r="S86" i="32"/>
  <c r="S87" i="32"/>
  <c r="S88" i="32"/>
  <c r="S89" i="32"/>
  <c r="S90" i="32"/>
  <c r="S91" i="32"/>
  <c r="S92" i="32"/>
  <c r="S93" i="32"/>
  <c r="S94" i="32"/>
  <c r="S95" i="32"/>
  <c r="S96" i="32"/>
  <c r="S97" i="32"/>
  <c r="S98" i="32"/>
  <c r="S99" i="32"/>
  <c r="S100" i="32"/>
  <c r="S101" i="32"/>
  <c r="S102" i="32"/>
  <c r="S103" i="32"/>
  <c r="S104" i="32"/>
  <c r="S105" i="32"/>
  <c r="S106" i="32"/>
  <c r="S107" i="32"/>
  <c r="S108" i="32"/>
  <c r="S109" i="32"/>
  <c r="S110" i="32"/>
  <c r="S111" i="32"/>
  <c r="S112" i="32"/>
  <c r="S113" i="32"/>
  <c r="S114" i="32"/>
  <c r="S115" i="32"/>
  <c r="S116" i="32"/>
  <c r="S117" i="32"/>
  <c r="S118" i="32"/>
  <c r="S119" i="32"/>
  <c r="S120" i="32"/>
  <c r="S121" i="32"/>
  <c r="S122" i="32"/>
  <c r="S123" i="32"/>
  <c r="S124" i="32"/>
  <c r="S125" i="32"/>
  <c r="S126" i="32"/>
  <c r="S127" i="32"/>
  <c r="S128" i="32"/>
  <c r="S129" i="32"/>
  <c r="S130" i="32"/>
  <c r="S131" i="32"/>
  <c r="S132" i="32"/>
  <c r="S133" i="32"/>
  <c r="S134" i="32"/>
  <c r="S135" i="32"/>
  <c r="S136" i="32"/>
  <c r="S137" i="32"/>
  <c r="S138" i="32"/>
  <c r="S139" i="32"/>
  <c r="S140" i="32"/>
  <c r="S141" i="32"/>
  <c r="S142" i="32"/>
  <c r="S143" i="32"/>
  <c r="S144" i="32"/>
  <c r="S145" i="32"/>
  <c r="S146" i="32"/>
  <c r="S147" i="32"/>
  <c r="S148" i="32"/>
  <c r="S149" i="32"/>
  <c r="S150" i="32"/>
  <c r="S151" i="32"/>
  <c r="S152" i="32"/>
  <c r="S153" i="32"/>
  <c r="S154" i="32"/>
  <c r="S155" i="32"/>
  <c r="S156" i="32"/>
  <c r="S157" i="32"/>
  <c r="S158" i="32"/>
  <c r="S159" i="32"/>
  <c r="S160" i="32"/>
  <c r="S161" i="32"/>
  <c r="S162" i="32"/>
  <c r="S163" i="32"/>
  <c r="S164" i="32"/>
  <c r="S165" i="32"/>
  <c r="S166" i="32"/>
  <c r="S167" i="32"/>
  <c r="S168" i="32"/>
  <c r="S169" i="32"/>
  <c r="S170" i="32"/>
  <c r="S171" i="32"/>
  <c r="S172" i="32"/>
  <c r="S173" i="32"/>
  <c r="S174" i="32"/>
  <c r="S175" i="32"/>
  <c r="S176" i="32"/>
  <c r="S177" i="32"/>
  <c r="S178" i="32"/>
  <c r="S179" i="32"/>
  <c r="S180" i="32"/>
  <c r="S181" i="32"/>
  <c r="S182" i="32"/>
  <c r="S183" i="32"/>
  <c r="S184" i="32"/>
  <c r="S185" i="32"/>
  <c r="S186" i="32"/>
  <c r="S187" i="32"/>
  <c r="S188" i="32"/>
  <c r="S189" i="32"/>
  <c r="S190" i="32"/>
  <c r="S191" i="32"/>
  <c r="S192" i="32"/>
  <c r="S193" i="32"/>
  <c r="S194" i="32"/>
  <c r="S195" i="32"/>
  <c r="S196" i="32"/>
  <c r="S197" i="32"/>
  <c r="S198" i="32"/>
  <c r="S199" i="32"/>
  <c r="S200" i="32"/>
  <c r="S201" i="32"/>
  <c r="S202" i="32"/>
  <c r="S203" i="32"/>
  <c r="S204" i="32"/>
  <c r="S205" i="32"/>
  <c r="S206" i="32"/>
  <c r="S207" i="32"/>
  <c r="S208" i="32"/>
  <c r="S209" i="32"/>
  <c r="S210" i="32"/>
  <c r="S211" i="32"/>
  <c r="S212" i="32"/>
  <c r="S213" i="32"/>
  <c r="S214" i="32"/>
  <c r="S215" i="32"/>
  <c r="S216" i="32"/>
  <c r="S217" i="32"/>
  <c r="S218" i="32"/>
  <c r="S219" i="32"/>
  <c r="S220" i="32"/>
  <c r="S221" i="32"/>
  <c r="S222" i="32"/>
  <c r="S223" i="32"/>
  <c r="S224" i="32"/>
  <c r="S225" i="32"/>
  <c r="S226" i="32"/>
  <c r="S227" i="32"/>
  <c r="S228" i="32"/>
  <c r="S229" i="32"/>
  <c r="S230" i="32"/>
  <c r="S231" i="32"/>
  <c r="S232" i="32"/>
  <c r="S233" i="32"/>
  <c r="S234" i="32"/>
  <c r="S235" i="32"/>
  <c r="S236" i="32"/>
  <c r="S237" i="32"/>
  <c r="S238" i="32"/>
  <c r="S239" i="32"/>
  <c r="S240" i="32"/>
  <c r="S241" i="32"/>
  <c r="S242" i="32"/>
  <c r="S243" i="32"/>
  <c r="S244" i="32"/>
  <c r="AJ101" i="32" a="1"/>
  <c r="AJ101" i="32" s="1"/>
  <c r="AE101" i="32" a="1"/>
  <c r="AE101" i="32" s="1"/>
  <c r="AJ35" i="32" a="1"/>
  <c r="AJ35" i="32" s="1"/>
  <c r="AE35" i="32" a="1"/>
  <c r="AE35" i="32" s="1"/>
  <c r="Y5" i="45"/>
  <c r="V5" i="45"/>
  <c r="S5" i="45"/>
  <c r="Y22" i="44"/>
  <c r="V22" i="44"/>
  <c r="S22" i="44"/>
  <c r="Y5" i="44"/>
  <c r="AO34" i="28" s="1" a="1"/>
  <c r="AO34" i="28" s="1"/>
  <c r="V5" i="44"/>
  <c r="AJ34" i="28" s="1" a="1"/>
  <c r="AJ34" i="28" s="1"/>
  <c r="S5" i="44"/>
  <c r="Y19" i="23"/>
  <c r="V19" i="23"/>
  <c r="S19" i="23"/>
  <c r="AE79" i="32" a="1"/>
  <c r="AE79" i="32" s="1"/>
  <c r="AJ79" i="32" a="1"/>
  <c r="AJ79" i="32" s="1"/>
  <c r="R6" i="38"/>
  <c r="R7" i="38"/>
  <c r="R8" i="38"/>
  <c r="R9" i="38"/>
  <c r="R10" i="38"/>
  <c r="R12" i="38"/>
  <c r="R13" i="38"/>
  <c r="R14" i="38"/>
  <c r="AC21" i="45"/>
  <c r="AC22" i="45"/>
  <c r="AC23" i="45"/>
  <c r="AC24" i="45"/>
  <c r="AC25" i="45"/>
  <c r="R6" i="45"/>
  <c r="R7" i="45"/>
  <c r="R8" i="45"/>
  <c r="R9" i="45"/>
  <c r="R10" i="45"/>
  <c r="R11" i="45"/>
  <c r="R12" i="45"/>
  <c r="R13" i="45"/>
  <c r="R14" i="45"/>
  <c r="R15" i="45"/>
  <c r="R16" i="45"/>
  <c r="R17" i="45"/>
  <c r="R18" i="45"/>
  <c r="R20" i="45"/>
  <c r="R21" i="45"/>
  <c r="R22" i="45"/>
  <c r="R23" i="45"/>
  <c r="R24" i="45"/>
  <c r="R25" i="45"/>
  <c r="R26" i="45"/>
  <c r="R6" i="37"/>
  <c r="R7" i="37"/>
  <c r="R8" i="37"/>
  <c r="R9" i="37"/>
  <c r="R10" i="37"/>
  <c r="R11" i="37"/>
  <c r="R12" i="37"/>
  <c r="R13" i="37"/>
  <c r="R15" i="37"/>
  <c r="R16" i="37"/>
  <c r="R17" i="37"/>
  <c r="R18" i="37"/>
  <c r="R19" i="37"/>
  <c r="R20" i="37"/>
  <c r="R21" i="37"/>
  <c r="R22" i="37"/>
  <c r="R23" i="37"/>
  <c r="R24" i="37"/>
  <c r="R25" i="37"/>
  <c r="B178" i="32" a="1"/>
  <c r="B178" i="32" s="1"/>
  <c r="B29" i="32" a="1"/>
  <c r="B29" i="32" s="1"/>
  <c r="AE5" i="32" l="1" a="1"/>
  <c r="AE5" i="32" s="1"/>
  <c r="AJ5" i="32" a="1"/>
  <c r="AJ5" i="32" s="1"/>
  <c r="B4" i="32" a="1"/>
  <c r="B4" i="32" s="1"/>
  <c r="AE112" i="32" a="1"/>
  <c r="AE112" i="32" s="1"/>
  <c r="B164" i="32" a="1"/>
  <c r="B164" i="32" s="1"/>
  <c r="AJ112" i="32" a="1"/>
  <c r="AJ112" i="32" s="1"/>
  <c r="B75" i="32" a="1"/>
  <c r="B75" i="32" s="1"/>
  <c r="B140" i="32" a="1"/>
  <c r="B140" i="32" s="1"/>
  <c r="Z5" i="32" a="1"/>
  <c r="Z5" i="32" s="1"/>
  <c r="B117" i="32" a="1"/>
  <c r="B117" i="32" s="1"/>
  <c r="AB19" i="37"/>
  <c r="AB20" i="37"/>
  <c r="AB21" i="37"/>
  <c r="AB8" i="38"/>
  <c r="AB18" i="45"/>
  <c r="AD21" i="45"/>
  <c r="AD22" i="45"/>
  <c r="AD23" i="45"/>
  <c r="AD24" i="45"/>
  <c r="AD25" i="45"/>
  <c r="AB23" i="44"/>
  <c r="AB24" i="44"/>
  <c r="AB25" i="44"/>
  <c r="AB26" i="44"/>
  <c r="AB27" i="44"/>
  <c r="AB28" i="44"/>
  <c r="AB29" i="44"/>
  <c r="AB10" i="44"/>
  <c r="AB11" i="44"/>
  <c r="AB12" i="44"/>
  <c r="AB13" i="44"/>
  <c r="AB14" i="44"/>
  <c r="AB15" i="44"/>
  <c r="AB16" i="44"/>
  <c r="AB17" i="44"/>
  <c r="AB18" i="44"/>
  <c r="AB19" i="44"/>
  <c r="AB20" i="44"/>
  <c r="AB21" i="44"/>
  <c r="AB11" i="23"/>
  <c r="AB10" i="23"/>
  <c r="AD10" i="23" s="1"/>
  <c r="AB9" i="23"/>
  <c r="AB8" i="23"/>
  <c r="AB25" i="23"/>
  <c r="AB24" i="23"/>
  <c r="AB23" i="23"/>
  <c r="AB22" i="23"/>
  <c r="AB21" i="23"/>
  <c r="AB20" i="23"/>
  <c r="B47" i="32" l="1" a="1"/>
  <c r="Z101" i="32" a="1"/>
  <c r="Z101" i="32" s="1"/>
  <c r="Z112" i="32" a="1"/>
  <c r="Z112" i="32" s="1"/>
  <c r="Z79" i="32" a="1"/>
  <c r="Z79" i="32" s="1"/>
  <c r="Z35" i="32" a="1"/>
  <c r="Z35" i="32" s="1"/>
  <c r="AB19" i="23"/>
  <c r="AD10" i="44"/>
  <c r="AC10" i="44"/>
  <c r="AC29" i="44"/>
  <c r="AD29" i="44"/>
  <c r="AC25" i="44"/>
  <c r="AD25" i="44"/>
  <c r="AD20" i="37"/>
  <c r="AC20" i="37"/>
  <c r="AC21" i="23"/>
  <c r="AD19" i="37"/>
  <c r="AC19" i="37"/>
  <c r="AC19" i="44"/>
  <c r="AD19" i="44"/>
  <c r="AD9" i="23"/>
  <c r="AC9" i="23"/>
  <c r="AC13" i="44"/>
  <c r="AD13" i="44"/>
  <c r="AC28" i="44"/>
  <c r="AD28" i="44"/>
  <c r="AD11" i="23"/>
  <c r="AC11" i="23"/>
  <c r="AC12" i="44"/>
  <c r="AD12" i="44"/>
  <c r="AC23" i="23"/>
  <c r="AC20" i="44"/>
  <c r="AD20" i="44"/>
  <c r="AC15" i="44"/>
  <c r="AD15" i="44"/>
  <c r="AC27" i="44"/>
  <c r="AD27" i="44"/>
  <c r="AD8" i="23"/>
  <c r="AC8" i="23"/>
  <c r="AD8" i="38"/>
  <c r="AC8" i="38"/>
  <c r="AC10" i="23"/>
  <c r="AC21" i="44"/>
  <c r="AD21" i="44"/>
  <c r="AC17" i="44"/>
  <c r="AD17" i="44"/>
  <c r="AC22" i="23"/>
  <c r="AC16" i="44"/>
  <c r="AD16" i="44"/>
  <c r="AC24" i="44"/>
  <c r="AD24" i="44"/>
  <c r="AC24" i="23"/>
  <c r="AD20" i="23"/>
  <c r="AC20" i="23"/>
  <c r="AD25" i="23"/>
  <c r="AC25" i="23"/>
  <c r="AD14" i="44"/>
  <c r="AC14" i="44"/>
  <c r="AC11" i="44"/>
  <c r="AD11" i="44"/>
  <c r="AD26" i="44"/>
  <c r="AC26" i="44"/>
  <c r="AC23" i="44"/>
  <c r="AD23" i="44"/>
  <c r="AC18" i="45"/>
  <c r="AD18" i="44"/>
  <c r="AC18" i="44"/>
  <c r="AD21" i="37"/>
  <c r="AC21" i="37"/>
  <c r="AD18" i="45"/>
  <c r="AD22" i="23"/>
  <c r="AD24" i="23"/>
  <c r="AD21" i="23"/>
  <c r="AD23" i="23"/>
  <c r="B47" i="32" l="1"/>
  <c r="O26" i="32" a="1"/>
  <c r="O26" i="32" s="1"/>
  <c r="O5" i="32" s="1" a="1"/>
  <c r="O5" i="32" s="1"/>
  <c r="Y19" i="45"/>
  <c r="AO111" i="28" s="1" a="1"/>
  <c r="AO111" i="28" s="1"/>
  <c r="V19" i="45"/>
  <c r="S19" i="45"/>
  <c r="AB17" i="45"/>
  <c r="AB16" i="45"/>
  <c r="AB15" i="45"/>
  <c r="AB14" i="45"/>
  <c r="AB13" i="45"/>
  <c r="AB12" i="45"/>
  <c r="AB11" i="45"/>
  <c r="AB10" i="45"/>
  <c r="AB9" i="45"/>
  <c r="AB8" i="45"/>
  <c r="AB7" i="45"/>
  <c r="AB6" i="45"/>
  <c r="E1" i="45"/>
  <c r="AJ111" i="28" l="1" a="1"/>
  <c r="AJ111" i="28" s="1"/>
  <c r="AB5" i="45"/>
  <c r="B184" i="28" s="1" a="1"/>
  <c r="B184" i="28" s="1"/>
  <c r="AC26" i="45"/>
  <c r="AC12" i="45"/>
  <c r="AC14" i="45"/>
  <c r="AC15" i="45"/>
  <c r="AC10" i="45"/>
  <c r="AD11" i="45"/>
  <c r="AC11" i="45"/>
  <c r="AC6" i="45"/>
  <c r="AD6" i="45"/>
  <c r="AC16" i="45"/>
  <c r="AD20" i="45"/>
  <c r="AC20" i="45"/>
  <c r="AC13" i="45"/>
  <c r="AC7" i="45"/>
  <c r="AC8" i="45"/>
  <c r="AC9" i="45"/>
  <c r="AC17" i="45"/>
  <c r="AB19" i="45"/>
  <c r="AD16" i="45"/>
  <c r="AD8" i="45"/>
  <c r="AD14" i="45"/>
  <c r="AD9" i="45"/>
  <c r="AD7" i="45"/>
  <c r="AD15" i="45"/>
  <c r="AD13" i="45"/>
  <c r="AD10" i="45"/>
  <c r="AD12" i="45"/>
  <c r="AD26" i="45"/>
  <c r="AD17" i="45"/>
  <c r="AE111" i="28" l="1" a="1"/>
  <c r="AE111" i="28" s="1"/>
  <c r="Y5" i="23"/>
  <c r="AO5" i="28" s="1" a="1"/>
  <c r="AO5" i="28" s="1"/>
  <c r="V5" i="23"/>
  <c r="AJ5" i="28" s="1" a="1"/>
  <c r="AJ5" i="28" s="1"/>
  <c r="S5" i="23"/>
  <c r="AB41" i="44" l="1"/>
  <c r="AB40" i="44"/>
  <c r="AB39" i="44"/>
  <c r="AB38" i="44"/>
  <c r="AB37" i="44"/>
  <c r="AB36" i="44"/>
  <c r="AB35" i="44"/>
  <c r="AB34" i="44"/>
  <c r="AB33" i="44"/>
  <c r="AB32" i="44"/>
  <c r="AB31" i="44"/>
  <c r="AB30" i="44"/>
  <c r="AB22" i="44" s="1"/>
  <c r="AB9" i="44"/>
  <c r="AB8" i="44"/>
  <c r="AB7" i="44"/>
  <c r="AB6" i="44"/>
  <c r="AB5" i="44" s="1"/>
  <c r="B119" i="28" s="1" a="1"/>
  <c r="B119" i="28" s="1"/>
  <c r="E1" i="44"/>
  <c r="Q15" i="24"/>
  <c r="Q5" i="24"/>
  <c r="AB13" i="37"/>
  <c r="AB12" i="37"/>
  <c r="AC35" i="44" l="1"/>
  <c r="AD35" i="44"/>
  <c r="AC36" i="44"/>
  <c r="AD36" i="44"/>
  <c r="AC37" i="44"/>
  <c r="AD37" i="44"/>
  <c r="AC12" i="37"/>
  <c r="AC30" i="44"/>
  <c r="AD30" i="44"/>
  <c r="AD38" i="44"/>
  <c r="AC38" i="44"/>
  <c r="AC34" i="44"/>
  <c r="AD34" i="44"/>
  <c r="AC13" i="37"/>
  <c r="AD6" i="44"/>
  <c r="AC6" i="44"/>
  <c r="AC31" i="44"/>
  <c r="AD31" i="44"/>
  <c r="AC39" i="44"/>
  <c r="AD39" i="44"/>
  <c r="AC7" i="44"/>
  <c r="AD7" i="44"/>
  <c r="AC32" i="44"/>
  <c r="AD32" i="44"/>
  <c r="AC40" i="44"/>
  <c r="AD40" i="44"/>
  <c r="AC9" i="44"/>
  <c r="AD9" i="44"/>
  <c r="AC8" i="44"/>
  <c r="AD8" i="44"/>
  <c r="AD33" i="44"/>
  <c r="AC33" i="44"/>
  <c r="AC41" i="44"/>
  <c r="AD41" i="44"/>
  <c r="N4" i="30"/>
  <c r="M4" i="30"/>
  <c r="L4" i="30"/>
  <c r="G10" i="30"/>
  <c r="G9" i="30"/>
  <c r="G8" i="30"/>
  <c r="G7" i="30"/>
  <c r="G6" i="30"/>
  <c r="G5" i="30"/>
  <c r="G4" i="30"/>
  <c r="E9" i="30"/>
  <c r="E8" i="30"/>
  <c r="E7" i="30"/>
  <c r="E4" i="30"/>
  <c r="AE34" i="28" l="1" a="1"/>
  <c r="AE34" i="28" s="1"/>
  <c r="E1" i="27" l="1"/>
  <c r="E1" i="30"/>
  <c r="E1" i="25"/>
  <c r="E1" i="24"/>
  <c r="E1" i="38"/>
  <c r="E1" i="37"/>
  <c r="E1" i="23"/>
  <c r="E1" i="22"/>
  <c r="E1" i="21"/>
  <c r="E1" i="20"/>
  <c r="E1" i="16"/>
  <c r="E1" i="3"/>
  <c r="E1" i="18"/>
  <c r="Y11" i="38" l="1"/>
  <c r="V11" i="38"/>
  <c r="S11" i="38"/>
  <c r="Y5" i="38"/>
  <c r="AO99" i="28" s="1" a="1"/>
  <c r="AO99" i="28" s="1"/>
  <c r="V5" i="38"/>
  <c r="AJ99" i="28" s="1" a="1"/>
  <c r="AJ99" i="28" s="1"/>
  <c r="S5" i="38"/>
  <c r="S14" i="37"/>
  <c r="S5" i="37"/>
  <c r="V5" i="37"/>
  <c r="V14" i="37"/>
  <c r="Y14" i="37"/>
  <c r="Y5" i="37"/>
  <c r="AO77" i="28" s="1" a="1"/>
  <c r="AO77" i="28" s="1"/>
  <c r="AD13" i="37"/>
  <c r="AD12" i="37"/>
  <c r="Q27" i="24"/>
  <c r="B223" i="28" s="1" a="1"/>
  <c r="B223" i="28" s="1"/>
  <c r="U21" i="24"/>
  <c r="T21" i="24"/>
  <c r="T20" i="24"/>
  <c r="U20" i="24"/>
  <c r="T19" i="24"/>
  <c r="U19" i="24"/>
  <c r="U18" i="24"/>
  <c r="T18" i="24"/>
  <c r="T17" i="24"/>
  <c r="U17" i="24"/>
  <c r="U16" i="24"/>
  <c r="T16" i="24"/>
  <c r="U14" i="24"/>
  <c r="T13" i="24"/>
  <c r="T12" i="24"/>
  <c r="T11" i="24"/>
  <c r="T10" i="24"/>
  <c r="U10" i="24"/>
  <c r="T9" i="24"/>
  <c r="T8" i="24"/>
  <c r="T7" i="24"/>
  <c r="U6" i="24"/>
  <c r="T6" i="24"/>
  <c r="U7" i="3"/>
  <c r="T14" i="24" l="1"/>
  <c r="U9" i="24"/>
  <c r="U13" i="24"/>
  <c r="U8" i="24"/>
  <c r="U12" i="24"/>
  <c r="U7" i="24"/>
  <c r="U11" i="24"/>
  <c r="V7" i="3" l="1"/>
  <c r="W7" i="3"/>
  <c r="S29" i="3" l="1"/>
  <c r="T29" i="3" s="1"/>
  <c r="S30" i="3"/>
  <c r="T30" i="3" s="1"/>
  <c r="S31" i="3"/>
  <c r="T31" i="3" s="1"/>
  <c r="AB14" i="38" l="1"/>
  <c r="AB13" i="38"/>
  <c r="AB12" i="38"/>
  <c r="AB10" i="38"/>
  <c r="AB9" i="38"/>
  <c r="AB7" i="38"/>
  <c r="AB6" i="38"/>
  <c r="AB25" i="37"/>
  <c r="AB24" i="37"/>
  <c r="AB23" i="37"/>
  <c r="AB22" i="37"/>
  <c r="AB18" i="37"/>
  <c r="AB17" i="37"/>
  <c r="AB16" i="37"/>
  <c r="AB15" i="37"/>
  <c r="AB11" i="37"/>
  <c r="AB10" i="37"/>
  <c r="AB9" i="37"/>
  <c r="AB8" i="37"/>
  <c r="AB7" i="37"/>
  <c r="AB6" i="37"/>
  <c r="AB18" i="23"/>
  <c r="AB17" i="23"/>
  <c r="AB16" i="23"/>
  <c r="AB15" i="23"/>
  <c r="AB14" i="23"/>
  <c r="AB13" i="23"/>
  <c r="AB12" i="23"/>
  <c r="AB7" i="23"/>
  <c r="AB6" i="23"/>
  <c r="AC25" i="37" l="1"/>
  <c r="AC18" i="23"/>
  <c r="AC15" i="37"/>
  <c r="AC6" i="38"/>
  <c r="AD6" i="38"/>
  <c r="AC16" i="37"/>
  <c r="AC7" i="38"/>
  <c r="AC12" i="23"/>
  <c r="AC13" i="23"/>
  <c r="AC14" i="23"/>
  <c r="AC6" i="37"/>
  <c r="AD6" i="37"/>
  <c r="AC17" i="37"/>
  <c r="AC9" i="38"/>
  <c r="AC18" i="37"/>
  <c r="AC10" i="38"/>
  <c r="AC17" i="23"/>
  <c r="AC15" i="23"/>
  <c r="AC8" i="37"/>
  <c r="AC22" i="37"/>
  <c r="AC12" i="38"/>
  <c r="AC7" i="37"/>
  <c r="AC6" i="23"/>
  <c r="AC23" i="37"/>
  <c r="AC13" i="38"/>
  <c r="AC11" i="37"/>
  <c r="AC9" i="37"/>
  <c r="AC7" i="23"/>
  <c r="AC16" i="23"/>
  <c r="AC10" i="37"/>
  <c r="AC24" i="37"/>
  <c r="AC14" i="38"/>
  <c r="AD7" i="38"/>
  <c r="AD9" i="38"/>
  <c r="AD10" i="38"/>
  <c r="AD13" i="38"/>
  <c r="AD16" i="37"/>
  <c r="AD18" i="37"/>
  <c r="AD25" i="37"/>
  <c r="AD7" i="37"/>
  <c r="AB5" i="23"/>
  <c r="AD7" i="23"/>
  <c r="AD13" i="23"/>
  <c r="AD14" i="23"/>
  <c r="AB11" i="38"/>
  <c r="AE99" i="28" s="1" a="1"/>
  <c r="AE99" i="28" s="1"/>
  <c r="AB5" i="38"/>
  <c r="B209" i="28" s="1" a="1"/>
  <c r="B209" i="28" s="1"/>
  <c r="AD22" i="37"/>
  <c r="AD10" i="37"/>
  <c r="AD15" i="37"/>
  <c r="AD23" i="37"/>
  <c r="AD11" i="37"/>
  <c r="AD8" i="37"/>
  <c r="AD9" i="37"/>
  <c r="AD17" i="37"/>
  <c r="AD24" i="37"/>
  <c r="AD18" i="23"/>
  <c r="AD6" i="23"/>
  <c r="AB14" i="37"/>
  <c r="AD12" i="38"/>
  <c r="AD14" i="38"/>
  <c r="AB5" i="37"/>
  <c r="AD12" i="23"/>
  <c r="AD15" i="23"/>
  <c r="AD17" i="23"/>
  <c r="AD16" i="23"/>
  <c r="Q5" i="20"/>
  <c r="S19" i="32"/>
  <c r="S20" i="32"/>
  <c r="S21" i="32"/>
  <c r="S22" i="32"/>
  <c r="S23" i="32"/>
  <c r="S24" i="32"/>
  <c r="S25" i="32"/>
  <c r="B91" i="28" l="1" a="1"/>
  <c r="B91" i="28" s="1"/>
  <c r="AE5" i="28" a="1"/>
  <c r="AE5" i="28" s="1"/>
  <c r="AJ77" i="28" a="1"/>
  <c r="AJ77" i="28" s="1"/>
  <c r="B161" i="28" a="1"/>
  <c r="B161" i="28" s="1"/>
  <c r="R7" i="21"/>
  <c r="R8" i="21"/>
  <c r="R5" i="21" s="1"/>
  <c r="R9" i="21"/>
  <c r="R10" i="21"/>
  <c r="R11" i="21"/>
  <c r="R6" i="21"/>
  <c r="L5" i="21"/>
  <c r="AE77" i="28" l="1" a="1"/>
  <c r="AE77" i="28" s="1"/>
  <c r="S64" i="32"/>
  <c r="S72" i="32"/>
  <c r="S67" i="32"/>
  <c r="S60" i="32"/>
  <c r="S65" i="32"/>
  <c r="S73" i="32"/>
  <c r="S58" i="32"/>
  <c r="S66" i="32"/>
  <c r="S74" i="32"/>
  <c r="S59" i="32"/>
  <c r="S75" i="32"/>
  <c r="S68" i="32"/>
  <c r="S76" i="32"/>
  <c r="S61" i="32"/>
  <c r="S69" i="32"/>
  <c r="S77" i="32"/>
  <c r="S62" i="32"/>
  <c r="S70" i="32"/>
  <c r="S63" i="32"/>
  <c r="S71" i="32"/>
  <c r="S54" i="32"/>
  <c r="S55" i="32"/>
  <c r="S57" i="32"/>
  <c r="S51" i="32"/>
  <c r="S50" i="32"/>
  <c r="S56" i="32"/>
  <c r="S52" i="32"/>
  <c r="S53" i="32"/>
  <c r="S42" i="32"/>
  <c r="S43" i="32"/>
  <c r="S47" i="32"/>
  <c r="S48" i="32"/>
  <c r="S46" i="32"/>
  <c r="S44" i="32"/>
  <c r="S49" i="32"/>
  <c r="S45" i="32"/>
  <c r="S41" i="32"/>
  <c r="S40" i="32"/>
  <c r="S39" i="32"/>
  <c r="S36" i="32"/>
  <c r="S37" i="32"/>
  <c r="S38" i="32"/>
  <c r="S28" i="32"/>
  <c r="S29" i="32"/>
  <c r="S32" i="32"/>
  <c r="S34" i="32"/>
  <c r="S31" i="32"/>
  <c r="S30" i="32"/>
  <c r="S33" i="32"/>
  <c r="S27" i="32"/>
  <c r="S35" i="32"/>
  <c r="S16" i="32" l="1"/>
  <c r="S18" i="32"/>
  <c r="S17" i="32"/>
  <c r="S15" i="32"/>
  <c r="S13" i="32"/>
  <c r="S14" i="32"/>
  <c r="S12" i="32"/>
  <c r="S7" i="32"/>
  <c r="S11" i="32"/>
  <c r="S26" i="32"/>
  <c r="S9" i="32"/>
  <c r="S6" i="32"/>
  <c r="S8" i="32"/>
  <c r="S10" i="32"/>
  <c r="I5" i="21"/>
  <c r="S5" i="32" l="1"/>
  <c r="I5" i="32" s="1" a="1"/>
  <c r="I5" i="32" s="1"/>
  <c r="O5" i="28" a="1"/>
  <c r="O5" i="28" s="1"/>
  <c r="T5" i="28" a="1"/>
  <c r="T5" i="28" s="1"/>
  <c r="K5" i="22"/>
  <c r="K8" i="22"/>
  <c r="Q16" i="20"/>
  <c r="Q5" i="16"/>
  <c r="Q19" i="16"/>
  <c r="Q16" i="16"/>
  <c r="S8" i="21" l="1"/>
  <c r="S7" i="21"/>
  <c r="S10" i="21"/>
  <c r="S9" i="21"/>
  <c r="S11" i="21"/>
  <c r="W15" i="20"/>
  <c r="W13" i="20"/>
  <c r="W9" i="20"/>
  <c r="W7" i="20"/>
  <c r="V6" i="20"/>
  <c r="U6" i="20"/>
  <c r="U15" i="20"/>
  <c r="V13" i="20"/>
  <c r="U13" i="20"/>
  <c r="U12" i="20"/>
  <c r="U11" i="20"/>
  <c r="U9" i="20"/>
  <c r="M16" i="22"/>
  <c r="N16" i="22" s="1"/>
  <c r="O16" i="22" s="1"/>
  <c r="M15" i="22"/>
  <c r="N15" i="22" s="1"/>
  <c r="O15" i="22" s="1"/>
  <c r="M14" i="22"/>
  <c r="N14" i="22" s="1"/>
  <c r="O14" i="22" s="1"/>
  <c r="M13" i="22"/>
  <c r="N13" i="22" s="1"/>
  <c r="O13" i="22" s="1"/>
  <c r="M12" i="22"/>
  <c r="N12" i="22" s="1"/>
  <c r="O12" i="22" s="1"/>
  <c r="M11" i="22"/>
  <c r="N11" i="22" s="1"/>
  <c r="O11" i="22" s="1"/>
  <c r="M10" i="22"/>
  <c r="N10" i="22" s="1"/>
  <c r="O10" i="22" s="1"/>
  <c r="M9" i="22"/>
  <c r="N9" i="22" s="1"/>
  <c r="O9" i="22" s="1"/>
  <c r="M7" i="22"/>
  <c r="N7" i="22" s="1"/>
  <c r="O7" i="22" s="1"/>
  <c r="M6" i="22"/>
  <c r="U21" i="20"/>
  <c r="U20" i="20"/>
  <c r="W17" i="20"/>
  <c r="V17" i="20"/>
  <c r="U17" i="20"/>
  <c r="U7" i="20"/>
  <c r="U22" i="16"/>
  <c r="U21" i="16"/>
  <c r="U20" i="16"/>
  <c r="U18" i="16"/>
  <c r="U17" i="16"/>
  <c r="N6" i="22" l="1"/>
  <c r="Z14" i="28"/>
  <c r="Z15" i="28"/>
  <c r="Z16" i="28"/>
  <c r="Z9" i="28"/>
  <c r="Z10" i="28"/>
  <c r="Z11" i="28"/>
  <c r="Z12" i="28"/>
  <c r="Z13" i="28"/>
  <c r="W6" i="20"/>
  <c r="U9" i="21"/>
  <c r="T9" i="21"/>
  <c r="U8" i="21"/>
  <c r="T8" i="21"/>
  <c r="U10" i="21"/>
  <c r="T10" i="21"/>
  <c r="S6" i="21"/>
  <c r="U7" i="21"/>
  <c r="T7" i="21"/>
  <c r="B69" i="28" s="1" a="1"/>
  <c r="T11" i="21"/>
  <c r="W21" i="20"/>
  <c r="V21" i="20"/>
  <c r="W20" i="20"/>
  <c r="V20" i="20"/>
  <c r="W19" i="20"/>
  <c r="V19" i="20"/>
  <c r="U19" i="20"/>
  <c r="V18" i="20"/>
  <c r="W18" i="20"/>
  <c r="U18" i="20"/>
  <c r="V15" i="20"/>
  <c r="W14" i="20"/>
  <c r="V14" i="20"/>
  <c r="U14" i="20"/>
  <c r="W12" i="20"/>
  <c r="V12" i="20"/>
  <c r="B51" i="28" s="1" a="1"/>
  <c r="B51" i="28" s="1"/>
  <c r="W11" i="20"/>
  <c r="V11" i="20"/>
  <c r="V10" i="20"/>
  <c r="W10" i="20"/>
  <c r="U10" i="20"/>
  <c r="V9" i="20"/>
  <c r="U8" i="20"/>
  <c r="W8" i="20"/>
  <c r="V8" i="20"/>
  <c r="V7" i="20"/>
  <c r="V22" i="16"/>
  <c r="V18" i="16"/>
  <c r="AA5" i="28" l="1" a="1"/>
  <c r="AA5" i="28" s="1"/>
  <c r="O6" i="22"/>
  <c r="Y5" i="28" s="1" a="1"/>
  <c r="B77" i="28" a="1"/>
  <c r="B77" i="28" s="1"/>
  <c r="S60" i="28"/>
  <c r="B69" i="28"/>
  <c r="T6" i="21"/>
  <c r="U11" i="21"/>
  <c r="W18" i="16"/>
  <c r="W22" i="16"/>
  <c r="V21" i="16"/>
  <c r="W21" i="16"/>
  <c r="W20" i="16"/>
  <c r="V20" i="16"/>
  <c r="V17" i="16"/>
  <c r="W17" i="16"/>
  <c r="Z8" i="28" l="1"/>
  <c r="Z7" i="28"/>
  <c r="Y5" i="28"/>
  <c r="Z5" i="28" s="1"/>
  <c r="O38" i="28" s="1" a="1"/>
  <c r="Z6" i="28"/>
  <c r="S19" i="28"/>
  <c r="U6" i="21"/>
  <c r="W15" i="16"/>
  <c r="V15" i="16"/>
  <c r="U15" i="16"/>
  <c r="W14" i="16"/>
  <c r="V14" i="16"/>
  <c r="U14" i="16"/>
  <c r="W13" i="16"/>
  <c r="V13" i="16"/>
  <c r="U13" i="16"/>
  <c r="B32" i="28" s="1" a="1"/>
  <c r="W12" i="16"/>
  <c r="V12" i="16"/>
  <c r="U12" i="16"/>
  <c r="W11" i="16"/>
  <c r="V11" i="16"/>
  <c r="U11" i="16"/>
  <c r="W10" i="16"/>
  <c r="V10" i="16"/>
  <c r="U10" i="16"/>
  <c r="W9" i="16"/>
  <c r="V9" i="16"/>
  <c r="U9" i="16"/>
  <c r="W8" i="16"/>
  <c r="V8" i="16"/>
  <c r="U8" i="16"/>
  <c r="W7" i="16"/>
  <c r="V7" i="16"/>
  <c r="U7" i="16"/>
  <c r="W6" i="16"/>
  <c r="V6" i="16"/>
  <c r="U6" i="16"/>
  <c r="S54" i="28" l="1"/>
  <c r="S59" i="28"/>
  <c r="S58" i="28"/>
  <c r="S57" i="28"/>
  <c r="S56" i="28"/>
  <c r="S53" i="28"/>
  <c r="S55" i="28"/>
  <c r="S52" i="28"/>
  <c r="S49" i="28"/>
  <c r="S50" i="28"/>
  <c r="S51" i="28"/>
  <c r="S47" i="28"/>
  <c r="S48" i="28"/>
  <c r="S45" i="28"/>
  <c r="S46" i="28"/>
  <c r="S43" i="28"/>
  <c r="S44" i="28"/>
  <c r="S41" i="28"/>
  <c r="S42" i="28"/>
  <c r="S39" i="28"/>
  <c r="S40" i="28"/>
  <c r="O38" i="28"/>
  <c r="O15" i="28" s="1" a="1"/>
  <c r="B32" i="28"/>
  <c r="U31" i="3"/>
  <c r="U30" i="3"/>
  <c r="U19" i="3"/>
  <c r="U17" i="3"/>
  <c r="V12" i="3"/>
  <c r="U12" i="3"/>
  <c r="U11" i="3"/>
  <c r="U8" i="3"/>
  <c r="U6" i="3"/>
  <c r="S17" i="28" l="1"/>
  <c r="S18" i="28"/>
  <c r="S38" i="28"/>
  <c r="O15" i="28"/>
  <c r="S15" i="28" s="1"/>
  <c r="S16" i="28"/>
  <c r="U13" i="3"/>
  <c r="U9" i="3"/>
  <c r="U14" i="3"/>
  <c r="U29" i="3"/>
  <c r="U16" i="3"/>
  <c r="W14" i="3"/>
  <c r="V14" i="3"/>
  <c r="V29" i="3"/>
  <c r="W29" i="3"/>
  <c r="W16" i="3"/>
  <c r="V16" i="3"/>
  <c r="V13" i="3"/>
  <c r="W13" i="3"/>
  <c r="W12" i="3"/>
  <c r="I5" i="28" l="1" a="1"/>
  <c r="I5" i="28" s="1"/>
  <c r="K14" i="30" s="1" a="1"/>
  <c r="K14" i="30" s="1"/>
  <c r="W6" i="3"/>
  <c r="V6" i="3"/>
  <c r="B4" i="28" s="1" a="1"/>
  <c r="W30" i="3"/>
  <c r="V30" i="3"/>
  <c r="W17" i="3"/>
  <c r="V17" i="3"/>
  <c r="V19" i="3"/>
  <c r="W19" i="3"/>
  <c r="V8" i="3"/>
  <c r="W8" i="3"/>
  <c r="V9" i="3"/>
  <c r="W11" i="3"/>
  <c r="V11" i="3"/>
  <c r="V31" i="3"/>
  <c r="W31" i="3"/>
  <c r="B4" i="28" l="1"/>
  <c r="E16" i="30" a="1"/>
  <c r="E16" i="30" s="1"/>
  <c r="W9" i="3"/>
  <c r="G13" i="30" l="1"/>
  <c r="I13" i="30"/>
  <c r="F13" i="30"/>
  <c r="H13"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<sst xmlns="http://schemas.openxmlformats.org/spreadsheetml/2006/main" count="1344" uniqueCount="879">
  <si>
    <t>NEC Products and Services Order Form 2024 - 2025</t>
  </si>
  <si>
    <t>For advice on any of our products and services, or to enquire about anything not listed here, please get in touch:</t>
  </si>
  <si>
    <t>Phone: +44 (0) 121 767 3253</t>
  </si>
  <si>
    <t>Stand out from the crowd!</t>
  </si>
  <si>
    <t>Home</t>
  </si>
  <si>
    <t>Important Information</t>
  </si>
  <si>
    <t>Standard Price</t>
  </si>
  <si>
    <t>Late Price</t>
  </si>
  <si>
    <t>Orders fully paid for within 28 full days of the *start of build will be surcharged 20% higher than the Standard Price.</t>
  </si>
  <si>
    <t>Your contact details</t>
  </si>
  <si>
    <t>On-site Price</t>
  </si>
  <si>
    <t>Orders fully paid for from the start of build will be surcharged 30% higher than the Late Price</t>
  </si>
  <si>
    <t>Order summary</t>
  </si>
  <si>
    <t>Stand Plan</t>
  </si>
  <si>
    <t>Date &amp; Time</t>
  </si>
  <si>
    <t>Some products require date/time selection for delivery, whilst others are booked on an hourly basis. It is essential that you provide this information in the boxes provided.</t>
  </si>
  <si>
    <t>Prices shown are exclusive of VAT.</t>
  </si>
  <si>
    <t>Current products and prices are subject to availability and may change at any time.</t>
  </si>
  <si>
    <t xml:space="preserve">6 Steps to ordering </t>
  </si>
  <si>
    <t>*The first access day for the build-up may be earlier than your own stand’s access. Please contact our team if you wish to confirm when the start of build begins.</t>
  </si>
  <si>
    <t>2. Provide your details</t>
  </si>
  <si>
    <t>3. Check your summary</t>
  </si>
  <si>
    <t>4. Read the T's &amp; C's</t>
  </si>
  <si>
    <t>5. Send your form to us</t>
  </si>
  <si>
    <t>+44 (0) 121 767 3253</t>
  </si>
  <si>
    <t>Item</t>
  </si>
  <si>
    <t>Description</t>
  </si>
  <si>
    <t>Quantity</t>
  </si>
  <si>
    <t>Standard</t>
  </si>
  <si>
    <t>Late</t>
  </si>
  <si>
    <t>On-site</t>
  </si>
  <si>
    <t>Hardwired Broadband Internet</t>
  </si>
  <si>
    <t>5Mbps Broadband internet</t>
  </si>
  <si>
    <t>Dependable connection, speeds suitable for web browsing and email</t>
  </si>
  <si>
    <t>10Mbps Broadband internet</t>
  </si>
  <si>
    <t>High latency connection, perfect for basic streaming</t>
  </si>
  <si>
    <t>20Mbps Broadband internet</t>
  </si>
  <si>
    <t>High latency, high bandwidth, high performance</t>
  </si>
  <si>
    <t>30Mbps Broadband internet</t>
  </si>
  <si>
    <t>Fast and dependable, for the smoothest performance</t>
  </si>
  <si>
    <t>Telephone lines</t>
  </si>
  <si>
    <t>Phone line and handset package</t>
  </si>
  <si>
    <t>The complete package, connected and ready before you arrive</t>
  </si>
  <si>
    <t>Telephone line only</t>
  </si>
  <si>
    <t>Bring your own handset - uses an RJ11 connector</t>
  </si>
  <si>
    <t>Network Equipment</t>
  </si>
  <si>
    <t>8 Port switch</t>
  </si>
  <si>
    <t>Display Screens</t>
  </si>
  <si>
    <t>32" Display screen</t>
  </si>
  <si>
    <t>Compact screen, ideal for basic information displays</t>
  </si>
  <si>
    <t>43" Display screen</t>
  </si>
  <si>
    <t>Similar size to the average home TV screen</t>
  </si>
  <si>
    <t>55" Display screen</t>
  </si>
  <si>
    <t>A generous screen size, great for playing product videos on a loop</t>
  </si>
  <si>
    <t>65" Display screen</t>
  </si>
  <si>
    <t>Large viewing area, a focal point that draws in lots of visitors</t>
  </si>
  <si>
    <t>75" Display screen</t>
  </si>
  <si>
    <t>Extra large display screen, perfect for presentations and conferences</t>
  </si>
  <si>
    <t>Display screen stand with shelf</t>
  </si>
  <si>
    <t>Providing the flexibility to rise, and adjust your display</t>
  </si>
  <si>
    <t>Unicol shelf</t>
  </si>
  <si>
    <t>Providing a useful shelf, attached below any of our display screens</t>
  </si>
  <si>
    <t>TV wall bracket</t>
  </si>
  <si>
    <t>Raise your display screen to gain maximum views (installation provided)</t>
  </si>
  <si>
    <t>Event name:</t>
  </si>
  <si>
    <t>Company Information</t>
  </si>
  <si>
    <t>If you are ordering on behalf of an Exhibitor, please provide details of YOUR company.</t>
  </si>
  <si>
    <t>Hall number:</t>
  </si>
  <si>
    <t>Stand number:</t>
  </si>
  <si>
    <t>Stand name:</t>
  </si>
  <si>
    <t>Company address line 1:</t>
  </si>
  <si>
    <t>Company address line 2:</t>
  </si>
  <si>
    <t>City:</t>
  </si>
  <si>
    <t>County/State:</t>
  </si>
  <si>
    <t>Postcode/Zip:</t>
  </si>
  <si>
    <t>Country:</t>
  </si>
  <si>
    <t>Company main telephone:</t>
  </si>
  <si>
    <t>Company tax number:</t>
  </si>
  <si>
    <t>Order contact details</t>
  </si>
  <si>
    <t>Order contact first name:</t>
  </si>
  <si>
    <t>Order contact last name:</t>
  </si>
  <si>
    <t>Order contact email:</t>
  </si>
  <si>
    <t>Order contact telephone number:</t>
  </si>
  <si>
    <t>Position in company:</t>
  </si>
  <si>
    <t>Onsite contact details</t>
  </si>
  <si>
    <t>Name:</t>
  </si>
  <si>
    <t>Telephone number:</t>
  </si>
  <si>
    <t>The NEC Group would like to contact you to provide details of our services, products, events or offers that we feel may be of interest to you. 
If you would prefer not to receive these emails, please tick the box below, or click "unsubscribe" in any of our emails.</t>
  </si>
  <si>
    <t>1. Select your products</t>
  </si>
  <si>
    <t>Do not contact me with marketing information:</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</si>
  <si>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</si>
  <si>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below:</t>
  </si>
  <si>
    <t>Full name:</t>
  </si>
  <si>
    <t>Date:</t>
  </si>
  <si>
    <t>Total Cost Summary</t>
  </si>
  <si>
    <t>Itemised summary</t>
  </si>
  <si>
    <t>NEC Supply of Services Terms &amp; Conditions</t>
  </si>
  <si>
    <t xml:space="preserve">Water &amp; Waste supply </t>
  </si>
  <si>
    <t>Single Sink &amp; Heater Package</t>
  </si>
  <si>
    <t>Double Sink &amp; Industrial Boiler</t>
  </si>
  <si>
    <t>Water supply only</t>
  </si>
  <si>
    <t>Waste supply only</t>
  </si>
  <si>
    <t>Compressed Air connection</t>
  </si>
  <si>
    <t>Additional Compressed Air connection</t>
  </si>
  <si>
    <t>within 1m of original connection</t>
  </si>
  <si>
    <t>Natural Gas connection</t>
  </si>
  <si>
    <t>Additional Gas connection</t>
  </si>
  <si>
    <t>Gas Test</t>
  </si>
  <si>
    <t>Name of On-Site Engineer:</t>
  </si>
  <si>
    <t>Contact Number:</t>
  </si>
  <si>
    <t>Required volume (litres per min):</t>
  </si>
  <si>
    <t>6mm</t>
  </si>
  <si>
    <t>8mm</t>
  </si>
  <si>
    <t>10mm</t>
  </si>
  <si>
    <t>12mm</t>
  </si>
  <si>
    <t>Type of connection required:</t>
  </si>
  <si>
    <t>Pushfit</t>
  </si>
  <si>
    <t>Hosetail</t>
  </si>
  <si>
    <t>Will you be making your own connections?:</t>
  </si>
  <si>
    <t>Yes</t>
  </si>
  <si>
    <t>No</t>
  </si>
  <si>
    <t>If not, how many connections/postions on the stand will be required?:</t>
  </si>
  <si>
    <t>Fire Extinguishers</t>
  </si>
  <si>
    <t>For use on Class A materials (Wood, Paper, Textiles)</t>
  </si>
  <si>
    <t>For use on Class A &amp; Class B materials (flammable liquids)</t>
  </si>
  <si>
    <t>For use on Class A, Class B &amp; Class C materials (Gasses and Live Electrical)</t>
  </si>
  <si>
    <t>For use on Live Electrical Equipment</t>
  </si>
  <si>
    <t>For use on Class A &amp; Class F materials (Cooking Oils)</t>
  </si>
  <si>
    <t>Fire Blanket</t>
  </si>
  <si>
    <t>For use in cooking areas</t>
  </si>
  <si>
    <t>Single Plastic Fire Point</t>
  </si>
  <si>
    <t>For easy display, storage and access of extinguisher</t>
  </si>
  <si>
    <t>Double Plastic Fire Point</t>
  </si>
  <si>
    <t>For easy display, storage and access of extinguishers</t>
  </si>
  <si>
    <t>Double Mobile Fire Point</t>
  </si>
  <si>
    <t>Barriers and Fencing</t>
  </si>
  <si>
    <t>Interlocking metal W 2.5m x H 1m</t>
  </si>
  <si>
    <t>Interlocking metal with wheels W 2.5m x H 1m</t>
  </si>
  <si>
    <t>Installation of Crowd Control Barrier</t>
  </si>
  <si>
    <t>Charged per barrier to be positioned</t>
  </si>
  <si>
    <t>Tensator Barrier (min order of 2)</t>
  </si>
  <si>
    <t>Posts with retractable ribbon W 1.8m (max) x H 0.95m</t>
  </si>
  <si>
    <t>Ropes &amp; Posts (min order of 2)</t>
  </si>
  <si>
    <t>Posts connected by ribbon W 1.5m (rope length) x H 1m</t>
  </si>
  <si>
    <t>Floor Fixing</t>
  </si>
  <si>
    <t>Date</t>
  </si>
  <si>
    <t xml:space="preserve">Cleaning of upper floor - over 30m2 </t>
  </si>
  <si>
    <t>Production Waste**</t>
  </si>
  <si>
    <t>Production Waste Bag</t>
  </si>
  <si>
    <t>120 litre food waste bin</t>
  </si>
  <si>
    <t>120 litre glass bin</t>
  </si>
  <si>
    <t>1200 litre euro waste bin</t>
  </si>
  <si>
    <t>120 litre lockable bin</t>
  </si>
  <si>
    <t>5 litre clinical waste bin</t>
  </si>
  <si>
    <t>* 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</si>
  <si>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t>Wine &amp; Sparkling Wine</t>
  </si>
  <si>
    <t>Soft Drinks</t>
  </si>
  <si>
    <t>Pepsi x 12</t>
  </si>
  <si>
    <t>500ml. 220kcal per botttle</t>
  </si>
  <si>
    <t>Pepsi x 24</t>
  </si>
  <si>
    <t>Pepsi Max x 12</t>
  </si>
  <si>
    <t>500ml. 2kcal per bottle</t>
  </si>
  <si>
    <t>Pepsi Max x 24</t>
  </si>
  <si>
    <t>5 litre flask of black tea</t>
  </si>
  <si>
    <t>5 litre flask of black coffee</t>
  </si>
  <si>
    <t>5 litre flask of hot water</t>
  </si>
  <si>
    <t>Fresh milk 2 litres</t>
  </si>
  <si>
    <t>UHT milk jiggers x 120</t>
  </si>
  <si>
    <t>Nespresso capsules x 20</t>
  </si>
  <si>
    <t>Room temperature without optional 70w power (not included)</t>
  </si>
  <si>
    <t>Snacks</t>
  </si>
  <si>
    <t>Assorted crisps 6 x 40g</t>
  </si>
  <si>
    <t>Mini cheddars 6 x 50g</t>
  </si>
  <si>
    <t>Cold drink glasses x 50</t>
  </si>
  <si>
    <t>Hot drinks cups x 25</t>
  </si>
  <si>
    <t>Wooden stirrers x 1000</t>
  </si>
  <si>
    <t>Hygiene &amp; Cleaning</t>
  </si>
  <si>
    <t>Blue paper roll</t>
  </si>
  <si>
    <t>Multi-surface cleaner</t>
  </si>
  <si>
    <t>Wipe cloths x 6</t>
  </si>
  <si>
    <t>Refuse sacks x 10</t>
  </si>
  <si>
    <t>Hygiene Packages</t>
  </si>
  <si>
    <t>Hygiene Package #1</t>
  </si>
  <si>
    <t>Alcohol handgel &amp; 1 box of latex gloves</t>
  </si>
  <si>
    <t>Hygiene Package #2</t>
  </si>
  <si>
    <t>Sanitiser spray &amp; blue paper roll</t>
  </si>
  <si>
    <t>Hygiene Package #3</t>
  </si>
  <si>
    <t>Portable handwash basin, liquid soap &amp; blue paper roll</t>
  </si>
  <si>
    <t>Time</t>
  </si>
  <si>
    <t>Floor bolts 8mm</t>
  </si>
  <si>
    <t>Floor bolts 10mm</t>
  </si>
  <si>
    <t>Floor bolts 12mm</t>
  </si>
  <si>
    <t>Floor bolts 15mm</t>
  </si>
  <si>
    <t>Floor bolts 18mm</t>
  </si>
  <si>
    <t>Floor bolts 24mm</t>
  </si>
  <si>
    <t>08:00 - 09:00</t>
  </si>
  <si>
    <t>09:00 - 10:00</t>
  </si>
  <si>
    <t>10:00 - 11:00</t>
  </si>
  <si>
    <t>11:00 - 12:00</t>
  </si>
  <si>
    <t>12:00 - 13:00</t>
  </si>
  <si>
    <t>13:00 - 14:00</t>
  </si>
  <si>
    <t>14:00 - 15:00</t>
  </si>
  <si>
    <t>15:00 - 16:00</t>
  </si>
  <si>
    <t>Cleaning operative (4hr shift)</t>
  </si>
  <si>
    <t xml:space="preserve">
</t>
  </si>
  <si>
    <t>Delivery summary</t>
  </si>
  <si>
    <t>Delivery</t>
  </si>
  <si>
    <t>08:30 - 09:30</t>
  </si>
  <si>
    <t>09:30 - 10:30</t>
  </si>
  <si>
    <t>10:30 - 11:30</t>
  </si>
  <si>
    <t>11:30 - 12:30</t>
  </si>
  <si>
    <t>12:30 - 13:30</t>
  </si>
  <si>
    <t>13:30 - 14:30</t>
  </si>
  <si>
    <t>14:30 - 15:30</t>
  </si>
  <si>
    <t>15:30 - 16:30</t>
  </si>
  <si>
    <t>Floor Times</t>
  </si>
  <si>
    <t>Food Times</t>
  </si>
  <si>
    <t>16:30 - 17:30</t>
  </si>
  <si>
    <t>16:00 - 17:00</t>
  </si>
  <si>
    <t>Please specify the areas that require cleaning:</t>
  </si>
  <si>
    <t>Qty</t>
  </si>
  <si>
    <t>Total price</t>
  </si>
  <si>
    <t>Extract time text, translate into a real time, add to the date as a decimal. (To allow sorting by date AND time)</t>
  </si>
  <si>
    <t>Top section is unique dates from the deliverable lines to allow date headers</t>
  </si>
  <si>
    <t>THE CUSTOMER'S ATTENTION IS PARTICULARLY DRAWN TO THE PROVISIONS OF clause 8.</t>
  </si>
  <si>
    <t>1. INTERPRETATION</t>
  </si>
  <si>
    <t>1.1 Definitions:</t>
  </si>
  <si>
    <t>Business Day: a day other than a Saturday, Sunday or public holiday in England when banks in London</t>
  </si>
  <si>
    <t>are open for business. Charges: the charges payable by the Customer for the supply of the Services in</t>
  </si>
  <si>
    <t>accordance with clause 6. Conditions: these terms and conditions as amended from time to time in</t>
  </si>
  <si>
    <t>accordance with clause 11.5. Contract: the contract between NEC and the Customer for the supply of</t>
  </si>
  <si>
    <t>Services in accordance with these Conditions. Customer: the person or firm who purchases Services</t>
  </si>
  <si>
    <t>from NEC. Customer Address: the service location of the Customer as detailed in the Order.</t>
  </si>
  <si>
    <t>Deliverables: the deliverables set out in the Order produced by NEC for the Customer. Delivery: the</t>
  </si>
  <si>
    <t>transfer of physical possession of the Equipment to the Customer at the Customer Address. Equipment:</t>
  </si>
  <si>
    <t>the items of equipment to be hired to the Customer as detailed in the Order, all substitutions,</t>
  </si>
  <si>
    <t>replacements or renewals of such equipment and all related accessories, manuals and instructions</t>
  </si>
  <si>
    <t>provided for it. Hire Period: the period of hire as set out in the Order. Intellectual Property Rights:</t>
  </si>
  <si>
    <t>patents, rights to inventions, copyright and related rights, trade marks, business names and domain</t>
  </si>
  <si>
    <t>names, rights in get-up, goodwill and the right to sue for passing off, rights in designs, database rights,</t>
  </si>
  <si>
    <t>rights to use, and protect the confidentiality of, confidential information (including know-how), and all</t>
  </si>
  <si>
    <t>other intellectual property rights, in each case whether registered or unregistered and including all</t>
  </si>
  <si>
    <t>applications and rights to apply for and be granted, renewals or extensions of, and rights to claim priority</t>
  </si>
  <si>
    <t>from, such rights and all similar or equivalent rights or forms of protection which subsist or will subsist</t>
  </si>
  <si>
    <t>now or in the future in any part of the world. NEC: The National Exhibition Centre Limited, registered in</t>
  </si>
  <si>
    <t>England and Wales with company number 979395. Order: the Customer's order for Services as set out</t>
  </si>
  <si>
    <t>in the Customer's completed Order Form supplied to NEC, the Customer's order provided to NEC via</t>
  </si>
  <si>
    <t>email or telephone, or overleaf, as the case may be. Order Confirmation: NEC’s written confirmation</t>
  </si>
  <si>
    <t>of the Order. Order Form: NEC’s standard order form titled ‘Products and Services Order Form’.</t>
  </si>
  <si>
    <t>Services: the services, including the Deliverables, to be supplied by NEC to the Customer, including the</t>
  </si>
  <si>
    <t>hire of Equipment by NEC to the Customer, as set out in the Order Confirmation. Specification: the</t>
  </si>
  <si>
    <t>description or specification of the Services provided in writing by NEC to the Customer.</t>
  </si>
  <si>
    <t>1.2 Interpretation:</t>
  </si>
  <si>
    <t>(a) A reference to a statute or statutory provision is a reference to it as amended or re-enacted. A</t>
  </si>
  <si>
    <t>reference to a statute or statutory provision includes any subordinate legislation made under that statute</t>
  </si>
  <si>
    <t>or statutory provision, as amended or re-enacted.</t>
  </si>
  <si>
    <t>(b) Any phrase introduced by the terms including, include, in particular or any similar expression,</t>
  </si>
  <si>
    <t>shall be construed as illustrative and shall not limit the sense of the words preceding those terms.</t>
  </si>
  <si>
    <t>(c) A reference to writing or written includes email.</t>
  </si>
  <si>
    <t>2. BASIS OF CONTRACT</t>
  </si>
  <si>
    <t>2.1 The Order constitutes an offer by the Customer to purchase Services in accordance with these</t>
  </si>
  <si>
    <t>Conditions.</t>
  </si>
  <si>
    <t>2.2 The Order shall only be deemed to be accepted when NEC issues written acceptance of the Order at</t>
  </si>
  <si>
    <t>which point and on which date the Contract shall come into existence (Commencement Date).</t>
  </si>
  <si>
    <t>2.3 Any samples, drawings, descriptive matter or advertising issued by NEC, and any descriptions or</t>
  </si>
  <si>
    <t>illustrations contained in NEC's catalogues or brochures, are issued or published for the sole purpose of</t>
  </si>
  <si>
    <t>giving an approximate idea of the Services described in them. They shall not form part of the Contract</t>
  </si>
  <si>
    <t>or have any contractual force.</t>
  </si>
  <si>
    <t>2.4 These Conditions apply to the Contract to the exclusion of any other terms that the Customer seeks</t>
  </si>
  <si>
    <t>t o impose or incorporate, or which are implied by trade, custom, practice or course of dealing.</t>
  </si>
  <si>
    <t>2.5 Any quotation given by NEC shall not constitute an offer, and is only valid for a period of 2 Business</t>
  </si>
  <si>
    <t>Days from its date of issue.</t>
  </si>
  <si>
    <t>3. SUPPLY OF SERVICES</t>
  </si>
  <si>
    <t>3.1 NEC shall supply the Services to the Customer in accordance with the Specification in all material</t>
  </si>
  <si>
    <t>r espects.</t>
  </si>
  <si>
    <t>3.2 NEC shall use all reasonable endeavours to meet any performance dates specified in the Order</t>
  </si>
  <si>
    <t>Confirmation, but any such dates shall be estimates only and time shall not be of the essence for</t>
  </si>
  <si>
    <t>performance of the Services.</t>
  </si>
  <si>
    <t>3.3 NEC shall have the right to make any changes to the Services which are necessary to comply with</t>
  </si>
  <si>
    <t>any applicable law or safety requirement, or which do not materially affect the nature or quality of the</t>
  </si>
  <si>
    <t>Services, and NEC shall notify the Customer in any such event.</t>
  </si>
  <si>
    <t>3.4 NEC warrants to the Customer that the Services will be provided using reasonable care and skill.</t>
  </si>
  <si>
    <t>4. ADDITIONAL TERMS APPLICABLE TO THE HIRE OF EQUIPMENT</t>
  </si>
  <si>
    <t>4.1 NEC shall hire the Equipment to the Customer for use at the Customer Address during the Hire Period</t>
  </si>
  <si>
    <t>subject to the terms and conditions of this agreement.</t>
  </si>
  <si>
    <t>4.2 Delivery</t>
  </si>
  <si>
    <t>(a) Delivery of the Equipment shall be made by or on behalf of NEC. NEC shall use all reasonable</t>
  </si>
  <si>
    <t>endeavours to effect Delivery by the date and time agreed between the parties. Title and risk shall</t>
  </si>
  <si>
    <t>transfer in accordance with clause 6 of this agreement.</t>
  </si>
  <si>
    <t>(b) The Customer shall procure that a duly authorised representative of the Customer shall be present</t>
  </si>
  <si>
    <t>at the Delivery of the Equipment. Acceptance of Delivery by such representative shall constitute</t>
  </si>
  <si>
    <t>conclusive evidence that the Customer has examined the Equipment and has found it to be in good</t>
  </si>
  <si>
    <t>condition, complete and fit in every way for the purpose for which it is intended. If required NEC, the</t>
  </si>
  <si>
    <t>Customer's duly authorised representative shall sign a receipt confirming such acceptance.</t>
  </si>
  <si>
    <t>4.3 Title, Risk and Insurance</t>
  </si>
  <si>
    <t>(a) The Equipment shall at all times remain the property of NEC, and the Customer shall have no right,</t>
  </si>
  <si>
    <t>title or interest in or to the Equipment (save the right to possession and use of the Equipment subject to</t>
  </si>
  <si>
    <t>the terms and conditions of this agreement).</t>
  </si>
  <si>
    <t>(b) The risk of loss, theft, damage or destruction of the Equipment shall pass to the Customer on</t>
  </si>
  <si>
    <t>Delivery. The Equipment shall remain at the sole risk of the Customer during the Hire Period and any</t>
  </si>
  <si>
    <t>further term during which the Equipment is in the possession, custody or control of the Customer until</t>
  </si>
  <si>
    <t>such time as the Equipment is collected by NEC.</t>
  </si>
  <si>
    <t>(c) The Customer shall give immediate written notice to NEC in the event of any loss, accident or damage</t>
  </si>
  <si>
    <t>to the Equipment arising out of or in connection with the Customer's possession or use of the Equipment.</t>
  </si>
  <si>
    <t>5. CUSTOMER'S OBLIGATIONS</t>
  </si>
  <si>
    <t>5.1 The Customer shall:</t>
  </si>
  <si>
    <t>(a) ensure that the Order is complete and accurate;</t>
  </si>
  <si>
    <t>(b) co-operate with NEC in all matters relating to the Services;</t>
  </si>
  <si>
    <t>(c) provide NEC, its employees, agents, consultants and subcontractors, with access to the Customer</t>
  </si>
  <si>
    <t>Address and other facilities as reasonably required by NEC;</t>
  </si>
  <si>
    <t>(d) provide NEC with such information and materials as NEC may reasonably require in order to supply</t>
  </si>
  <si>
    <t>the Services, and ensure that such information is accurate in all material respects;</t>
  </si>
  <si>
    <t>(e) prepare the Customer Address for the supply of the Services;</t>
  </si>
  <si>
    <t>(f) obtain and maintain all necessary licences, permissions and consents which may be required before</t>
  </si>
  <si>
    <t>the date on which the Services are to start;</t>
  </si>
  <si>
    <t>(g) comply with any additional obligations as set out in the Order or Specification;</t>
  </si>
  <si>
    <t>(h) ensure that the Equipment is operated in a proper manner by trained competent staff in</t>
  </si>
  <si>
    <t>accordance with any operating instructions;</t>
  </si>
  <si>
    <t>(i) take such steps (including compliance with all safety and usage instructions provided by NEC) as may</t>
  </si>
  <si>
    <t>be necessary to ensure that the Equipment is at all times safe and without risk to health when it is being</t>
  </si>
  <si>
    <t>used;</t>
  </si>
  <si>
    <t>(j) make no alteration to the Equipment;</t>
  </si>
  <si>
    <t>(k) not move or attempt to move any part of the Equipment to any other location without NEC's prior</t>
  </si>
  <si>
    <t>written consent; and</t>
  </si>
  <si>
    <t>(l) allow NEC or its representatives access to the Customer Address for the purpose of removing the</t>
  </si>
  <si>
    <t>Equipment at the end of the Hire Period or on earlier termination of this agreement.</t>
  </si>
  <si>
    <t>5.2 If NEC's performance of any of its obligations under the Contract is prevented or delayed by any act</t>
  </si>
  <si>
    <t>or omission by the Customer or failure by the Customer to perform any relevant obligation.</t>
  </si>
  <si>
    <t>(Customer Default):</t>
  </si>
  <si>
    <t>(a) NEC shall without limiting its other rights or remedies have the right to suspend performance of the</t>
  </si>
  <si>
    <t>Services until the Customer remedies the Customer Default, and to rely on the Customer Default to</t>
  </si>
  <si>
    <t>relieve it from the performance of any of its obligations to the extent the Customer Default prevents or</t>
  </si>
  <si>
    <t>delays NEC's performance of any of its obligations;</t>
  </si>
  <si>
    <t>(b) NEC shall not be liable for any costs or losses sustained or incurred by the Customer arising directly</t>
  </si>
  <si>
    <t>or indirectly from the NEC's failure or delay to perform any of its obligations as set out in this clause 5.2;</t>
  </si>
  <si>
    <t>and</t>
  </si>
  <si>
    <t>(c) the Customer shall reimburse NEC on written demand for any costs or losses sustained or incurred</t>
  </si>
  <si>
    <t>by NEC arising directly or indirectly from the Customer Default.</t>
  </si>
  <si>
    <t>5.3 The Customer acknowledges that NEC shall not be responsible for any loss of or damage to Equipment</t>
  </si>
  <si>
    <t>arising out of or in connection with any negligence, misuse, mishandling of the Equipment or otherwise</t>
  </si>
  <si>
    <t>caused by the Customer or its officers, employees, agents and contractors, and the Customer undertakes</t>
  </si>
  <si>
    <t>to indemnify NEC on demand against the same, and against all losses, liabilities, claims, damages, costs</t>
  </si>
  <si>
    <t>or expenses of whatever nature otherwise arising out of or in connection with any failure by the Customer</t>
  </si>
  <si>
    <t>to comply with the terms of this agreement.</t>
  </si>
  <si>
    <t>6. CHARGES AND PAYMENT</t>
  </si>
  <si>
    <t>6.1 The Charges for the Services shall be as detailed in the NEC price list which is in force as at the date</t>
  </si>
  <si>
    <t>of the Order Confirmation. In the event that prices are increased between the date of the Order and the</t>
  </si>
  <si>
    <t>date of issue of an Order Confirmation, NEC will notify the Customer of any price increase prior to</t>
  </si>
  <si>
    <t>confirming the Order.</t>
  </si>
  <si>
    <t>6.2 The Charges shall become due for payment by the Customer immediately on the date of placing the</t>
  </si>
  <si>
    <t>Order. NEC shall supply the Customer with an invoice for the Charges at the same time as issuing the</t>
  </si>
  <si>
    <t>Order Confirmation to the Customer. Where the Customer has provided bank or credit card details with</t>
  </si>
  <si>
    <t>the Order, the Customer authorises NEC to take payment using the payment details supplied by the</t>
  </si>
  <si>
    <t>Customer immediately upon confirming the Order.</t>
  </si>
  <si>
    <t>6.3 All amounts payable by the Customer under the Contract are exclusive of amounts in respect of value</t>
  </si>
  <si>
    <t>added tax chargeable for the time being (VAT). Where any taxable supply for VAT purposes is made</t>
  </si>
  <si>
    <t>under the Contract by NEC to the Customer, the Customer shall, on receipt of a valid VAT invoice from</t>
  </si>
  <si>
    <t>NEC, pay to NEC such additional amounts in respect of VAT as are chargeable on the supply of the</t>
  </si>
  <si>
    <t>Services at the same time as payment is due for the supply of the Services.</t>
  </si>
  <si>
    <t>6.4 If the Customer fails to make any payment due to NEC under the Contract by the due date for</t>
  </si>
  <si>
    <t>payment, then the Customer shall pay interest on the overdue amount at the rate of 4% per cent per</t>
  </si>
  <si>
    <t>annum above the National Westminster Bank's base rate from time to time. Such interest shall accrue</t>
  </si>
  <si>
    <t>on a daily basis from the due date until actual payment of the overdue amount, whether before or after</t>
  </si>
  <si>
    <t>j udgment. The Customer shall pay the interest together with the overdue amount.</t>
  </si>
  <si>
    <t>6.5 The Customer shall pay all amounts due under the Contract in full without any set-off, counterclaim,</t>
  </si>
  <si>
    <t>deduction or withholding (except for any deduction or withholding required by law). NEC may at any</t>
  </si>
  <si>
    <t>time, without limiting its other rights or remedies, set off any amount owing to it by the Customer against</t>
  </si>
  <si>
    <t>any amount payable by NEC to the Customer.</t>
  </si>
  <si>
    <t>7. INTELLECTUAL PROPERTY RIGHTS</t>
  </si>
  <si>
    <t>7.1 All Intellectual Property Rights in or arising out of or in connection with the Services shall be owned</t>
  </si>
  <si>
    <t>by NEC.</t>
  </si>
  <si>
    <t>7.2 The Customer acknowledges that, in respect of any third party Intellectual Property Rights, the</t>
  </si>
  <si>
    <t>Customer's use of any such Intellectual Property Rights is conditional on NEC obtaining a written licence</t>
  </si>
  <si>
    <t>from the relevant licensor on such terms as will entitle NEC to license such rights to the Customer.</t>
  </si>
  <si>
    <t>8. LIMITATION OF LIABILITY: THE CUSTOMER'S ATTENTION IS PARTICULARLY DRAWN</t>
  </si>
  <si>
    <t>TO THIS CLAUSE</t>
  </si>
  <si>
    <t>8.1 Nothing in the Contract shall limit or exclude NEC's liability for:</t>
  </si>
  <si>
    <t>(a) death or personal injury caused by its negligence, or the negligence of its employees, agents or</t>
  </si>
  <si>
    <t>subcontractors;</t>
  </si>
  <si>
    <t>(b) fraud or fraudulent misrepresentation; or</t>
  </si>
  <si>
    <t>(c) breach of the terms implied by section 2 of the Supply of Goods and Services Act 1982 (title and</t>
  </si>
  <si>
    <t>quiet possession) or any other liability which cannot be limited or excluded by applicable law.</t>
  </si>
  <si>
    <t>8.2 Subject to clause 8.1, NEC shall not be liable to the Customer, whether in contract, tort (including</t>
  </si>
  <si>
    <t>negligence), for breach of statutory duty, or otherwise, arising under or in connection with the Contract</t>
  </si>
  <si>
    <t>for:</t>
  </si>
  <si>
    <t>(a) loss of profits;</t>
  </si>
  <si>
    <t>(b) loss of sales or business;</t>
  </si>
  <si>
    <t>(c) loss of agreements or contracts;</t>
  </si>
  <si>
    <t>(d) loss of anticipated savings;</t>
  </si>
  <si>
    <t>(e) loss of use or corruption of software, data or information;</t>
  </si>
  <si>
    <t>(f) loss of damage to goodwill; and</t>
  </si>
  <si>
    <t>(g) any indirect or consequential loss.</t>
  </si>
  <si>
    <t>8.3 Subject to clause 8.1, NEC's total liability to the Customer, whether in contract, tort (including</t>
  </si>
  <si>
    <t>negligence), breach of statutory duty, or otherwise, arising under or in connection with the Contract shall</t>
  </si>
  <si>
    <t>be limited to 125% of the total Charges paid under the Contract.</t>
  </si>
  <si>
    <t>8.4 The terms implied by sections 3 to 5 of the Supply of Goods and Services Act 1982 are, to the fullest</t>
  </si>
  <si>
    <t>extent permitted by law, excluded from the Contract.</t>
  </si>
  <si>
    <t>8.5 This clause 8 shall survive termination of the Contract.</t>
  </si>
  <si>
    <t>9. TERMINATION</t>
  </si>
  <si>
    <t>9.1 Without limiting its other rights or remedies, either party may terminate the Contract with immediate</t>
  </si>
  <si>
    <t>effect by giving written notice to the other party if:</t>
  </si>
  <si>
    <t>(a) the other party commits a material breach of any term of the Contract and (if such a breach is</t>
  </si>
  <si>
    <t>remediable) fails to remedy that breach within 48 hours of that party being notified in writing to do so;</t>
  </si>
  <si>
    <t>(b) the other party takes any step or action in connection with its entering administration, provisional</t>
  </si>
  <si>
    <t>liquidation or any composition or arrangement with its creditors (other than in relation to a solvent</t>
  </si>
  <si>
    <t>restructuring), being wound up (whether voluntarily or by order of the court, unless for the purpose of</t>
  </si>
  <si>
    <t>a solvent restructuring), having a receiver appointed to any of its assets or ceasing to carry on business;</t>
  </si>
  <si>
    <t>(c) the other party suspends, or threatens to suspend, or ceases or threatens to cease to carry on all or</t>
  </si>
  <si>
    <t>a substantial part of its business; or</t>
  </si>
  <si>
    <t>(d) the other party's financial position deteriorates to such an extent that in the terminating party's</t>
  </si>
  <si>
    <t>opinion the other party's capability to adequately fulfil its obligations under the Contract has been placed</t>
  </si>
  <si>
    <t>i n jeopardy.</t>
  </si>
  <si>
    <t>9.2 Without limiting its other rights or remedies, NEC may terminate the Contract with immediate effect</t>
  </si>
  <si>
    <t>by giving written notice to the Customer if the Customer fails to pay any amount due under the Contract</t>
  </si>
  <si>
    <t>on the due date for payment and remains in default not less than seven (7) days after being notified to</t>
  </si>
  <si>
    <t>make such payment.</t>
  </si>
  <si>
    <t>9.3 Without limiting its other rights or remedies, NEC may suspend provision of the Services under the</t>
  </si>
  <si>
    <t>Contract or any other contract between the Customer and NEC if the Customer becomes subject to any</t>
  </si>
  <si>
    <t>of the events listed in clause 9.1(b) to clause 9.1(d) or NEC reasonably believes that the Customer is</t>
  </si>
  <si>
    <t>about to become subject to any of them, or if the Customer fails to pay any amount due under this</t>
  </si>
  <si>
    <t>Contract on the due date for payment.</t>
  </si>
  <si>
    <t>10. CONSEQUENCES OF TERMINATION On</t>
  </si>
  <si>
    <t>termination of the Contract for any reason:</t>
  </si>
  <si>
    <t>(a) the Customer shall immediately pay to NEC all of NEC's outstanding unpaid invoices and interest and,</t>
  </si>
  <si>
    <t>in respect of Services supplied but for which no invoice has been submitted, NEC shall submit an invoice,</t>
  </si>
  <si>
    <t>which shall be payable by the Customer immediately on receipt;</t>
  </si>
  <si>
    <t>(b) the Customer shall return any Deliverables which have not been fully paid for. If the Customer fails</t>
  </si>
  <si>
    <t>to do so, then NEC may enter the Customer's premises and take possession of them. Until they have</t>
  </si>
  <si>
    <t>been returned, the Customer shall be solely responsible for their safe keeping and will not use them for</t>
  </si>
  <si>
    <t>any purpose not connected with this Contract;</t>
  </si>
  <si>
    <t>(c) NEC's consent to the Customer's possession of the Equipment shall terminate and NEC may, by its</t>
  </si>
  <si>
    <t>(d) authorised representatives, retake possession of the Equipment and for this purpose may enter the</t>
  </si>
  <si>
    <t>Customer Address or any premises at which the Equipment is located;</t>
  </si>
  <si>
    <t>(e) the accrued rights, remedies, obligations and liabilities of the parties as at expiry or termination shall</t>
  </si>
  <si>
    <t>be unaffected, including the right to claim damages in respect of any breach of the Contract which existed</t>
  </si>
  <si>
    <t>at or before the date of termination or expiry; and</t>
  </si>
  <si>
    <t>(f) clauses which expressly or by implication survive termination shall continue in full force and effect.</t>
  </si>
  <si>
    <t>11. GENERAL</t>
  </si>
  <si>
    <t>11.1 Force majeure. Neither party shall be in breach of this Contract nor liable for delay in</t>
  </si>
  <si>
    <t>performing, or failure to perform, any of its obligations under this Contract if such delay or failure result</t>
  </si>
  <si>
    <t>from events, circumstances or causes beyond its reasonable control.</t>
  </si>
  <si>
    <t>11.2 Assignment and other dealings.</t>
  </si>
  <si>
    <t>(a) NEC may at any time assign, transfer, mortgage, charge, subcontract or deal in any other manner</t>
  </si>
  <si>
    <t>with all or any of its rights under the Contract and may subcontract or delegate in any manner any or all</t>
  </si>
  <si>
    <t>of its obligations under the Contract to any third party or agent.</t>
  </si>
  <si>
    <t>(b) The Customer shall not, without the prior written consent of NEC, assign, transfer, mortgage, charge,</t>
  </si>
  <si>
    <t>subcontract, declare a trust over or deal in any other manner with any or all of its rights or obligations</t>
  </si>
  <si>
    <t>under the Contract.</t>
  </si>
  <si>
    <t>11.3 Confidentiality.</t>
  </si>
  <si>
    <t>(a) Each party undertakes that it shall not at any time during the Contract, and for a period of two years</t>
  </si>
  <si>
    <t>after termination of the Contract, disclose to any person any confidential information concerning the</t>
  </si>
  <si>
    <t>business, affairs, customers, clients or suppliers of the other party, except as permitted by clause 11.3(b).</t>
  </si>
  <si>
    <t>(b) Each party may disclose the other party's confidential information:</t>
  </si>
  <si>
    <t>(i) to its employees, officers, representatives, subcontractors or advisers who need to know such</t>
  </si>
  <si>
    <t>information for the purposes of carrying out the party's obligations under the Contract. Each party shall</t>
  </si>
  <si>
    <t>ensure that its employees, officers, representatives, subcontractors or advisers to whom it discloses the</t>
  </si>
  <si>
    <t>other party's confidential information comply with this clause 11.3; and</t>
  </si>
  <si>
    <t>(ii) as may be required by law, a court of competent jurisdiction or any governmental or regulatory</t>
  </si>
  <si>
    <t>authority.</t>
  </si>
  <si>
    <t>(c) Neither party shall use the other party's confidential information for any purpose other than to</t>
  </si>
  <si>
    <t>perform its obligations under the Contract.</t>
  </si>
  <si>
    <t>11.4 Entire agreement.</t>
  </si>
  <si>
    <t>(a) This agreement constitutes the entire agreement between the parties and supersedes and</t>
  </si>
  <si>
    <t>extinguishes all previous agreements, promises, assurances, warranties, representations and</t>
  </si>
  <si>
    <t>understandings between them, whether written or oral, relating to its subject matter.</t>
  </si>
  <si>
    <t>(b) Each party agrees that it shall have no remedies in respect of any statement, representation,</t>
  </si>
  <si>
    <t>assurance or warranty (whether made innocently or negligently) that is not set out in this agreement.</t>
  </si>
  <si>
    <t>Each party agrees that it shall have no claim for innocent or negligent misrepresentation or negligent</t>
  </si>
  <si>
    <t>misstatement based on any statement in this agreement.</t>
  </si>
  <si>
    <t>11.5 Variation. No variation of the Contract shall be effective unless it is in writing and signed by the</t>
  </si>
  <si>
    <t>parties (or their authorised representatives).</t>
  </si>
  <si>
    <t>11.6 Waiver. A waiver of any right or remedy is only effective if given in writing and shall not be deemed</t>
  </si>
  <si>
    <t>a waiver of any subsequent breach or default. A delay or failure to exercise, or the single or partial</t>
  </si>
  <si>
    <t>exercise of, any right or remedy shall not:</t>
  </si>
  <si>
    <t>(a) waive that or any other right or remedy; or</t>
  </si>
  <si>
    <t>(b) prevent or restrict the further exercise of that or any other right or remedy.</t>
  </si>
  <si>
    <t>11.7 Severance. If any provision or part-provision of the Contract is or becomes invalid, illegal or</t>
  </si>
  <si>
    <t>unenforceable, it shall be deemed modified to the minimum extent necessary to make it valid, legal and</t>
  </si>
  <si>
    <t>enforceable. If such modification is not possible, the relevant provision or part-provision shall be deemed</t>
  </si>
  <si>
    <t>deleted. Any modification to or deletion of a provision or part-provision under this clause shall not affect</t>
  </si>
  <si>
    <t>the validity and enforceability of the rest of the Contract.</t>
  </si>
  <si>
    <t>11.8 Notices.</t>
  </si>
  <si>
    <t>(a) Any notice or other communication given to a party under or in connection with the Contract shall be</t>
  </si>
  <si>
    <t>in writing, addressed to that party at its registered office or such other address as that party may have</t>
  </si>
  <si>
    <t>specified to the other party in writing in accordance with this clause, and shall be delivered personally,</t>
  </si>
  <si>
    <t>or sent by pre-paid first class post or other next working day delivery service or commercial courier.</t>
  </si>
  <si>
    <t>(b) A notice or other communication shall be deemed to have been received: if delivered personally,</t>
  </si>
  <si>
    <t>when left at the address referred to in clause 11.8(a); if sent by pre-paid first class post or other next</t>
  </si>
  <si>
    <t>working day delivery service, at 9.00 am on the second Business Day after posting or if delivered by</t>
  </si>
  <si>
    <t>commercial courier, on the date and at the time that the courier's delivery receipt is signed.</t>
  </si>
  <si>
    <t>(c) The provisions of this clause shall not apply to the service of any proceedings or other documents in</t>
  </si>
  <si>
    <t>any legal action.</t>
  </si>
  <si>
    <t>11.9 Third parties. No one other than a party to the Contract shall have any right to enforce any of</t>
  </si>
  <si>
    <t>its terms.</t>
  </si>
  <si>
    <t>11.10 Governing law. The Contract, and any dispute or claim (including non-contractual disputes or</t>
  </si>
  <si>
    <t>claims) arising out of or in connection with it or its subject matter or formation shall be governed by, and</t>
  </si>
  <si>
    <t>construed in accordance with the law of England and Wales.</t>
  </si>
  <si>
    <t>11.11 Jurisdiction. Each party irrevocably agrees that the courts of England and Wales shall have</t>
  </si>
  <si>
    <t>exclusive jurisdiction to settle any dispute or claim (including non-contractual disputes or claims) arising</t>
  </si>
  <si>
    <t>out of or in connection with the Contract or its subject matter or formation.</t>
  </si>
  <si>
    <t>ADDITIONAL TERMS APPLICABLE TO SPECIFIC</t>
  </si>
  <si>
    <t>SERVICES 1. BUILDING AND AERIAL SERVICES:</t>
  </si>
  <si>
    <t>1.1 All floor fixings are of bolt type which allows for the supply of the bolt, fixing with plant in position</t>
  </si>
  <si>
    <t>and restoration of the floor at the end of the Event only. It is the responsibility of the Customer to carry</t>
  </si>
  <si>
    <t>appropriate tools to remove all bolts at the end of the Event. Any damage to the floor other than the</t>
  </si>
  <si>
    <t>original bolt hole will incur an additional charge to make the floor good. The floor fixing is not suitable</t>
  </si>
  <si>
    <t>for up thrust or pull out loads without provision of an appropriate anchor block. Standard fixings allow</t>
  </si>
  <si>
    <t>for bolts up to 75mm above floor for 8 and 10mm diameter and up to 150mm above floor, for all others.</t>
  </si>
  <si>
    <t>Longer bolts will incur further charges. Any bolt size or diameter that is not on the order form will have</t>
  </si>
  <si>
    <t>t o be requested.</t>
  </si>
  <si>
    <t>1.2 Floor pockets allow for cutting out of the pocket, concreting in of the required item, removal and</t>
  </si>
  <si>
    <t>r estoration of the floor at the end of the Event.</t>
  </si>
  <si>
    <t>1.3 Floor chases allow for cutting out of the chase for installation and burial of Customer’s cable or pipe,</t>
  </si>
  <si>
    <t>which is screened with a lightweight cover for the open period of the Event which is removed at the end</t>
  </si>
  <si>
    <t>of the Event and the floor is restored.</t>
  </si>
  <si>
    <t>1.4 Entry to Service Duct allows for cutting hole in the concrete wall of service duct to be made for</t>
  </si>
  <si>
    <t>installation of the Customer’s pipe or cable and removal and restoration of duct at the end of the Event.</t>
  </si>
  <si>
    <t>This Service is only permitted for duct crossing where chases are employed.</t>
  </si>
  <si>
    <t>1.5 Painting of stand areas allows for painting of exhibition stand with one coat of approved black floor</t>
  </si>
  <si>
    <t>paint. Where paint other than black is used the Customer must allow for repainting of the floor black at</t>
  </si>
  <si>
    <t>the end of Event. All floor paints will be finished to a solid condition and no extra coats will be applied a</t>
  </si>
  <si>
    <t>minimum of 12 hours painting and drying time is required with a minimum of 24 hours-notice of the</t>
  </si>
  <si>
    <t>commencement of the build as all floor paints should be complete before</t>
  </si>
  <si>
    <t>1.6 The Television and Radio Aerials service allows for the installation, maintenance and removal of an</t>
  </si>
  <si>
    <t>aerial cable which terminates in a standard plug and a single connection on the stand. These items are</t>
  </si>
  <si>
    <t>supplied as single outputs only. Distribution on stands to be our/your nominated contractor when</t>
  </si>
  <si>
    <t>r equired.</t>
  </si>
  <si>
    <t>2. EVENT IT</t>
  </si>
  <si>
    <t>For the purposes of the provision of Event IT Services the Customer agrees and acknowledges that:</t>
  </si>
  <si>
    <t>2.1 All call charges incurred by the Customer will be passed on in full to the Customer and shall be</t>
  </si>
  <si>
    <t>payable within 14 days of demand. All quoted prices exclude the cost of electricity used, which shall be</t>
  </si>
  <si>
    <t>payable by the Customer in full to NEC.</t>
  </si>
  <si>
    <t>2.2 NEC will provide information to the Customer concerning the network settings required within</t>
  </si>
  <si>
    <t>Microsoft Windows.</t>
  </si>
  <si>
    <t>2.3 No other services will be permitted to be attached to services provided without the written approval</t>
  </si>
  <si>
    <t>of NEC. Only BABT approved apparatus can be connected directly to telecommunications circuits.</t>
  </si>
  <si>
    <t>3. PIPEWORK/MECHANICAL MAINS</t>
  </si>
  <si>
    <t>3.1 Pipework mains services include the installation, maintenance and removal of a supply pipe (and</t>
  </si>
  <si>
    <t>drain for water and waste), which terminates in a stopcock and one connection to the Equipment</t>
  </si>
  <si>
    <t>requiring the Service at a position on the stand as indicated on the customer's dimensional drawing. The</t>
  </si>
  <si>
    <t>main is not metered and the price includes the cost of water, air or gas used.</t>
  </si>
  <si>
    <t>3.2 Additional connections off standard mains are only applicable at the price as set out on the Price List</t>
  </si>
  <si>
    <t>price where due consideration has been given to:</t>
  </si>
  <si>
    <t>i) Length of pipe work runs (normally 1m max); and</t>
  </si>
  <si>
    <t>ii) Safety of pipe work routing; and iii) Total capacity rating of standard main; and iv) Pressure drop</t>
  </si>
  <si>
    <t>limitation; and v) Waste systems generally limited to use on double units only.</t>
  </si>
  <si>
    <t>4. CCTV CAMERAS TO STANDS</t>
  </si>
  <si>
    <t>If the order involves the provision of CCTV cameras (the “Camera(s)”) the following additional</t>
  </si>
  <si>
    <t>t ermsand conditions shall apply:</t>
  </si>
  <si>
    <t>4.1 In this clause 4 “Build Period” means the period during which the Exhibition is being built; “Break</t>
  </si>
  <si>
    <t>Period” means the period during which the Exhibition is being dismantled and “Open Period” means the</t>
  </si>
  <si>
    <t>period between the end of the Build Period and commencement of the Break Period.</t>
  </si>
  <si>
    <t>4.2 The Customer shall be required to submit a Service Location Plan (the “Plan”) which clearly shows</t>
  </si>
  <si>
    <t>t he location on its stand where it wants the Camera(s) installed on or by the date specified by NEC.</t>
  </si>
  <si>
    <t>4.3 The Camera(s) will be installed as near as possible to the Camera locations marked on the Plan.</t>
  </si>
  <si>
    <t>During the Build Period, NEC shall agree with the Customer the specific location on its stand at which the</t>
  </si>
  <si>
    <t>Camera(s) will be installed.</t>
  </si>
  <si>
    <t>4.4 NEC do not guarantee that the Camera(s) installed will provide full coverage of the Customer’s stand</t>
  </si>
  <si>
    <t>or that they will record footage of all incidents that occur on the Customer’s stand, as many factors,</t>
  </si>
  <si>
    <t>including the location of banners or displays on the stand, can limit the coverage which the Camera(s)</t>
  </si>
  <si>
    <t>provide. NEC will however show the Customer or an available representative at the stand at time of</t>
  </si>
  <si>
    <t>i nstallation, the available field of view once the Camera(s) are installed.</t>
  </si>
  <si>
    <t>4.5 The Camera(s) will be operational from the time of installation until commencement of the Break</t>
  </si>
  <si>
    <t>Period unless otherwise agreed in writing in advance.</t>
  </si>
  <si>
    <t>4.6 The Customer acknowledges and agree that NEC will not continuously monitor the CCTV footage</t>
  </si>
  <si>
    <t>r ecorded by the Camera(s) (the “Footage”).</t>
  </si>
  <si>
    <t>4.7 At times when the Exhibition is closed to both visitors and exhibitors during both the Build Period</t>
  </si>
  <si>
    <t>after installation and the Open Period the Camera(s) will only record footage when they are activated by</t>
  </si>
  <si>
    <t>t heir motion detectors.</t>
  </si>
  <si>
    <t>4.8 NEC will store Footage for a maximum period of 31 days after which the Footage will be automatically</t>
  </si>
  <si>
    <t>deleted unless it is required to deal with an on-going investigation or subject access request under</t>
  </si>
  <si>
    <t>applicable data protection law. NEC reserves the right to delete the Footage after a shorter period where</t>
  </si>
  <si>
    <t>t his is required for operational reasons.</t>
  </si>
  <si>
    <t>4.9 Subject to Clause 4.12, both parties acknowledge and agree that for the purposes of applicable data</t>
  </si>
  <si>
    <t>protection law, NEC is the sole data controller of any Footage.</t>
  </si>
  <si>
    <t>4.10 NEC will provide the Customer with notice(s) that state CCTV surveillance is taking place on its</t>
  </si>
  <si>
    <t>stand. The Customer agrees to position these notice(s) on its stand so it/they are clearly visible to</t>
  </si>
  <si>
    <t>individuals being recorded by the Cameras. Where these notice(s) are not clearly visible, NEC reserves</t>
  </si>
  <si>
    <t>t he right to reposition them or to cease recording without liability to the Customer.</t>
  </si>
  <si>
    <t>4.11 The Customer acknowledges and agrees that it does not have an automatic right to view Footage</t>
  </si>
  <si>
    <t>and that it will only be entitled to access to Footage where (a) the Customer requires the Footage for</t>
  </si>
  <si>
    <t>the detection of a crime or for the investigation of a health and/or safety incident and (b) releasing the</t>
  </si>
  <si>
    <t>Footage to the Customer in NEC’s reasonable opinion does not breach the data protection principles set</t>
  </si>
  <si>
    <t>out in applicable data protection law.</t>
  </si>
  <si>
    <t>4.12 Where a copy of Footage (“Copy”) is released to the Customer, the Customer shall become the data</t>
  </si>
  <si>
    <t>controller of that Copy and shall be responsible for ensuring that the Copy is used and stored in a manner</t>
  </si>
  <si>
    <t>t hat complies with applicable data protection law.</t>
  </si>
  <si>
    <t>4.13 Under applicable data protection law, NEC may be required to provide access/copies of the Footage</t>
  </si>
  <si>
    <t>to third parties including but not limited to the police or individuals recorded by the Camera(s). The</t>
  </si>
  <si>
    <t>Customer acknowledges and agrees that NEC may provide Footage to third parties in such instances</t>
  </si>
  <si>
    <t>without obtaining the Customer’s consent.</t>
  </si>
  <si>
    <t>4.14 Where the Customer receives a written or oral request to view Footage recorded on the Camera(s)</t>
  </si>
  <si>
    <t>on the Customer’s stand, the Customer will immediately notify NEC of this request and provide NEC with</t>
  </si>
  <si>
    <t>such information as it reasonable requires in respect of the request.</t>
  </si>
  <si>
    <t>https://www.thenec.co.uk/terms-and-conditions/exhibitor-terms-and-conditions/</t>
  </si>
  <si>
    <t>Unit price</t>
  </si>
  <si>
    <t>Food</t>
  </si>
  <si>
    <t>Hot Drinks</t>
  </si>
  <si>
    <t>EI</t>
  </si>
  <si>
    <t>SA</t>
  </si>
  <si>
    <t>CA</t>
  </si>
  <si>
    <t>CA (2)</t>
  </si>
  <si>
    <t>CA (3)</t>
  </si>
  <si>
    <t>CA (4)</t>
  </si>
  <si>
    <t>UT</t>
  </si>
  <si>
    <t>FL</t>
  </si>
  <si>
    <t>CL</t>
  </si>
  <si>
    <t>Flooring</t>
  </si>
  <si>
    <t>Cleaning</t>
  </si>
  <si>
    <t>Catering</t>
  </si>
  <si>
    <t>Beers &amp; Ciders</t>
  </si>
  <si>
    <t>Email: eventorders.nec@necgroup.co.uk</t>
  </si>
  <si>
    <t>GR</t>
  </si>
  <si>
    <t>Rigging</t>
  </si>
  <si>
    <t>POA</t>
  </si>
  <si>
    <t>Stand out from the crowd…</t>
  </si>
  <si>
    <t>Make a real statement with attention-grabbing graphics.</t>
  </si>
  <si>
    <t>From hanging banners to branded facia, wall cladding to floor vinyl, our experienced in-house team will help you transform your space with great looking graphics produced, delivered and installed ready for the event.</t>
  </si>
  <si>
    <t>…Rise above the competition</t>
  </si>
  <si>
    <t>From primary rigging points to lighting truss and complex structures. Let our Technical Sales team help you plan the most efficient way of delivering your stand rigging requirements.</t>
  </si>
  <si>
    <t>Stand Cleaning Services*</t>
  </si>
  <si>
    <t>Hanging Banners &amp; Rigging</t>
  </si>
  <si>
    <t>Ground Support Lighting Rigs</t>
  </si>
  <si>
    <t>Double-Sided Eco-Friendly Textile PVC Hanging Banner</t>
  </si>
  <si>
    <t>5000mm x 2000mm</t>
  </si>
  <si>
    <t>3000mm x 1500mm</t>
  </si>
  <si>
    <t>6000mm x 4000mm</t>
  </si>
  <si>
    <t>1500mm x 800mm with zip-tension fabric. Print to outer, single colour of choice to inner</t>
  </si>
  <si>
    <t>Double-sided Circular Tubular Banner System</t>
  </si>
  <si>
    <t xml:space="preserve">Double-sided Circular Tubular Banner System </t>
  </si>
  <si>
    <t>3000mm x 1000mm with zip-tension fabric. Print to outer, single colour of choice to inner</t>
  </si>
  <si>
    <t>4500mm x 1500mm with zip-tension fabric. Print to outer, single colour of choice to inner</t>
  </si>
  <si>
    <t xml:space="preserve">Double-sided Square Tubular Banner System </t>
  </si>
  <si>
    <t>Double-sided Square Tubular Banner System</t>
  </si>
  <si>
    <t>Utilities</t>
  </si>
  <si>
    <t>Safety</t>
  </si>
  <si>
    <t>Catering - Hygiene</t>
  </si>
  <si>
    <t>Graphics &amp; Rigging</t>
  </si>
  <si>
    <t>Exhibitor Prioritised Wi-Fi Connection</t>
  </si>
  <si>
    <t xml:space="preserve">5Mbps Exhibitor Prioritised Wi-Fi </t>
  </si>
  <si>
    <t xml:space="preserve">10Mbps Exhibitor Prioritised Wi-Fi </t>
  </si>
  <si>
    <t xml:space="preserve">15Mbps Exhibitor Prioritised Wi-Fi </t>
  </si>
  <si>
    <t xml:space="preserve">20Mbps Exhibitor Prioritised Wi-Fi </t>
  </si>
  <si>
    <t>Total Qty</t>
  </si>
  <si>
    <t>If the pressure is higher than 5.6 bar, a dedicated compressor may be required. Your NEC Sales Consultant will advise.</t>
  </si>
  <si>
    <t>If the volume is greater than 1,800 litres per min (30 ltr/sec), a dedicated compressor will be required. Your NEC Sales Consultant will advise.</t>
  </si>
  <si>
    <t>Please note - Compressed Air is Industrial Quality only. If clean/medical quality air is required, please contact your NEC Sales Consultant</t>
  </si>
  <si>
    <t>Water &amp; Waste Connections</t>
  </si>
  <si>
    <t>Natural Gas</t>
  </si>
  <si>
    <t>Additional Waste supply</t>
  </si>
  <si>
    <t>supplied to within 1m of original connection</t>
  </si>
  <si>
    <t>Water &amp; Waste supply to Double sink</t>
  </si>
  <si>
    <t>Water &amp; Waste supply to Single Appliance</t>
  </si>
  <si>
    <t>Additional Water supply</t>
  </si>
  <si>
    <t>Water Fire Extinguisher</t>
  </si>
  <si>
    <t>AFFF (Foam) Fire Extinguisher</t>
  </si>
  <si>
    <t>Dry Powder Fire Extinguisher</t>
  </si>
  <si>
    <t>Small CO2 (2kg) Fire Extinguisher</t>
  </si>
  <si>
    <t>Large CO2 (5kg) Fire Extinguisher</t>
  </si>
  <si>
    <t>Wet Chemical Fire Extinguisher</t>
  </si>
  <si>
    <t>Crowd Control Barrier</t>
  </si>
  <si>
    <t>Wheeled Crowd Control Barrier</t>
  </si>
  <si>
    <t>Disposable paper plates</t>
  </si>
  <si>
    <t>Still mineral water x 12</t>
  </si>
  <si>
    <t>Still mineral water x 24</t>
  </si>
  <si>
    <t>Sparkling mineral water x 12</t>
  </si>
  <si>
    <t>Sparkling mineral water x 24</t>
  </si>
  <si>
    <t>Soya milk 1 litre</t>
  </si>
  <si>
    <t>Pack of 25</t>
  </si>
  <si>
    <t xml:space="preserve">Pack of 12 x 500ml plastic bottles of still water </t>
  </si>
  <si>
    <t xml:space="preserve">Pack of 24 x 500ml plastic bottles of still water </t>
  </si>
  <si>
    <t>Pack of 12 x 500ml plastic bottles of sparkling mineral water</t>
  </si>
  <si>
    <t>Pack of 24 x 500ml plastic bottles of sparkling mineral water</t>
  </si>
  <si>
    <t>Sleeve of 50 x 10 floz/half pint plastic disposable glasses</t>
  </si>
  <si>
    <t>Sleeve of 100 x 7oz recyclable paper cups</t>
  </si>
  <si>
    <t>18.9 litres. Non-return of butt may result in an additional charge</t>
  </si>
  <si>
    <t>Pack of 120 x 12ml extended-life semi-skimmed milk jiggers</t>
  </si>
  <si>
    <t>Soya drink with added calcium and vitamins. Suitable for vegans</t>
  </si>
  <si>
    <t>A pack of 100 x 2 ply white paper serviettes</t>
  </si>
  <si>
    <t>Pack of 25 x 8oz disposable hot drink cups</t>
  </si>
  <si>
    <t>Luxury biscuit selection 800g</t>
  </si>
  <si>
    <t>2 x 400g packs of luxury biscuits</t>
  </si>
  <si>
    <t>Lightly sea salted crisps 6 x 40g</t>
  </si>
  <si>
    <t>6 x 40g packs</t>
  </si>
  <si>
    <t>6 x 50g packs</t>
  </si>
  <si>
    <t>Sweet biscuits 1kg</t>
  </si>
  <si>
    <t>2 x 500g trays of assorted sweet biscuits</t>
  </si>
  <si>
    <t>Rekorderlig strawberry &amp; lime cider x 15</t>
  </si>
  <si>
    <t>Rekorderlig apple cider x 15</t>
  </si>
  <si>
    <t>Coors Lager x 12</t>
  </si>
  <si>
    <t>Coors Lager x 24</t>
  </si>
  <si>
    <t>Pravha Lager x 12</t>
  </si>
  <si>
    <t>Pravha Lager x 24</t>
  </si>
  <si>
    <t>Madri Lager x 24</t>
  </si>
  <si>
    <t>150mm x 180mm</t>
  </si>
  <si>
    <t>750ml</t>
  </si>
  <si>
    <t>Company registration number:</t>
  </si>
  <si>
    <t>Required pressure (bar):</t>
  </si>
  <si>
    <t>Size of final valve connection required:</t>
  </si>
  <si>
    <t>Some of our services are pulled from the floor prior to your arrival on site. If you order any of these services, our team will contact you to confirm your preferred location in your stand/space.
Without this information, the installation of your service(s) may be delayed or completed in an unsuitable location and this may have an adverse effect on the smooth set-up of your stand. 
Relocation of the service may incur an additional charge.</t>
  </si>
  <si>
    <t>with connection to single sink or appliance (not incl. sink, heater, power or appliance)</t>
  </si>
  <si>
    <t>incl. single sink, heater, power with water &amp; waste supply connections</t>
  </si>
  <si>
    <t>incl. double sink, heater, power with water &amp; waste supply connections</t>
  </si>
  <si>
    <t>with connection to double sink (not incl. sink, heater, power or appliance)</t>
  </si>
  <si>
    <r>
      <t xml:space="preserve">with connection to single sink </t>
    </r>
    <r>
      <rPr>
        <b/>
        <sz val="10"/>
        <color theme="1"/>
        <rFont val="Arial"/>
        <family val="2"/>
      </rPr>
      <t>and</t>
    </r>
    <r>
      <rPr>
        <sz val="10"/>
        <color theme="1"/>
        <rFont val="Arial"/>
        <family val="2"/>
      </rPr>
      <t xml:space="preserve"> heater (not incl. sink, heater, power or appliance)</t>
    </r>
  </si>
  <si>
    <t>Click here to contact our team!</t>
  </si>
  <si>
    <t>Company legal name:</t>
  </si>
  <si>
    <t>Hall no.</t>
  </si>
  <si>
    <t>Stand no.</t>
  </si>
  <si>
    <t>Stand name</t>
  </si>
  <si>
    <t>Company info</t>
  </si>
  <si>
    <t>Event name</t>
  </si>
  <si>
    <t>Contact details</t>
  </si>
  <si>
    <t>IT &amp; Networks</t>
  </si>
  <si>
    <t>#041C2C</t>
  </si>
  <si>
    <t>#E40047</t>
  </si>
  <si>
    <t>We will use these details if we need to clarify any information related to your order before the event starts.</t>
  </si>
  <si>
    <t>For all queries and communications during the event.</t>
  </si>
  <si>
    <t>Breakfast Pots</t>
  </si>
  <si>
    <t>Artisan Pastry Box</t>
  </si>
  <si>
    <t>Fresh Fruit Salad Pots</t>
  </si>
  <si>
    <t>Whole Fruit Box</t>
  </si>
  <si>
    <t>Sandwich Platter</t>
  </si>
  <si>
    <t>Mixed Pork Pastries Box</t>
  </si>
  <si>
    <t>Savoury Skewers Platter</t>
  </si>
  <si>
    <t>Freshly Made Cake Selection</t>
  </si>
  <si>
    <t>Drinks</t>
  </si>
  <si>
    <t>Alcohol</t>
  </si>
  <si>
    <t>Catering - Equipment</t>
  </si>
  <si>
    <t>Please note - Our halls have duct lines running under the floor from which cables are pulled. 
Your services will be installed before event-build as close as possible to the required location (based on your submitted stand plan).
It is the responsibility of the stand builder to route the cable to the final location.
Hardwired broadband connections are delivered with a CAT-5 RJ45 cable connector.</t>
  </si>
  <si>
    <t>Water supply - 1/2" Flexi-Pipe 5.6 Bar or 85 p.s.i.
Waste supply - 1 1/2" Pipe 0.38 l/s or 5 g.p.m.
Compressed air - 5.6 Bar or 75-90 p.s.i. with normal industrial quality contamination levels. Female 3/4" (20mm) BSP Connector (30 l/s or 70 cfm free air).
Natural gas - 1" bsp isolating  female valve. Gas Safe test required.
Please note - 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Gas Test. They will test the supply as far as the valve only and provide a certificate. If using your own gas engineer, we must have their Gas Safe Registered details.</t>
  </si>
  <si>
    <t>If the below information is not completed, your order cannot be processed.</t>
  </si>
  <si>
    <t>Compressed Air*</t>
  </si>
  <si>
    <t>*Essential Information required for Compressed Air only</t>
  </si>
  <si>
    <t>Food and drink delivered to the stand and a date and time that works for you. Please order products by entering a quantity and provide a delivery date and time slot.
Delivery slots are within an hour period starting 08:30 am to 09:30 and so on. Minimum order value £15. Cancellations (or part cancellation) will not be permitted within 5 days of your exhibition. 
Orders must be placed by 11:00 24 hours in advance, with the exception of snacks, disposables, and equipment hire. Drinks will normally be delivered at ambient temperature.
All items are subject to availability. Prices and products are subject to change. Should an item or item(s) be unavailable, we will try to replace with a suitable alternative.
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 
Items marked * will require power supply on the stand. Ordered through the event contractor. 
Nutritional information is shown with the description of each item. Adults need around 2000Kcal per day.</t>
  </si>
  <si>
    <t xml:space="preserve">Ice Cubes x 3.6kg </t>
  </si>
  <si>
    <t>Extra water cooler cups x 100</t>
  </si>
  <si>
    <t xml:space="preserve">Holds 1 litre </t>
  </si>
  <si>
    <t>1.7 litre capacity 2200 watt</t>
  </si>
  <si>
    <t>To complement cold drinks or beers</t>
  </si>
  <si>
    <t>To complement Champagne or prosecco</t>
  </si>
  <si>
    <t>To complement red or white wine service</t>
  </si>
  <si>
    <t>Equipment Hire</t>
  </si>
  <si>
    <t>Disposables</t>
  </si>
  <si>
    <t xml:space="preserve">Glass Jug </t>
  </si>
  <si>
    <t xml:space="preserve">Cordless Kettle </t>
  </si>
  <si>
    <t xml:space="preserve">Nespresso machine* </t>
  </si>
  <si>
    <t xml:space="preserve">Thermal Ice Bucket with lid </t>
  </si>
  <si>
    <t>Insulated Ice box - Holds 9 kg of ice</t>
  </si>
  <si>
    <t>Water cooler, water and 100 cups</t>
  </si>
  <si>
    <t>White serviettes x 100</t>
  </si>
  <si>
    <t>Cups and Saucers x 5</t>
  </si>
  <si>
    <t>Teaspoons x 5</t>
  </si>
  <si>
    <t>Glass 10oz Tumbler x 5</t>
  </si>
  <si>
    <t>Champagne Glasses - x 5</t>
  </si>
  <si>
    <t>Wine Glasses x 5</t>
  </si>
  <si>
    <t>To complement hot beverage service</t>
  </si>
  <si>
    <t>Wine/Champagne Bucket</t>
  </si>
  <si>
    <t xml:space="preserve">Extra water cooler butt 18.9 litre &amp; 100 cups </t>
  </si>
  <si>
    <t>2 x 1.8kg bags of ice</t>
  </si>
  <si>
    <t>Picnic Bag with BLT sandwich</t>
  </si>
  <si>
    <t>Picnic Bag with Ham Hock &amp; Smoked Cheddar Sandwich</t>
  </si>
  <si>
    <t>Picnic Bag with Sweet &amp; Spicy Chickpea turmeric Vegan Wrap</t>
  </si>
  <si>
    <t>Twining's Everyday Tea x 50 Bags</t>
  </si>
  <si>
    <t>Twining's Herbal &amp; Fruit Tea x 20 Bags</t>
  </si>
  <si>
    <t>Nescafe Original Instant Coffee</t>
  </si>
  <si>
    <t>White sugar stick x 100</t>
  </si>
  <si>
    <t xml:space="preserve">Brown sugar stick x 100 </t>
  </si>
  <si>
    <t xml:space="preserve">Disposable teaspoons x 10 </t>
  </si>
  <si>
    <t xml:space="preserve">7up Free x 12 </t>
  </si>
  <si>
    <t>7up Free x 24</t>
  </si>
  <si>
    <t xml:space="preserve">Tango x 12 </t>
  </si>
  <si>
    <t xml:space="preserve">Tango x 24 </t>
  </si>
  <si>
    <t xml:space="preserve">Ice Cubes x 9kg </t>
  </si>
  <si>
    <t>500ml. 10kcal per bottle</t>
  </si>
  <si>
    <t>500ml. 95kcal per bottle</t>
  </si>
  <si>
    <t>1 litre carton of orange juice UHT</t>
  </si>
  <si>
    <t>Box of 50 Twinings Everyday teabags</t>
  </si>
  <si>
    <t xml:space="preserve">A jar of Nescafe original 200g </t>
  </si>
  <si>
    <t>A pack of 10 x disposable teaspoons</t>
  </si>
  <si>
    <t>A pack of wooden stirrers for tea &amp; coffee</t>
  </si>
  <si>
    <t xml:space="preserve">Suitable to add to all hot drinks as required </t>
  </si>
  <si>
    <t>Twinings Fruit, Herbal &amp; Green x 20 Teabags</t>
  </si>
  <si>
    <t>Madri Lager x 12</t>
  </si>
  <si>
    <t>Champagne Lanson le black</t>
  </si>
  <si>
    <t>House Prosecco</t>
  </si>
  <si>
    <t xml:space="preserve">Premium house RED wine </t>
  </si>
  <si>
    <t>Premium house WINE wine</t>
  </si>
  <si>
    <t>House RED Wine</t>
  </si>
  <si>
    <t>House WHITE wine</t>
  </si>
  <si>
    <t>Wine glasses disposable x 10</t>
  </si>
  <si>
    <t>Champagne glasses disposable x 10</t>
  </si>
  <si>
    <t xml:space="preserve">75cl Bottle </t>
  </si>
  <si>
    <t xml:space="preserve">75cl bottle </t>
  </si>
  <si>
    <t>Pack of 10 x 310ml disposable wine glasses</t>
  </si>
  <si>
    <t>Pack of 10 x 150ml glass champagne flutes</t>
  </si>
  <si>
    <t>Nespresso Cappuccinatore Milk Frother*</t>
  </si>
  <si>
    <t>Nespresso Zenius coffee machine, includes all supplies for 100 drinks (13amp/1560 watt)</t>
  </si>
  <si>
    <t>Glass Cleaner</t>
  </si>
  <si>
    <t>750ml spray bottle</t>
  </si>
  <si>
    <t>House ROSE Wine</t>
  </si>
  <si>
    <t>5 x 1.8kg bags of ice</t>
  </si>
  <si>
    <t>Pack of 12 x 330ml bottles, includes bottle opener</t>
  </si>
  <si>
    <t>Pack of 24 x 330ml bottles, includes bottle opener</t>
  </si>
  <si>
    <t>Pack of 15 x 500ml bottles, includes bottle opener</t>
  </si>
  <si>
    <t>5 litre flask - stays hot for 12 hours incl. Supplies not included</t>
  </si>
  <si>
    <t>5 litre flask - stays hot for 12 hours incl. Supplies for approx. 20 cups</t>
  </si>
  <si>
    <t xml:space="preserve">20 coffee pods compatible with the Nespresso Zenius machine </t>
  </si>
  <si>
    <t>For use with the Nespresso Zenius (13 amp /1260 watt)</t>
  </si>
  <si>
    <t>Semi-skimmed pasteurised homogenised milk</t>
  </si>
  <si>
    <t>Used more for coffee but can be added to any hot drink as desired</t>
  </si>
  <si>
    <t>A suitable alternative to sugar to sweeten your hot drinks</t>
  </si>
  <si>
    <t xml:space="preserve">Sweeteners x 50 </t>
  </si>
  <si>
    <t>For use with the Nespresso Zenius 13A/1.26Kw</t>
  </si>
  <si>
    <t>Nespresso Zenius machine, with supplies for 100 drinks 13amps/1.56Kw</t>
  </si>
  <si>
    <t>Picnic Bag with Farmhouse Egg &amp; Watercress Sandwich</t>
  </si>
  <si>
    <t xml:space="preserve">Orange juice x 1 litre </t>
  </si>
  <si>
    <t xml:space="preserve">Almond milk 1 litre </t>
  </si>
  <si>
    <t>Nespresso machine HIRE *</t>
  </si>
  <si>
    <t>Nespresso Cappuncinatore milk frother *</t>
  </si>
  <si>
    <t xml:space="preserve">20 coffee pods compatable with the Nespresso Zenius machine </t>
  </si>
  <si>
    <t>Keeps ice cold to add to drinks holds upto 1.8kg Ice (Ice sold separately)</t>
  </si>
  <si>
    <t>Keeps large amount of ice frozen (Ice sold separately)</t>
  </si>
  <si>
    <t>Holds 1 x 75cl bottle ice sold separately</t>
  </si>
  <si>
    <t xml:space="preserve">Picnic Bag with Gluten Free Cheese &amp; Onion Mayonnaise Sandwich </t>
  </si>
  <si>
    <t xml:space="preserve">Organic almond drink UHT, a good dairy free alternative (contains nuts) </t>
  </si>
  <si>
    <t>CA (5)</t>
  </si>
  <si>
    <t>6. Enjoy your event!</t>
  </si>
  <si>
    <t>Cost shown is per device</t>
  </si>
  <si>
    <t>Connect up to 7 devices through one hardwired internet connection (ordered separately)</t>
  </si>
  <si>
    <t>Applied to orders fully paid for up until 29 full days before the start of the Licence Period*.</t>
  </si>
  <si>
    <t>OnSite</t>
  </si>
  <si>
    <t>Unit Price</t>
  </si>
  <si>
    <t>On-Site</t>
  </si>
  <si>
    <r>
      <t xml:space="preserve">Email </t>
    </r>
    <r>
      <rPr>
        <b/>
        <sz val="10.5"/>
        <color rgb="FFE40047"/>
        <rFont val="Arial"/>
        <family val="2"/>
      </rPr>
      <t>technicalsales@necgroup.co.uk</t>
    </r>
    <r>
      <rPr>
        <sz val="10.5"/>
        <color theme="1"/>
        <rFont val="Arial"/>
        <family val="2"/>
      </rPr>
      <t xml:space="preserve"> for a Rigging enquiry form. Please note that rigging for your event will be subject to Organiser approval.</t>
    </r>
  </si>
  <si>
    <t>Type of stand:</t>
  </si>
  <si>
    <t>Type of material:</t>
  </si>
  <si>
    <t>Size of stand (m2):</t>
  </si>
  <si>
    <t>** Container hire and waste disposal. Larger skips are available on request. 
Some items will require a Waste Transfer note to be completed on site prior to collection.
Please note, all bins are charged per empty.</t>
  </si>
  <si>
    <t>NEC Products and Services Order Form</t>
  </si>
  <si>
    <t>1st April 2025 - 31st March 2026</t>
  </si>
  <si>
    <t>Terms &amp; Conditions</t>
  </si>
  <si>
    <t>For any other products and services please contact us on +44 (0) 121 767 3253
or by email eventorders.nec@necgroup.co.uk</t>
  </si>
  <si>
    <t>Exhibitors</t>
  </si>
  <si>
    <t>** Graphics orders need to be confirmed with artwork and paid for 2 weeks before the first day of build. **</t>
  </si>
  <si>
    <t>CAT-5 Cable - 5 metres</t>
  </si>
  <si>
    <t>Empty CAT5 cable with RJ45 connection for extending an internet cable or splitting the connection</t>
  </si>
  <si>
    <t>CAT-5 Cable - 10 metres</t>
  </si>
  <si>
    <t>CAT-5 Cable - 15 metres</t>
  </si>
  <si>
    <t>Shell Scheme Graphics**</t>
  </si>
  <si>
    <t>Graphics prices are based on the customer providing print-ready artwork</t>
  </si>
  <si>
    <t>Please enter the size and quantity of the bolts required. 
To help us assist in the smooth build up of your stand, please provide an indication of the approximate time you require the bolts to be installed. 
If you would like the bolts to be installed at different times throughout the building of your stand, please select multiple dates &amp; times in the relevant columns.
 If staggered delivery is not necessary, please only use the first column.
Please note: adherence to the preferred time slots will be by best endeavours of the delivery team and is not guaranteed. 
If you are not ready for installation during your requested time slot, delivery may be delayed based on workload. During build, when you are ready for your bolts to be collected, please phone our Helpdesk on 0844 3388 338 (Option 2) or use the red hotline phone in the Organiser Offices. 
Floor fixings are of bolt type. Price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</si>
  <si>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PO number:</t>
  </si>
  <si>
    <t>PO no.</t>
  </si>
  <si>
    <t>Infill Panels (3mm Foam PVC)</t>
  </si>
  <si>
    <t>Overlay Panels (5mm Foam PVC)</t>
  </si>
  <si>
    <t>Overlay Fascia Header (5mm Kapa Board)</t>
  </si>
  <si>
    <t xml:space="preserve">Counter Front Vinyl </t>
  </si>
  <si>
    <t>950mm (w) x 2340mm (h) supplied with residue-free silicone tape, inclusive of install</t>
  </si>
  <si>
    <t>990mm (w) x 2480mm (h) inclusive of shell scheme clips rental</t>
  </si>
  <si>
    <t>1000mm (w) x 400mm (h) inclusive of shell scheme clips rental</t>
  </si>
  <si>
    <t>800mm (w) x 1080mm (h)</t>
  </si>
  <si>
    <t>Freestanding Products</t>
  </si>
  <si>
    <t>Roller Banner Stand</t>
  </si>
  <si>
    <t>Feather Flag &amp; Base</t>
  </si>
  <si>
    <t>Small Sustainable Wedge Graphic (16mm Swedboard)</t>
  </si>
  <si>
    <t>Medium Sustainable Wedge Graphic (16mm Swedboard)</t>
  </si>
  <si>
    <t>Large Sustainable Wedge Graphic (16mm Swedboard)</t>
  </si>
  <si>
    <t>Large Freestanding Polystyrene Letters</t>
  </si>
  <si>
    <t>850mm (w) x 2200mm (h) - Single Sided</t>
  </si>
  <si>
    <t>3000mm (h) - Double Sided</t>
  </si>
  <si>
    <t>600mm x 1500mm - Double Sided</t>
  </si>
  <si>
    <t>800mm x 1800mm - Double Sided</t>
  </si>
  <si>
    <t>1000mm x 2000mm - Double Sided</t>
  </si>
  <si>
    <t>1200mm (h) x 200mm (d) - Price based on per letter</t>
  </si>
  <si>
    <t>Lighting Truss</t>
  </si>
  <si>
    <t>240 litre raw meat waste bin</t>
  </si>
  <si>
    <t>supplied to within 1m (not incl. sink, heater, power or appliance)</t>
  </si>
  <si>
    <t>240 litre wheelie bin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</si>
</sst>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
    <numFmt numFmtId="166" formatCode="[$-F400]h:mm:ss\ AM/PM"/>
    <numFmt numFmtId="167" formatCode="dd/mm/yy;@"/>
  </numFmts>
  <fonts count="87"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14"/>
      <color theme="0"/>
      <name val="Calibri"/>
      <family val="2"/>
      <scheme val="minor"/>
    </font>
    <font>
      <i/>
      <sz val="11"/>
      <color theme="0"/>
      <name val="Calibri"/>
      <family val="2"/>
      <scheme val="minor"/>
    </font>
    <font>
      <i/>
      <sz val="11"/>
      <color theme="1"/>
      <name val="Calibri"/>
      <family val="2"/>
      <scheme val="minor"/>
    </font>
    <font>
      <b/>
      <sz val="12"/>
      <name val="Calibri"/>
      <family val="2"/>
      <scheme val="minor"/>
    </font>
    <font>
      <sz val="11"/>
      <name val="Calibri"/>
      <family val="2"/>
      <scheme val="minor"/>
    </font>
    <font>
      <sz val="8"/>
      <name val="Calibri"/>
      <family val="2"/>
      <scheme val="minor"/>
    </font>
    <font>
      <u/>
      <sz val="11"/>
      <color theme="1"/>
      <name val="Calibri"/>
      <family val="2"/>
      <scheme val="minor"/>
    </font>
    <font>
      <sz val="10.5"/>
      <color theme="1"/>
      <name val="Calibri"/>
      <family val="2"/>
      <scheme val="minor"/>
    </font>
    <font>
      <b/>
      <sz val="36"/>
      <color theme="0"/>
      <name val="Arial"/>
      <family val="2"/>
    </font>
    <font>
      <sz val="11"/>
      <color theme="0"/>
      <name val="Arial"/>
      <family val="2"/>
    </font>
    <font>
      <sz val="16"/>
      <color theme="0"/>
      <name val="Arial"/>
      <family val="2"/>
    </font>
    <font>
      <b/>
      <sz val="16"/>
      <color theme="0"/>
      <name val="Arial"/>
      <family val="2"/>
    </font>
    <font>
      <b/>
      <sz val="24"/>
      <color theme="0"/>
      <name val="Arial"/>
      <family val="2"/>
    </font>
    <font>
      <b/>
      <sz val="14"/>
      <color theme="0"/>
      <name val="Arial"/>
      <family val="2"/>
    </font>
    <font>
      <sz val="11"/>
      <color theme="1"/>
      <name val="Arial"/>
      <family val="2"/>
    </font>
    <font>
      <i/>
      <sz val="11"/>
      <color theme="0"/>
      <name val="Arial"/>
      <family val="2"/>
    </font>
    <font>
      <b/>
      <sz val="11"/>
      <color theme="1"/>
      <name val="Arial"/>
      <family val="2"/>
    </font>
    <font>
      <b/>
      <sz val="11"/>
      <color theme="0"/>
      <name val="Arial"/>
      <family val="2"/>
    </font>
    <font>
      <sz val="14"/>
      <color theme="0"/>
      <name val="Arial"/>
      <family val="2"/>
    </font>
    <font>
      <b/>
      <sz val="14"/>
      <color theme="1"/>
      <name val="Arial"/>
      <family val="2"/>
    </font>
    <font>
      <sz val="14"/>
      <color theme="1"/>
      <name val="Arial"/>
      <family val="2"/>
    </font>
    <font>
      <i/>
      <sz val="11"/>
      <color theme="1"/>
      <name val="Arial"/>
      <family val="2"/>
    </font>
    <font>
      <b/>
      <sz val="12"/>
      <name val="Arial"/>
      <family val="2"/>
    </font>
    <font>
      <sz val="11"/>
      <name val="Arial"/>
      <family val="2"/>
    </font>
    <font>
      <b/>
      <sz val="11"/>
      <name val="Arial"/>
      <family val="2"/>
    </font>
    <font>
      <sz val="12"/>
      <name val="Arial"/>
      <family val="2"/>
    </font>
    <font>
      <sz val="10.5"/>
      <color theme="1"/>
      <name val="Arial"/>
      <family val="2"/>
    </font>
    <font>
      <sz val="6"/>
      <color theme="1"/>
      <name val="Arial"/>
      <family val="2"/>
    </font>
    <font>
      <sz val="8"/>
      <color rgb="FF161616"/>
      <name val="Arial"/>
      <family val="2"/>
    </font>
    <font>
      <b/>
      <i/>
      <sz val="14"/>
      <color rgb="FFE40047"/>
      <name val="Arial"/>
      <family val="2"/>
    </font>
    <font>
      <b/>
      <sz val="11"/>
      <color rgb="FFE40047"/>
      <name val="Arial"/>
      <family val="2"/>
    </font>
    <font>
      <sz val="10.5"/>
      <name val="Arial"/>
      <family val="2"/>
    </font>
    <font>
      <b/>
      <sz val="10.5"/>
      <color theme="1"/>
      <name val="Arial"/>
      <family val="2"/>
    </font>
    <font>
      <b/>
      <sz val="10.5"/>
      <name val="Arial"/>
      <family val="2"/>
    </font>
    <font>
      <i/>
      <sz val="10.5"/>
      <color theme="1"/>
      <name val="Arial"/>
      <family val="2"/>
    </font>
    <font>
      <sz val="10"/>
      <color theme="1"/>
      <name val="Arial"/>
      <family val="2"/>
    </font>
    <font>
      <i/>
      <sz val="10"/>
      <name val="Arial"/>
      <family val="2"/>
    </font>
    <font>
      <b/>
      <sz val="10"/>
      <color theme="1"/>
      <name val="Arial"/>
      <family val="2"/>
    </font>
    <font>
      <sz val="10"/>
      <color theme="0" tint="-0.14999847407452621"/>
      <name val="Arial"/>
      <family val="2"/>
    </font>
    <font>
      <i/>
      <sz val="10"/>
      <color theme="1"/>
      <name val="Arial"/>
      <family val="2"/>
    </font>
    <font>
      <sz val="10"/>
      <color rgb="FFD9D9D9"/>
      <name val="Arial"/>
      <family val="2"/>
    </font>
    <font>
      <sz val="10"/>
      <name val="Arial"/>
      <family val="2"/>
    </font>
    <font>
      <b/>
      <sz val="10"/>
      <color rgb="FFD9D9D9"/>
      <name val="Arial"/>
      <family val="2"/>
    </font>
    <font>
      <u/>
      <sz val="11"/>
      <color theme="0"/>
      <name val="Arial"/>
      <family val="2"/>
    </font>
    <font>
      <sz val="11"/>
      <color rgb="FF9C0006"/>
      <name val="Calibri"/>
      <family val="2"/>
      <scheme val="minor"/>
    </font>
    <font>
      <b/>
      <sz val="10"/>
      <color theme="0"/>
      <name val="Arial"/>
      <family val="2"/>
    </font>
    <font>
      <sz val="10"/>
      <color theme="0"/>
      <name val="Arial"/>
      <family val="2"/>
    </font>
    <font>
      <b/>
      <sz val="10"/>
      <color rgb="FF041C2C"/>
      <name val="Arial"/>
      <family val="2"/>
    </font>
    <font>
      <sz val="10"/>
      <color rgb="FF041C2C"/>
      <name val="Arial"/>
      <family val="2"/>
    </font>
    <font>
      <b/>
      <sz val="10.5"/>
      <color rgb="FF041C2C"/>
      <name val="Arial"/>
      <family val="2"/>
    </font>
    <font>
      <sz val="10"/>
      <color theme="1"/>
      <name val="Arial"/>
      <family val="2"/>
    </font>
    <font>
      <sz val="10"/>
      <color theme="0"/>
      <name val="Arial"/>
      <family val="2"/>
    </font>
    <font>
      <b/>
      <sz val="10"/>
      <color theme="0"/>
      <name val="Arial"/>
      <family val="2"/>
    </font>
    <font>
      <b/>
      <sz val="14"/>
      <color theme="0"/>
      <name val="Arial"/>
      <family val="2"/>
    </font>
    <font>
      <sz val="14"/>
      <color theme="0"/>
      <name val="Arial"/>
      <family val="2"/>
    </font>
    <font>
      <b/>
      <sz val="10"/>
      <color theme="1"/>
      <name val="Arial"/>
      <family val="2"/>
    </font>
    <font>
      <sz val="11"/>
      <color theme="1"/>
      <name val="Arial"/>
      <family val="2"/>
    </font>
    <font>
      <b/>
      <sz val="10.5"/>
      <color theme="1"/>
      <name val="Arial"/>
      <family val="2"/>
    </font>
    <font>
      <sz val="11"/>
      <name val="Arial"/>
      <family val="2"/>
    </font>
    <font>
      <sz val="10.5"/>
      <name val="Arial"/>
      <family val="2"/>
    </font>
    <font>
      <sz val="10.5"/>
      <color theme="1"/>
      <name val="Arial"/>
      <family val="2"/>
    </font>
    <font>
      <b/>
      <sz val="11"/>
      <color rgb="FFE40047"/>
      <name val="Arial"/>
      <family val="2"/>
    </font>
    <font>
      <b/>
      <sz val="11"/>
      <color theme="0"/>
      <name val="Arial"/>
      <family val="2"/>
    </font>
    <font>
      <sz val="11"/>
      <color theme="0"/>
      <name val="Arial"/>
      <family val="2"/>
    </font>
    <font>
      <b/>
      <sz val="10"/>
      <color rgb="FF041C2C"/>
      <name val="Arial"/>
      <family val="2"/>
    </font>
    <font>
      <sz val="10"/>
      <color rgb="FFD9D9D9"/>
      <name val="Arial"/>
      <family val="2"/>
    </font>
    <font>
      <b/>
      <sz val="10"/>
      <color rgb="FFFF0000"/>
      <name val="Arial"/>
      <family val="2"/>
    </font>
    <font>
      <b/>
      <u/>
      <sz val="14"/>
      <name val="Arial"/>
      <family val="2"/>
    </font>
    <font>
      <i/>
      <sz val="10.5"/>
      <color theme="1"/>
      <name val="Arial"/>
      <family val="2"/>
    </font>
    <font>
      <i/>
      <sz val="10"/>
      <color theme="1"/>
      <name val="Arial"/>
      <family val="2"/>
    </font>
    <font>
      <b/>
      <sz val="10.5"/>
      <name val="Arial"/>
      <family val="2"/>
    </font>
    <font>
      <i/>
      <sz val="10.5"/>
      <color rgb="FFFF0000"/>
      <name val="Arial"/>
      <family val="2"/>
    </font>
    <font>
      <b/>
      <i/>
      <sz val="10.5"/>
      <color rgb="FFFF0000"/>
      <name val="Arial"/>
      <family val="2"/>
    </font>
    <font>
      <i/>
      <sz val="10"/>
      <name val="Arial"/>
      <family val="2"/>
    </font>
    <font>
      <sz val="11"/>
      <color rgb="FFFF0000"/>
      <name val="Arial"/>
      <family val="2"/>
    </font>
    <font>
      <b/>
      <sz val="10"/>
      <color theme="0"/>
      <name val="Arial"/>
      <family val="2"/>
    </font>
    <font>
      <b/>
      <sz val="10.5"/>
      <color rgb="FFE40047"/>
      <name val="Arial"/>
      <family val="2"/>
    </font>
    <font>
      <sz val="11"/>
      <color rgb="FF041C2C"/>
      <name val="Arial"/>
      <family val="2"/>
    </font>
    <font>
      <u/>
      <sz val="11"/>
      <color rgb="FFE40047"/>
      <name val="Arial"/>
      <family val="2"/>
    </font>
    <font>
      <b/>
      <sz val="13"/>
      <color theme="0"/>
      <name val="Arial"/>
      <family val="2"/>
    </font>
    <font>
      <b/>
      <sz val="10.5"/>
      <color theme="0"/>
      <name val="Arial"/>
      <family val="2"/>
    </font>
    <font>
      <b/>
      <sz val="30"/>
      <color rgb="FFE40047"/>
      <name val="Arial"/>
      <family val="2"/>
    </font>
    <font>
      <b/>
      <i/>
      <sz val="10.5"/>
      <color rgb="FFE40047"/>
      <name val="Arial"/>
      <family val="2"/>
    </font>
  </fonts>
  <fills count="12">
    <fill>
      <patternFill patternType="none"/>
    </fill>
    <fill>
      <patternFill patternType="gray125"/>
    </fill>
    <fill>
      <patternFill patternType="solid">
        <fgColor theme="0"/>
        <bgColor indexed="64"/>
      </patternFill>
    </fill>
    <fill>
      <patternFill patternType="solid">
        <fgColor rgb="FF1E384E"/>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D9D9"/>
        <bgColor indexed="64"/>
      </patternFill>
    </fill>
    <fill>
      <patternFill patternType="solid">
        <fgColor theme="9" tint="0.59999389629810485"/>
        <bgColor indexed="64"/>
      </patternFill>
    </fill>
    <fill>
      <patternFill patternType="solid">
        <fgColor rgb="FF041C2C"/>
        <bgColor indexed="64"/>
      </patternFill>
    </fill>
    <fill>
      <patternFill patternType="solid">
        <fgColor rgb="FFE40047"/>
        <bgColor indexed="64"/>
      </patternFill>
    </fill>
    <fill>
      <patternFill patternType="solid">
        <fgColor rgb="FFFFC7CE"/>
      </patternFill>
    </fill>
    <fill>
      <patternFill patternType="solid">
        <fgColor rgb="FF4A206A"/>
        <bgColor indexed="64"/>
      </patternFill>
    </fill>
  </fills>
  <borders count="25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top style="thin">
        <color theme="0" tint="-0.499984740745262"/>
      </top>
      <bottom style="hair">
        <color theme="0" tint="-0.499984740745262"/>
      </bottom>
      <diagonal/>
    </border>
    <border>
      <left/>
      <right/>
      <top style="thin">
        <color indexed="64"/>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style="hair">
        <color theme="0" tint="-0.499984740745262"/>
      </right>
      <top style="thin">
        <color theme="0" tint="-0.499984740745262"/>
      </top>
      <bottom style="hair">
        <color theme="0" tint="-0.499984740745262"/>
      </bottom>
      <diagonal/>
    </border>
    <border>
      <left style="hair">
        <color theme="0" tint="-0.499984740745262"/>
      </left>
      <right style="thin">
        <color indexed="64"/>
      </right>
      <top style="thin">
        <color theme="0" tint="-0.499984740745262"/>
      </top>
      <bottom style="hair">
        <color theme="0" tint="-0.499984740745262"/>
      </bottom>
      <diagonal/>
    </border>
    <border>
      <left style="thin">
        <color indexed="64"/>
      </left>
      <right style="hair">
        <color indexed="64"/>
      </right>
      <top style="hair">
        <color theme="0" tint="-0.499984740745262"/>
      </top>
      <bottom style="hair">
        <color theme="0" tint="-0.499984740745262"/>
      </bottom>
      <diagonal/>
    </border>
    <border>
      <left style="hair">
        <color indexed="64"/>
      </left>
      <right style="hair">
        <color indexed="64"/>
      </right>
      <top style="hair">
        <color theme="0" tint="-0.499984740745262"/>
      </top>
      <bottom style="hair">
        <color theme="0" tint="-0.499984740745262"/>
      </bottom>
      <diagonal/>
    </border>
    <border>
      <left style="thin">
        <color indexed="64"/>
      </left>
      <right style="hair">
        <color indexed="64"/>
      </right>
      <top style="hair">
        <color theme="0" tint="-0.499984740745262"/>
      </top>
      <bottom style="thin">
        <color theme="0" tint="-0.499984740745262"/>
      </bottom>
      <diagonal/>
    </border>
    <border>
      <left style="hair">
        <color indexed="64"/>
      </left>
      <right style="hair">
        <color indexed="64"/>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indexed="64"/>
      </left>
      <right style="hair">
        <color indexed="64"/>
      </right>
      <top style="thin">
        <color indexed="64"/>
      </top>
      <bottom style="hair">
        <color theme="0" tint="-0.499984740745262"/>
      </bottom>
      <diagonal/>
    </border>
    <border>
      <left style="hair">
        <color indexed="64"/>
      </left>
      <right style="hair">
        <color indexed="64"/>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top style="hair">
        <color auto="1"/>
      </top>
      <bottom style="hair">
        <color auto="1"/>
      </bottom>
      <diagonal/>
    </border>
    <border>
      <left/>
      <right/>
      <top style="hair">
        <color auto="1"/>
      </top>
      <bottom style="thin">
        <color auto="1"/>
      </bottom>
      <diagonal/>
    </border>
    <border>
      <left style="thin">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hair">
        <color indexed="64"/>
      </bottom>
      <diagonal/>
    </border>
    <border>
      <left style="hair">
        <color theme="0" tint="-0.499984740745262"/>
      </left>
      <right/>
      <top/>
      <bottom style="hair">
        <color theme="0" tint="-0.499984740745262"/>
      </bottom>
      <diagonal/>
    </border>
    <border>
      <left style="thin">
        <color indexed="64"/>
      </left>
      <right style="thin">
        <color indexed="64"/>
      </right>
      <top/>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thin">
        <color indexed="64"/>
      </left>
      <right style="thin">
        <color indexed="64"/>
      </right>
      <top style="hair">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rgb="FF000000"/>
      </left>
      <right/>
      <top/>
      <bottom style="thin">
        <color indexed="64"/>
      </bottom>
      <diagonal/>
    </border>
    <border>
      <left style="thin">
        <color rgb="FF041C2C"/>
      </left>
      <right style="thin">
        <color rgb="FF041C2C"/>
      </right>
      <top style="thin">
        <color rgb="FF041C2C"/>
      </top>
      <bottom style="thin">
        <color rgb="FF041C2C"/>
      </bottom>
      <diagonal/>
    </border>
    <border>
      <left style="thin">
        <color rgb="FF041C2C"/>
      </left>
      <right/>
      <top style="thin">
        <color rgb="FF041C2C"/>
      </top>
      <bottom/>
      <diagonal/>
    </border>
    <border>
      <left/>
      <right/>
      <top style="thin">
        <color rgb="FF041C2C"/>
      </top>
      <bottom/>
      <diagonal/>
    </border>
    <border>
      <left/>
      <right style="thin">
        <color rgb="FF041C2C"/>
      </right>
      <top style="thin">
        <color rgb="FF041C2C"/>
      </top>
      <bottom/>
      <diagonal/>
    </border>
    <border>
      <left style="thin">
        <color rgb="FF041C2C"/>
      </left>
      <right/>
      <top/>
      <bottom/>
      <diagonal/>
    </border>
    <border>
      <left/>
      <right style="thin">
        <color rgb="FF041C2C"/>
      </right>
      <top/>
      <bottom/>
      <diagonal/>
    </border>
    <border>
      <left style="thin">
        <color rgb="FF041C2C"/>
      </left>
      <right/>
      <top/>
      <bottom style="thin">
        <color rgb="FF041C2C"/>
      </bottom>
      <diagonal/>
    </border>
    <border>
      <left/>
      <right/>
      <top/>
      <bottom style="thin">
        <color rgb="FF041C2C"/>
      </bottom>
      <diagonal/>
    </border>
    <border>
      <left/>
      <right style="thin">
        <color rgb="FF041C2C"/>
      </right>
      <top/>
      <bottom style="thin">
        <color rgb="FF041C2C"/>
      </bottom>
      <diagonal/>
    </border>
    <border>
      <left style="thin">
        <color rgb="FF041C2C"/>
      </left>
      <right style="thin">
        <color rgb="FF041C2C"/>
      </right>
      <top style="thin">
        <color theme="0" tint="-0.499984740745262"/>
      </top>
      <bottom style="hair">
        <color theme="0" tint="-0.499984740745262"/>
      </bottom>
      <diagonal/>
    </border>
    <border>
      <left style="thin">
        <color rgb="FF041C2C"/>
      </left>
      <right style="thin">
        <color rgb="FF041C2C"/>
      </right>
      <top style="hair">
        <color rgb="FF041C2C"/>
      </top>
      <bottom style="hair">
        <color rgb="FF041C2C"/>
      </bottom>
      <diagonal/>
    </border>
    <border>
      <left/>
      <right style="hair">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thin">
        <color rgb="FF041C2C"/>
      </right>
      <top style="hair">
        <color theme="0" tint="-0.499984740745262"/>
      </top>
      <bottom style="hair">
        <color theme="0" tint="-0.499984740745262"/>
      </bottom>
      <diagonal/>
    </border>
    <border>
      <left style="thin">
        <color rgb="FF041C2C"/>
      </left>
      <right/>
      <top style="hair">
        <color theme="0" tint="-0.499984740745262"/>
      </top>
      <bottom style="hair">
        <color theme="0" tint="-0.499984740745262"/>
      </bottom>
      <diagonal/>
    </border>
    <border>
      <left style="thin">
        <color rgb="FF041C2C"/>
      </left>
      <right/>
      <top style="hair">
        <color theme="0" tint="-0.499984740745262"/>
      </top>
      <bottom style="thin">
        <color rgb="FF041C2C"/>
      </bottom>
      <diagonal/>
    </border>
    <border>
      <left/>
      <right/>
      <top style="hair">
        <color theme="0" tint="-0.499984740745262"/>
      </top>
      <bottom style="thin">
        <color rgb="FF041C2C"/>
      </bottom>
      <diagonal/>
    </border>
    <border>
      <left/>
      <right style="hair">
        <color theme="0" tint="-0.499984740745262"/>
      </right>
      <top style="hair">
        <color theme="0" tint="-0.499984740745262"/>
      </top>
      <bottom style="thin">
        <color rgb="FF041C2C"/>
      </bottom>
      <diagonal/>
    </border>
    <border>
      <left style="hair">
        <color theme="0" tint="-0.499984740745262"/>
      </left>
      <right/>
      <top style="hair">
        <color theme="0" tint="-0.499984740745262"/>
      </top>
      <bottom style="thin">
        <color rgb="FF041C2C"/>
      </bottom>
      <diagonal/>
    </border>
    <border>
      <left/>
      <right style="thin">
        <color theme="0" tint="-0.499984740745262"/>
      </right>
      <top style="hair">
        <color theme="0" tint="-0.499984740745262"/>
      </top>
      <bottom style="thin">
        <color rgb="FF041C2C"/>
      </bottom>
      <diagonal/>
    </border>
    <border>
      <left style="thin">
        <color theme="0" tint="-0.499984740745262"/>
      </left>
      <right style="hair">
        <color theme="0" tint="-0.499984740745262"/>
      </right>
      <top style="hair">
        <color theme="0" tint="-0.499984740745262"/>
      </top>
      <bottom style="thin">
        <color rgb="FF041C2C"/>
      </bottom>
      <diagonal/>
    </border>
    <border>
      <left style="thin">
        <color theme="0" tint="-0.499984740745262"/>
      </left>
      <right style="thin">
        <color theme="0" tint="-0.499984740745262"/>
      </right>
      <top style="thin">
        <color theme="0" tint="-0.499984740745262"/>
      </top>
      <bottom style="thin">
        <color rgb="FF041C2C"/>
      </bottom>
      <diagonal/>
    </border>
    <border>
      <left style="hair">
        <color theme="0" tint="-0.499984740745262"/>
      </left>
      <right style="hair">
        <color theme="0" tint="-0.499984740745262"/>
      </right>
      <top style="hair">
        <color theme="0" tint="-0.499984740745262"/>
      </top>
      <bottom style="thin">
        <color rgb="FF041C2C"/>
      </bottom>
      <diagonal/>
    </border>
    <border>
      <left style="hair">
        <color theme="0" tint="-0.499984740745262"/>
      </left>
      <right style="thin">
        <color theme="0" tint="-0.499984740745262"/>
      </right>
      <top style="hair">
        <color theme="0" tint="-0.499984740745262"/>
      </top>
      <bottom style="thin">
        <color rgb="FF041C2C"/>
      </bottom>
      <diagonal/>
    </border>
    <border>
      <left style="thin">
        <color theme="0" tint="-0.499984740745262"/>
      </left>
      <right style="thin">
        <color rgb="FF041C2C"/>
      </right>
      <top style="hair">
        <color theme="0" tint="-0.499984740745262"/>
      </top>
      <bottom style="thin">
        <color rgb="FF041C2C"/>
      </bottom>
      <diagonal/>
    </border>
    <border>
      <left style="thin">
        <color rgb="FF041C2C"/>
      </left>
      <right/>
      <top style="thin">
        <color rgb="FF041C2C"/>
      </top>
      <bottom style="thin">
        <color rgb="FF041C2C"/>
      </bottom>
      <diagonal/>
    </border>
    <border>
      <left/>
      <right/>
      <top style="thin">
        <color rgb="FF041C2C"/>
      </top>
      <bottom style="thin">
        <color rgb="FF041C2C"/>
      </bottom>
      <diagonal/>
    </border>
    <border>
      <left/>
      <right style="thin">
        <color rgb="FF041C2C"/>
      </right>
      <top style="thin">
        <color rgb="FF041C2C"/>
      </top>
      <bottom style="thin">
        <color rgb="FF041C2C"/>
      </bottom>
      <diagonal/>
    </border>
    <border>
      <left style="thin">
        <color rgb="FF041C2C"/>
      </left>
      <right style="hair">
        <color theme="0" tint="-0.499984740745262"/>
      </right>
      <top style="thin">
        <color rgb="FF041C2C"/>
      </top>
      <bottom style="thin">
        <color rgb="FF041C2C"/>
      </bottom>
      <diagonal/>
    </border>
    <border>
      <left style="hair">
        <color theme="0" tint="-0.499984740745262"/>
      </left>
      <right style="hair">
        <color theme="0" tint="-0.499984740745262"/>
      </right>
      <top style="thin">
        <color rgb="FF041C2C"/>
      </top>
      <bottom style="thin">
        <color rgb="FF041C2C"/>
      </bottom>
      <diagonal/>
    </border>
    <border>
      <left style="hair">
        <color theme="0" tint="-0.499984740745262"/>
      </left>
      <right style="thin">
        <color rgb="FF041C2C"/>
      </right>
      <top style="thin">
        <color rgb="FF041C2C"/>
      </top>
      <bottom style="thin">
        <color rgb="FF041C2C"/>
      </bottom>
      <diagonal/>
    </border>
    <border>
      <left style="thin">
        <color rgb="FF041C2C"/>
      </left>
      <right style="hair">
        <color indexed="64"/>
      </right>
      <top style="thin">
        <color rgb="FF041C2C"/>
      </top>
      <bottom style="hair">
        <color indexed="64"/>
      </bottom>
      <diagonal/>
    </border>
    <border>
      <left style="hair">
        <color indexed="64"/>
      </left>
      <right style="hair">
        <color indexed="64"/>
      </right>
      <top style="thin">
        <color rgb="FF041C2C"/>
      </top>
      <bottom style="hair">
        <color indexed="64"/>
      </bottom>
      <diagonal/>
    </border>
    <border>
      <left style="hair">
        <color indexed="64"/>
      </left>
      <right/>
      <top style="thin">
        <color rgb="FF041C2C"/>
      </top>
      <bottom style="hair">
        <color indexed="64"/>
      </bottom>
      <diagonal/>
    </border>
    <border>
      <left style="hair">
        <color auto="1"/>
      </left>
      <right style="thin">
        <color rgb="FF041C2C"/>
      </right>
      <top style="thin">
        <color rgb="FF041C2C"/>
      </top>
      <bottom style="hair">
        <color auto="1"/>
      </bottom>
      <diagonal/>
    </border>
    <border>
      <left style="thin">
        <color rgb="FF041C2C"/>
      </left>
      <right style="hair">
        <color indexed="64"/>
      </right>
      <top style="hair">
        <color indexed="64"/>
      </top>
      <bottom style="hair">
        <color indexed="64"/>
      </bottom>
      <diagonal/>
    </border>
    <border>
      <left style="hair">
        <color auto="1"/>
      </left>
      <right style="thin">
        <color rgb="FF041C2C"/>
      </right>
      <top style="hair">
        <color auto="1"/>
      </top>
      <bottom style="hair">
        <color auto="1"/>
      </bottom>
      <diagonal/>
    </border>
    <border>
      <left style="thin">
        <color rgb="FF041C2C"/>
      </left>
      <right style="hair">
        <color indexed="64"/>
      </right>
      <top style="hair">
        <color indexed="64"/>
      </top>
      <bottom style="thin">
        <color rgb="FF041C2C"/>
      </bottom>
      <diagonal/>
    </border>
    <border>
      <left style="hair">
        <color indexed="64"/>
      </left>
      <right style="hair">
        <color indexed="64"/>
      </right>
      <top style="hair">
        <color indexed="64"/>
      </top>
      <bottom style="thin">
        <color rgb="FF041C2C"/>
      </bottom>
      <diagonal/>
    </border>
    <border>
      <left style="hair">
        <color indexed="64"/>
      </left>
      <right/>
      <top style="hair">
        <color indexed="64"/>
      </top>
      <bottom style="thin">
        <color rgb="FF041C2C"/>
      </bottom>
      <diagonal/>
    </border>
    <border>
      <left style="hair">
        <color auto="1"/>
      </left>
      <right style="thin">
        <color rgb="FF041C2C"/>
      </right>
      <top style="hair">
        <color auto="1"/>
      </top>
      <bottom style="thin">
        <color rgb="FF041C2C"/>
      </bottom>
      <diagonal/>
    </border>
    <border>
      <left style="thin">
        <color theme="0" tint="-0.499984740745262"/>
      </left>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top style="hair">
        <color theme="0" tint="-0.499984740745262"/>
      </top>
      <bottom/>
      <diagonal/>
    </border>
    <border>
      <left style="thin">
        <color rgb="FF041C2C"/>
      </left>
      <right style="thin">
        <color rgb="FF041C2C"/>
      </right>
      <top style="hair">
        <color theme="0" tint="-0.499984740745262"/>
      </top>
      <bottom/>
      <diagonal/>
    </border>
    <border>
      <left style="thin">
        <color rgb="FF041C2C"/>
      </left>
      <right/>
      <top style="hair">
        <color theme="0" tint="-0.499984740745262"/>
      </top>
      <bottom/>
      <diagonal/>
    </border>
    <border>
      <left/>
      <right/>
      <top style="hair">
        <color theme="0" tint="-0.499984740745262"/>
      </top>
      <bottom/>
      <diagonal/>
    </border>
    <border>
      <left/>
      <right style="thin">
        <color theme="0" tint="-0.499984740745262"/>
      </right>
      <top style="hair">
        <color theme="0" tint="-0.499984740745262"/>
      </top>
      <bottom/>
      <diagonal/>
    </border>
    <border>
      <left style="thin">
        <color rgb="FF041C2C"/>
      </left>
      <right/>
      <top/>
      <bottom style="hair">
        <color theme="0" tint="-0.499984740745262"/>
      </bottom>
      <diagonal/>
    </border>
    <border>
      <left style="thin">
        <color theme="0" tint="-0.499984740745262"/>
      </left>
      <right style="thin">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thin">
        <color theme="0" tint="-0.499984740745262"/>
      </left>
      <right style="thin">
        <color rgb="FF041C2C"/>
      </right>
      <top/>
      <bottom style="hair">
        <color theme="0" tint="-0.499984740745262"/>
      </bottom>
      <diagonal/>
    </border>
    <border>
      <left style="thin">
        <color theme="0" tint="-0.499984740745262"/>
      </left>
      <right style="thin">
        <color rgb="FF041C2C"/>
      </right>
      <top style="hair">
        <color theme="0" tint="-0.499984740745262"/>
      </top>
      <bottom/>
      <diagonal/>
    </border>
    <border>
      <left/>
      <right style="thin">
        <color rgb="FF041C2C"/>
      </right>
      <top style="hair">
        <color theme="0" tint="-0.499984740745262"/>
      </top>
      <bottom style="hair">
        <color theme="0" tint="-0.499984740745262"/>
      </bottom>
      <diagonal/>
    </border>
    <border>
      <left/>
      <right/>
      <top style="thin">
        <color theme="0" tint="-0.499984740745262"/>
      </top>
      <bottom style="thin">
        <color rgb="FF041C2C"/>
      </bottom>
      <diagonal/>
    </border>
    <border>
      <left/>
      <right style="thin">
        <color rgb="FF041C2C"/>
      </right>
      <top style="hair">
        <color theme="0" tint="-0.499984740745262"/>
      </top>
      <bottom style="thin">
        <color rgb="FF041C2C"/>
      </bottom>
      <diagonal/>
    </border>
    <border>
      <left/>
      <right style="thin">
        <color rgb="FF041C2C"/>
      </right>
      <top style="hair">
        <color theme="0" tint="-0.499984740745262"/>
      </top>
      <bottom/>
      <diagonal/>
    </border>
    <border>
      <left/>
      <right style="thin">
        <color rgb="FF041C2C"/>
      </right>
      <top/>
      <bottom style="hair">
        <color theme="0" tint="-0.499984740745262"/>
      </bottom>
      <diagonal/>
    </border>
    <border>
      <left style="thin">
        <color indexed="64"/>
      </left>
      <right style="thin">
        <color indexed="64"/>
      </right>
      <top/>
      <bottom style="thin">
        <color indexed="64"/>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indexed="64"/>
      </left>
      <right/>
      <top style="thin">
        <color indexed="64"/>
      </top>
      <bottom style="thin">
        <color indexed="64"/>
      </bottom>
      <diagonal/>
    </border>
    <border>
      <left/>
      <right style="thin">
        <color rgb="FF041C2C"/>
      </right>
      <top style="thin">
        <color indexed="64"/>
      </top>
      <bottom style="thin">
        <color indexed="64"/>
      </bottom>
      <diagonal/>
    </border>
    <border>
      <left/>
      <right style="thin">
        <color indexed="64"/>
      </right>
      <top style="thin">
        <color indexed="64"/>
      </top>
      <bottom style="thin">
        <color indexed="64"/>
      </bottom>
      <diagonal/>
    </border>
    <border>
      <left style="hair">
        <color theme="0" tint="-0.499984740745262"/>
      </left>
      <right/>
      <top style="thin">
        <color rgb="FF041C2C"/>
      </top>
      <bottom style="hair">
        <color theme="0" tint="-0.499984740745262"/>
      </bottom>
      <diagonal/>
    </border>
    <border>
      <left/>
      <right/>
      <top style="thin">
        <color rgb="FF041C2C"/>
      </top>
      <bottom style="hair">
        <color theme="0" tint="-0.499984740745262"/>
      </bottom>
      <diagonal/>
    </border>
    <border>
      <left/>
      <right style="thin">
        <color theme="0" tint="-0.499984740745262"/>
      </right>
      <top style="thin">
        <color rgb="FF041C2C"/>
      </top>
      <bottom style="hair">
        <color theme="0" tint="-0.499984740745262"/>
      </bottom>
      <diagonal/>
    </border>
    <border>
      <left/>
      <right style="hair">
        <color theme="0" tint="-0.499984740745262"/>
      </right>
      <top style="thin">
        <color rgb="FF041C2C"/>
      </top>
      <bottom style="hair">
        <color theme="0" tint="-0.499984740745262"/>
      </bottom>
      <diagonal/>
    </border>
    <border>
      <left style="thin">
        <color theme="0" tint="-0.499984740745262"/>
      </left>
      <right/>
      <top style="thin">
        <color rgb="FF041C2C"/>
      </top>
      <bottom style="thin">
        <color rgb="FF041C2C"/>
      </bottom>
      <diagonal/>
    </border>
    <border>
      <left style="thin">
        <color rgb="FF041C2C"/>
      </left>
      <right style="hair">
        <color theme="0" tint="-0.499984740745262"/>
      </right>
      <top style="hair">
        <color theme="0" tint="-0.499984740745262"/>
      </top>
      <bottom style="hair">
        <color theme="0" tint="-0.499984740745262"/>
      </bottom>
      <diagonal/>
    </border>
    <border>
      <left style="hair">
        <color theme="0" tint="-0.499984740745262"/>
      </left>
      <right style="thin">
        <color rgb="FF041C2C"/>
      </right>
      <top style="hair">
        <color theme="0" tint="-0.499984740745262"/>
      </top>
      <bottom style="hair">
        <color theme="0" tint="-0.499984740745262"/>
      </bottom>
      <diagonal/>
    </border>
    <border>
      <left style="thin">
        <color rgb="FF041C2C"/>
      </left>
      <right style="hair">
        <color theme="0" tint="-0.499984740745262"/>
      </right>
      <top style="hair">
        <color theme="0" tint="-0.499984740745262"/>
      </top>
      <bottom style="thin">
        <color rgb="FF041C2C"/>
      </bottom>
      <diagonal/>
    </border>
    <border>
      <left style="hair">
        <color theme="0" tint="-0.499984740745262"/>
      </left>
      <right style="thin">
        <color rgb="FF041C2C"/>
      </right>
      <top style="hair">
        <color theme="0" tint="-0.499984740745262"/>
      </top>
      <bottom style="thin">
        <color rgb="FF041C2C"/>
      </bottom>
      <diagonal/>
    </border>
    <border>
      <left style="thin">
        <color theme="0" tint="-0.499984740745262"/>
      </left>
      <right style="hair">
        <color theme="0" tint="-0.499984740745262"/>
      </right>
      <top style="thin">
        <color rgb="FF041C2C"/>
      </top>
      <bottom style="hair">
        <color theme="0" tint="-0.499984740745262"/>
      </bottom>
      <diagonal/>
    </border>
    <border>
      <left style="hair">
        <color theme="0" tint="-0.499984740745262"/>
      </left>
      <right style="thin">
        <color rgb="FF041C2C"/>
      </right>
      <top style="thin">
        <color rgb="FF041C2C"/>
      </top>
      <bottom style="hair">
        <color theme="0" tint="-0.499984740745262"/>
      </bottom>
      <diagonal/>
    </border>
    <border>
      <left/>
      <right style="thin">
        <color rgb="FF041C2C"/>
      </right>
      <top style="thin">
        <color indexed="64"/>
      </top>
      <bottom/>
      <diagonal/>
    </border>
    <border>
      <left style="thin">
        <color rgb="FF041C2C"/>
      </left>
      <right/>
      <top style="thin">
        <color indexed="64"/>
      </top>
      <bottom/>
      <diagonal/>
    </border>
    <border>
      <left style="thin">
        <color rgb="FF041C2C"/>
      </left>
      <right style="thin">
        <color rgb="FF041C2C"/>
      </right>
      <top style="thin">
        <color rgb="FF041C2C"/>
      </top>
      <bottom style="hair">
        <color theme="0" tint="-0.499984740745262"/>
      </bottom>
      <diagonal/>
    </border>
    <border>
      <left style="thin">
        <color rgb="FF041C2C"/>
      </left>
      <right style="thin">
        <color rgb="FF041C2C"/>
      </right>
      <top style="thin">
        <color theme="0" tint="-0.499984740745262"/>
      </top>
      <bottom style="thin">
        <color rgb="FF041C2C"/>
      </bottom>
      <diagonal/>
    </border>
    <border>
      <left style="thin">
        <color rgb="FF041C2C"/>
      </left>
      <right style="hair">
        <color theme="0" tint="-0.499984740745262"/>
      </right>
      <top style="thin">
        <color rgb="FF041C2C"/>
      </top>
      <bottom style="hair">
        <color theme="0" tint="-0.499984740745262"/>
      </bottom>
      <diagonal/>
    </border>
    <border>
      <left/>
      <right style="thin">
        <color rgb="FF041C2C"/>
      </right>
      <top style="thin">
        <color rgb="FF041C2C"/>
      </top>
      <bottom style="hair">
        <color theme="0" tint="-0.499984740745262"/>
      </bottom>
      <diagonal/>
    </border>
    <border>
      <left style="thin">
        <color rgb="FF041C2C"/>
      </left>
      <right/>
      <top style="thin">
        <color rgb="FF041C2C"/>
      </top>
      <bottom style="hair">
        <color theme="0" tint="-0.499984740745262"/>
      </bottom>
      <diagonal/>
    </border>
    <border>
      <left style="thin">
        <color rgb="FF041C2C"/>
      </left>
      <right style="thin">
        <color rgb="FF041C2C"/>
      </right>
      <top style="thin">
        <color theme="0" tint="-0.499984740745262"/>
      </top>
      <bottom/>
      <diagonal/>
    </border>
    <border>
      <left style="hair">
        <color theme="0" tint="-0.499984740745262"/>
      </left>
      <right style="thin">
        <color rgb="FF041C2C"/>
      </right>
      <top style="hair">
        <color theme="0" tint="-0.499984740745262"/>
      </top>
      <bottom/>
      <diagonal/>
    </border>
    <border>
      <left style="thin">
        <color rgb="FF041C2C"/>
      </left>
      <right style="thin">
        <color rgb="FF041C2C"/>
      </right>
      <top/>
      <bottom style="hair">
        <color theme="0" tint="-0.499984740745262"/>
      </bottom>
      <diagonal/>
    </border>
    <border>
      <left style="thin">
        <color indexed="64"/>
      </left>
      <right style="thin">
        <color indexed="64"/>
      </right>
      <top style="thin">
        <color indexed="64"/>
      </top>
      <bottom style="thin">
        <color indexed="64"/>
      </bottom>
      <diagonal/>
    </border>
    <border>
      <left style="thin">
        <color rgb="FF041C2C"/>
      </left>
      <right style="hair">
        <color indexed="64"/>
      </right>
      <top style="thin">
        <color rgb="FF041C2C"/>
      </top>
      <bottom style="thin">
        <color rgb="FF041C2C"/>
      </bottom>
      <diagonal/>
    </border>
    <border>
      <left style="hair">
        <color indexed="64"/>
      </left>
      <right style="hair">
        <color indexed="64"/>
      </right>
      <top style="thin">
        <color rgb="FF041C2C"/>
      </top>
      <bottom style="thin">
        <color rgb="FF041C2C"/>
      </bottom>
      <diagonal/>
    </border>
    <border>
      <left style="hair">
        <color indexed="64"/>
      </left>
      <right style="thin">
        <color rgb="FF041C2C"/>
      </right>
      <top/>
      <bottom style="thin">
        <color rgb="FF041C2C"/>
      </bottom>
      <diagonal/>
    </border>
    <border>
      <left style="thin">
        <color rgb="FF041C2C"/>
      </left>
      <right style="hair">
        <color theme="0" tint="-0.499984740745262"/>
      </right>
      <top/>
      <bottom style="thin">
        <color rgb="FF041C2C"/>
      </bottom>
      <diagonal/>
    </border>
    <border>
      <left style="hair">
        <color theme="0" tint="-0.499984740745262"/>
      </left>
      <right style="hair">
        <color theme="0" tint="-0.499984740745262"/>
      </right>
      <top/>
      <bottom style="thin">
        <color rgb="FF041C2C"/>
      </bottom>
      <diagonal/>
    </border>
    <border>
      <left style="hair">
        <color theme="0" tint="-0.499984740745262"/>
      </left>
      <right style="thin">
        <color rgb="FF041C2C"/>
      </right>
      <top/>
      <bottom style="thin">
        <color rgb="FF041C2C"/>
      </bottom>
      <diagonal/>
    </border>
    <border>
      <left style="thin">
        <color rgb="FF041C2C"/>
      </left>
      <right style="thin">
        <color rgb="FF041C2C"/>
      </right>
      <top style="thin">
        <color rgb="FF041C2C"/>
      </top>
      <bottom style="hair">
        <color rgb="FF041C2C"/>
      </bottom>
      <diagonal/>
    </border>
    <border>
      <left style="thin">
        <color rgb="FF041C2C"/>
      </left>
      <right style="thin">
        <color rgb="FF041C2C"/>
      </right>
      <top style="hair">
        <color rgb="FF041C2C"/>
      </top>
      <bottom style="thin">
        <color rgb="FF041C2C"/>
      </bottom>
      <diagonal/>
    </border>
    <border>
      <left style="thin">
        <color rgb="FF041C2C"/>
      </left>
      <right style="hair">
        <color rgb="FF041C2C"/>
      </right>
      <top style="thin">
        <color rgb="FF041C2C"/>
      </top>
      <bottom style="hair">
        <color theme="0" tint="-0.499984740745262"/>
      </bottom>
      <diagonal/>
    </border>
    <border>
      <left style="thin">
        <color rgb="FF041C2C"/>
      </left>
      <right style="hair">
        <color rgb="FF041C2C"/>
      </right>
      <top style="hair">
        <color theme="0" tint="-0.499984740745262"/>
      </top>
      <bottom style="thin">
        <color rgb="FF041C2C"/>
      </bottom>
      <diagonal/>
    </border>
    <border>
      <left style="thin">
        <color rgb="FF041C2C"/>
      </left>
      <right style="hair">
        <color rgb="FF041C2C"/>
      </right>
      <top style="hair">
        <color theme="0" tint="-0.499984740745262"/>
      </top>
      <bottom style="hair">
        <color theme="0" tint="-0.499984740745262"/>
      </bottom>
      <diagonal/>
    </border>
    <border>
      <left style="hair">
        <color theme="0" tint="-0.499984740745262"/>
      </left>
      <right style="hair">
        <color theme="0" tint="-0.499984740745262"/>
      </right>
      <top style="thin">
        <color rgb="FF041C2C"/>
      </top>
      <bottom style="hair">
        <color theme="0" tint="-0.499984740745262"/>
      </bottom>
      <diagonal/>
    </border>
    <border>
      <left style="thin">
        <color rgb="FF00263F"/>
      </left>
      <right/>
      <top style="thin">
        <color rgb="FF00263F"/>
      </top>
      <bottom/>
      <diagonal/>
    </border>
    <border>
      <left/>
      <right/>
      <top style="thin">
        <color rgb="FF00263F"/>
      </top>
      <bottom/>
      <diagonal/>
    </border>
    <border>
      <left/>
      <right style="thin">
        <color rgb="FF00263F"/>
      </right>
      <top style="thin">
        <color rgb="FF00263F"/>
      </top>
      <bottom/>
      <diagonal/>
    </border>
    <border>
      <left style="thin">
        <color rgb="FF00263F"/>
      </left>
      <right/>
      <top/>
      <bottom/>
      <diagonal/>
    </border>
    <border>
      <left/>
      <right style="thin">
        <color rgb="FF00263F"/>
      </right>
      <top/>
      <bottom/>
      <diagonal/>
    </border>
    <border>
      <left style="thin">
        <color rgb="FF00263F"/>
      </left>
      <right/>
      <top/>
      <bottom style="thin">
        <color rgb="FF00263F"/>
      </bottom>
      <diagonal/>
    </border>
    <border>
      <left/>
      <right/>
      <top/>
      <bottom style="thin">
        <color rgb="FF00263F"/>
      </bottom>
      <diagonal/>
    </border>
    <border>
      <left/>
      <right style="thin">
        <color rgb="FF00263F"/>
      </right>
      <top/>
      <bottom style="thin">
        <color rgb="FF00263F"/>
      </bottom>
      <diagonal/>
    </border>
    <border>
      <left style="thin">
        <color rgb="FF041C2C"/>
      </left>
      <right style="hair">
        <color theme="0" tint="-0.499984740745262"/>
      </right>
      <top style="hair">
        <color theme="0" tint="-0.499984740745262"/>
      </top>
      <bottom/>
      <diagonal/>
    </border>
    <border>
      <left style="thin">
        <color rgb="FF041C2C"/>
      </left>
      <right style="hair">
        <color theme="0" tint="-0.499984740745262"/>
      </right>
      <top/>
      <bottom style="hair">
        <color theme="0" tint="-0.499984740745262"/>
      </bottom>
      <diagonal/>
    </border>
    <border>
      <left style="hair">
        <color theme="0" tint="-0.499984740745262"/>
      </left>
      <right style="thin">
        <color rgb="FF041C2C"/>
      </right>
      <top/>
      <bottom style="hair">
        <color theme="0" tint="-0.499984740745262"/>
      </bottom>
      <diagonal/>
    </border>
    <border>
      <left style="hair">
        <color indexed="64"/>
      </left>
      <right/>
      <top style="hair">
        <color theme="0" tint="-0.499984740745262"/>
      </top>
      <bottom style="hair">
        <color theme="0" tint="-0.499984740745262"/>
      </bottom>
      <diagonal/>
    </border>
    <border>
      <left style="hair">
        <color indexed="64"/>
      </left>
      <right/>
      <top style="thin">
        <color indexed="64"/>
      </top>
      <bottom style="hair">
        <color theme="0" tint="-0.499984740745262"/>
      </bottom>
      <diagonal/>
    </border>
    <border>
      <left style="hair">
        <color indexed="64"/>
      </left>
      <right/>
      <top style="hair">
        <color theme="0" tint="-0.499984740745262"/>
      </top>
      <bottom style="thin">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style="hair">
        <color theme="0" tint="-0.499984740745262"/>
      </top>
      <bottom style="thin">
        <color indexed="64"/>
      </bottom>
      <diagonal/>
    </border>
    <border>
      <left/>
      <right style="hair">
        <color indexed="64"/>
      </right>
      <top style="thin">
        <color rgb="FF041C2C"/>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rgb="FF041C2C"/>
      </bottom>
      <diagonal/>
    </border>
    <border>
      <left style="thin">
        <color rgb="FF000000"/>
      </left>
      <right/>
      <top style="thin">
        <color indexed="64"/>
      </top>
      <bottom/>
      <diagonal/>
    </border>
    <border>
      <left/>
      <right/>
      <top style="thin">
        <color rgb="FF041C2C"/>
      </top>
      <bottom style="thin">
        <color indexed="64"/>
      </bottom>
      <diagonal/>
    </border>
    <border>
      <left style="thin">
        <color theme="0" tint="-0.499984740745262"/>
      </left>
      <right style="thin">
        <color theme="0" tint="-0.499984740745262"/>
      </right>
      <top style="hair">
        <color theme="0" tint="-0.499984740745262"/>
      </top>
      <bottom style="thin">
        <color rgb="FF041C2C"/>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rgb="FF041C2C"/>
      </bottom>
      <diagonal/>
    </border>
    <border>
      <left style="hair">
        <color rgb="FF041C2C"/>
      </left>
      <right style="thin">
        <color rgb="FF041C2C"/>
      </right>
      <top style="thin">
        <color rgb="FF041C2C"/>
      </top>
      <bottom style="hair">
        <color theme="0" tint="-0.499984740745262"/>
      </bottom>
      <diagonal/>
    </border>
    <border>
      <left style="hair">
        <color rgb="FF041C2C"/>
      </left>
      <right style="thin">
        <color rgb="FF041C2C"/>
      </right>
      <top style="hair">
        <color theme="0" tint="-0.499984740745262"/>
      </top>
      <bottom style="hair">
        <color theme="0" tint="-0.499984740745262"/>
      </bottom>
      <diagonal/>
    </border>
    <border>
      <left style="hair">
        <color rgb="FF041C2C"/>
      </left>
      <right style="thin">
        <color rgb="FF041C2C"/>
      </right>
      <top style="hair">
        <color theme="0" tint="-0.499984740745262"/>
      </top>
      <bottom style="thin">
        <color rgb="FF041C2C"/>
      </bottom>
      <diagonal/>
    </border>
    <border>
      <left style="thin">
        <color theme="0" tint="-0.499984740745262"/>
      </left>
      <right/>
      <top style="thin">
        <color rgb="FF041C2C"/>
      </top>
      <bottom style="thin">
        <color theme="0" tint="-0.499984740745262"/>
      </bottom>
      <diagonal/>
    </border>
    <border>
      <left/>
      <right/>
      <top style="thin">
        <color rgb="FF041C2C"/>
      </top>
      <bottom style="thin">
        <color theme="0" tint="-0.499984740745262"/>
      </bottom>
      <diagonal/>
    </border>
    <border>
      <left style="thin">
        <color indexed="64"/>
      </left>
      <right/>
      <top style="thin">
        <color rgb="FF041C2C"/>
      </top>
      <bottom style="thin">
        <color indexed="64"/>
      </bottom>
      <diagonal/>
    </border>
    <border>
      <left style="thin">
        <color indexed="64"/>
      </left>
      <right style="thin">
        <color indexed="64"/>
      </right>
      <top style="thin">
        <color indexed="64"/>
      </top>
      <bottom style="hair">
        <color theme="0" tint="-0.499984740745262"/>
      </bottom>
      <diagonal/>
    </border>
    <border>
      <left style="thin">
        <color indexed="64"/>
      </left>
      <right style="thin">
        <color indexed="64"/>
      </right>
      <top style="thin">
        <color theme="0" tint="-0.499984740745262"/>
      </top>
      <bottom style="thin">
        <color indexed="64"/>
      </bottom>
      <diagonal/>
    </border>
    <border>
      <left style="thin">
        <color rgb="FF041C2C"/>
      </left>
      <right style="hair">
        <color theme="0" tint="-0.499984740745262"/>
      </right>
      <top style="thin">
        <color rgb="FF041C2C"/>
      </top>
      <bottom style="hair">
        <color rgb="FF041C2C"/>
      </bottom>
      <diagonal/>
    </border>
    <border>
      <left style="hair">
        <color theme="0" tint="-0.499984740745262"/>
      </left>
      <right style="hair">
        <color theme="0" tint="-0.499984740745262"/>
      </right>
      <top style="thin">
        <color rgb="FF041C2C"/>
      </top>
      <bottom style="hair">
        <color rgb="FF041C2C"/>
      </bottom>
      <diagonal/>
    </border>
    <border>
      <left style="hair">
        <color theme="0" tint="-0.499984740745262"/>
      </left>
      <right/>
      <top style="thin">
        <color rgb="FF041C2C"/>
      </top>
      <bottom style="hair">
        <color rgb="FF041C2C"/>
      </bottom>
      <diagonal/>
    </border>
    <border>
      <left/>
      <right/>
      <top style="thin">
        <color rgb="FF041C2C"/>
      </top>
      <bottom style="hair">
        <color rgb="FF041C2C"/>
      </bottom>
      <diagonal/>
    </border>
    <border>
      <left/>
      <right style="thin">
        <color rgb="FF041C2C"/>
      </right>
      <top style="thin">
        <color rgb="FF041C2C"/>
      </top>
      <bottom style="hair">
        <color rgb="FF041C2C"/>
      </bottom>
      <diagonal/>
    </border>
    <border>
      <left style="thin">
        <color rgb="FF041C2C"/>
      </left>
      <right style="hair">
        <color theme="0" tint="-0.499984740745262"/>
      </right>
      <top style="hair">
        <color rgb="FF041C2C"/>
      </top>
      <bottom style="thin">
        <color rgb="FF041C2C"/>
      </bottom>
      <diagonal/>
    </border>
    <border>
      <left style="hair">
        <color theme="0" tint="-0.499984740745262"/>
      </left>
      <right style="hair">
        <color theme="0" tint="-0.499984740745262"/>
      </right>
      <top style="hair">
        <color rgb="FF041C2C"/>
      </top>
      <bottom style="thin">
        <color rgb="FF041C2C"/>
      </bottom>
      <diagonal/>
    </border>
    <border>
      <left style="hair">
        <color theme="0" tint="-0.499984740745262"/>
      </left>
      <right/>
      <top style="hair">
        <color rgb="FF041C2C"/>
      </top>
      <bottom style="thin">
        <color rgb="FF041C2C"/>
      </bottom>
      <diagonal/>
    </border>
    <border>
      <left/>
      <right/>
      <top style="hair">
        <color rgb="FF041C2C"/>
      </top>
      <bottom style="thin">
        <color rgb="FF041C2C"/>
      </bottom>
      <diagonal/>
    </border>
    <border>
      <left/>
      <right style="thin">
        <color rgb="FF041C2C"/>
      </right>
      <top style="hair">
        <color rgb="FF041C2C"/>
      </top>
      <bottom style="thin">
        <color rgb="FF041C2C"/>
      </bottom>
      <diagonal/>
    </border>
    <border>
      <left style="hair">
        <color theme="0" tint="-0.499984740745262"/>
      </left>
      <right style="thin">
        <color rgb="FF041C2C"/>
      </right>
      <top style="thin">
        <color rgb="FF041C2C"/>
      </top>
      <bottom style="hair">
        <color rgb="FF041C2C"/>
      </bottom>
      <diagonal/>
    </border>
    <border>
      <left style="hair">
        <color theme="0" tint="-0.499984740745262"/>
      </left>
      <right style="thin">
        <color rgb="FF041C2C"/>
      </right>
      <top style="hair">
        <color rgb="FF041C2C"/>
      </top>
      <bottom style="thin">
        <color rgb="FF041C2C"/>
      </bottom>
      <diagonal/>
    </border>
    <border>
      <left style="thin">
        <color rgb="FF041C2C"/>
      </left>
      <right style="hair">
        <color theme="0" tint="-0.499984740745262"/>
      </right>
      <top style="hair">
        <color rgb="FF041C2C"/>
      </top>
      <bottom style="hair">
        <color rgb="FF041C2C"/>
      </bottom>
      <diagonal/>
    </border>
    <border>
      <left style="hair">
        <color theme="0" tint="-0.499984740745262"/>
      </left>
      <right style="hair">
        <color theme="0" tint="-0.499984740745262"/>
      </right>
      <top style="hair">
        <color rgb="FF041C2C"/>
      </top>
      <bottom style="hair">
        <color rgb="FF041C2C"/>
      </bottom>
      <diagonal/>
    </border>
    <border>
      <left style="hair">
        <color theme="0" tint="-0.499984740745262"/>
      </left>
      <right/>
      <top style="hair">
        <color rgb="FF041C2C"/>
      </top>
      <bottom style="hair">
        <color rgb="FF041C2C"/>
      </bottom>
      <diagonal/>
    </border>
    <border>
      <left/>
      <right/>
      <top style="hair">
        <color rgb="FF041C2C"/>
      </top>
      <bottom style="hair">
        <color rgb="FF041C2C"/>
      </bottom>
      <diagonal/>
    </border>
    <border>
      <left/>
      <right style="thin">
        <color rgb="FF041C2C"/>
      </right>
      <top style="hair">
        <color rgb="FF041C2C"/>
      </top>
      <bottom style="hair">
        <color rgb="FF041C2C"/>
      </bottom>
      <diagonal/>
    </border>
    <border>
      <left style="hair">
        <color theme="0" tint="-0.499984740745262"/>
      </left>
      <right style="thin">
        <color rgb="FF041C2C"/>
      </right>
      <top style="hair">
        <color rgb="FF041C2C"/>
      </top>
      <bottom style="hair">
        <color rgb="FF041C2C"/>
      </bottom>
      <diagonal/>
    </border>
    <border>
      <left style="thin">
        <color indexed="64"/>
      </left>
      <right style="hair">
        <color rgb="FF041C2C"/>
      </right>
      <top style="hair">
        <color theme="0" tint="-0.499984740745262"/>
      </top>
      <bottom style="thin">
        <color indexed="64"/>
      </bottom>
      <diagonal/>
    </border>
    <border>
      <left style="hair">
        <color rgb="FF041C2C"/>
      </left>
      <right style="thin">
        <color indexed="64"/>
      </right>
      <top style="hair">
        <color theme="0" tint="-0.499984740745262"/>
      </top>
      <bottom style="thin">
        <color indexed="64"/>
      </bottom>
      <diagonal/>
    </border>
    <border>
      <left style="thin">
        <color indexed="64"/>
      </left>
      <right style="hair">
        <color rgb="FF041C2C"/>
      </right>
      <top/>
      <bottom style="hair">
        <color theme="0" tint="-0.499984740745262"/>
      </bottom>
      <diagonal/>
    </border>
    <border>
      <left style="hair">
        <color rgb="FF041C2C"/>
      </left>
      <right style="thin">
        <color indexed="64"/>
      </right>
      <top/>
      <bottom style="hair">
        <color theme="0" tint="-0.499984740745262"/>
      </bottom>
      <diagonal/>
    </border>
    <border>
      <left style="thin">
        <color rgb="FF041C2C"/>
      </left>
      <right/>
      <top style="hair">
        <color rgb="FF041C2C"/>
      </top>
      <bottom style="thin">
        <color rgb="FF041C2C"/>
      </bottom>
      <diagonal/>
    </border>
    <border>
      <left style="thin">
        <color indexed="64"/>
      </left>
      <right style="thin">
        <color indexed="64"/>
      </right>
      <top style="thin">
        <color theme="0" tint="-0.499984740745262"/>
      </top>
      <bottom style="hair">
        <color theme="0" tint="-0.499984740745262"/>
      </bottom>
      <diagonal/>
    </border>
    <border>
      <left style="thin">
        <color rgb="FF041C2C"/>
      </left>
      <right/>
      <top style="thin">
        <color rgb="FF041C2C"/>
      </top>
      <bottom style="hair">
        <color rgb="FF041C2C"/>
      </bottom>
      <diagonal/>
    </border>
    <border>
      <left style="thin">
        <color theme="0" tint="-0.499984740745262"/>
      </left>
      <right/>
      <top style="thin">
        <color rgb="FF041C2C"/>
      </top>
      <bottom style="hair">
        <color rgb="FF041C2C"/>
      </bottom>
      <diagonal/>
    </border>
    <border>
      <left style="thin">
        <color theme="0" tint="-0.499984740745262"/>
      </left>
      <right style="thin">
        <color rgb="FF041C2C"/>
      </right>
      <top style="thin">
        <color rgb="FF041C2C"/>
      </top>
      <bottom style="hair">
        <color rgb="FF041C2C"/>
      </bottom>
      <diagonal/>
    </border>
    <border>
      <left style="thin">
        <color rgb="FF041C2C"/>
      </left>
      <right/>
      <top style="hair">
        <color rgb="FF041C2C"/>
      </top>
      <bottom style="hair">
        <color rgb="FF041C2C"/>
      </bottom>
      <diagonal/>
    </border>
    <border>
      <left style="thin">
        <color theme="0" tint="-0.499984740745262"/>
      </left>
      <right/>
      <top style="hair">
        <color rgb="FF041C2C"/>
      </top>
      <bottom style="hair">
        <color rgb="FF041C2C"/>
      </bottom>
      <diagonal/>
    </border>
    <border>
      <left style="thin">
        <color theme="0" tint="-0.499984740745262"/>
      </left>
      <right style="thin">
        <color rgb="FF041C2C"/>
      </right>
      <top style="hair">
        <color rgb="FF041C2C"/>
      </top>
      <bottom style="hair">
        <color rgb="FF041C2C"/>
      </bottom>
      <diagonal/>
    </border>
    <border>
      <left style="thin">
        <color theme="0" tint="-0.499984740745262"/>
      </left>
      <right/>
      <top style="hair">
        <color rgb="FF041C2C"/>
      </top>
      <bottom style="thin">
        <color rgb="FF041C2C"/>
      </bottom>
      <diagonal/>
    </border>
    <border>
      <left style="thin">
        <color theme="0" tint="-0.499984740745262"/>
      </left>
      <right style="thin">
        <color rgb="FF041C2C"/>
      </right>
      <top style="hair">
        <color rgb="FF041C2C"/>
      </top>
      <bottom style="thin">
        <color rgb="FF041C2C"/>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48" fillId="10" borderId="0" applyNumberFormat="0" applyBorder="0" applyAlignment="0" applyProtection="0"/>
  </cellStyleXfs>
  <cellXfs count="1052">
    <xf numFmtId="0" fontId="0" fillId="0" borderId="0" xfId="0"/>
    <xf numFmtId="0" fontId="0" fillId="2" borderId="0" xfId="0" applyFill="1"/>
    <xf numFmtId="0" fontId="4" fillId="3" borderId="0" xfId="0" applyFont="1" applyFill="1" applyAlignment="1">
      <alignment horizontal="left" vertical="center"/>
    </xf>
    <xf numFmtId="0" fontId="0" fillId="3" borderId="0" xfId="0" applyFill="1"/>
    <xf numFmtId="0" fontId="2" fillId="3" borderId="0" xfId="0" applyFont="1" applyFill="1"/>
    <xf numFmtId="0" fontId="6" fillId="2" borderId="0" xfId="0" applyFont="1" applyFill="1"/>
    <xf numFmtId="0" fontId="7" fillId="2" borderId="0" xfId="0" applyFont="1" applyFill="1" applyAlignment="1">
      <alignment vertical="center"/>
    </xf>
    <xf numFmtId="0" fontId="0" fillId="2" borderId="0" xfId="0" applyFill="1" applyAlignment="1">
      <alignment horizontal="center"/>
    </xf>
    <xf numFmtId="14" fontId="0" fillId="2" borderId="0" xfId="0" applyNumberFormat="1" applyFill="1"/>
    <xf numFmtId="0" fontId="0" fillId="2" borderId="0" xfId="0" applyFont="1" applyFill="1"/>
    <xf numFmtId="14" fontId="0" fillId="2" borderId="0" xfId="0" applyNumberFormat="1" applyFont="1" applyFill="1"/>
    <xf numFmtId="0" fontId="10" fillId="2" borderId="0" xfId="0" applyFont="1" applyFill="1"/>
    <xf numFmtId="14" fontId="0" fillId="3" borderId="0" xfId="0" applyNumberFormat="1" applyFill="1"/>
    <xf numFmtId="0" fontId="0" fillId="2" borderId="0" xfId="0" applyFill="1" applyAlignment="1">
      <alignment horizontal="center"/>
    </xf>
    <xf numFmtId="0" fontId="0" fillId="2" borderId="0" xfId="0" applyFont="1" applyFill="1" applyBorder="1"/>
    <xf numFmtId="0" fontId="0" fillId="2" borderId="0" xfId="0" applyFill="1" applyBorder="1"/>
    <xf numFmtId="14" fontId="10" fillId="2" borderId="0" xfId="0" applyNumberFormat="1" applyFont="1" applyFill="1"/>
    <xf numFmtId="14" fontId="5" fillId="3" borderId="0" xfId="0" applyNumberFormat="1" applyFont="1" applyFill="1" applyAlignment="1">
      <alignment horizontal="left" vertical="center"/>
    </xf>
    <xf numFmtId="0" fontId="5" fillId="3" borderId="0" xfId="0" applyFont="1" applyFill="1" applyAlignment="1">
      <alignment horizontal="center" vertical="center"/>
    </xf>
    <xf numFmtId="166" fontId="0" fillId="3" borderId="0" xfId="0" applyNumberFormat="1" applyFill="1"/>
    <xf numFmtId="166" fontId="0" fillId="2" borderId="0" xfId="0" applyNumberFormat="1" applyFill="1"/>
    <xf numFmtId="166" fontId="0" fillId="2" borderId="0" xfId="0" applyNumberFormat="1" applyFont="1" applyFill="1"/>
    <xf numFmtId="14" fontId="0" fillId="2" borderId="71" xfId="0" applyNumberFormat="1" applyFill="1" applyBorder="1"/>
    <xf numFmtId="14" fontId="0" fillId="2" borderId="74" xfId="0" applyNumberFormat="1" applyFont="1" applyFill="1" applyBorder="1"/>
    <xf numFmtId="166" fontId="0" fillId="2" borderId="0" xfId="0" applyNumberFormat="1" applyFont="1" applyFill="1" applyBorder="1"/>
    <xf numFmtId="14" fontId="0" fillId="2" borderId="74" xfId="0" applyNumberFormat="1" applyFill="1" applyBorder="1"/>
    <xf numFmtId="166" fontId="0" fillId="2" borderId="0" xfId="0" applyNumberFormat="1" applyFill="1" applyBorder="1"/>
    <xf numFmtId="0" fontId="0" fillId="2" borderId="75" xfId="0" applyFill="1" applyBorder="1"/>
    <xf numFmtId="14" fontId="0" fillId="2" borderId="76" xfId="0" applyNumberFormat="1" applyFill="1" applyBorder="1"/>
    <xf numFmtId="166" fontId="0" fillId="2" borderId="77" xfId="0" applyNumberFormat="1" applyFill="1" applyBorder="1"/>
    <xf numFmtId="0" fontId="0" fillId="2" borderId="77" xfId="0" applyFill="1" applyBorder="1"/>
    <xf numFmtId="0" fontId="0" fillId="2" borderId="78" xfId="0" applyFill="1" applyBorder="1"/>
    <xf numFmtId="166" fontId="0" fillId="2" borderId="72" xfId="0" applyNumberFormat="1" applyFill="1" applyBorder="1"/>
    <xf numFmtId="0" fontId="0" fillId="2" borderId="72" xfId="0" applyFill="1" applyBorder="1"/>
    <xf numFmtId="0" fontId="0" fillId="2" borderId="73" xfId="0" applyFill="1" applyBorder="1"/>
    <xf numFmtId="14" fontId="8" fillId="2" borderId="74" xfId="0" applyNumberFormat="1" applyFont="1" applyFill="1" applyBorder="1"/>
    <xf numFmtId="166" fontId="8" fillId="2" borderId="0" xfId="0" applyNumberFormat="1" applyFont="1" applyFill="1" applyBorder="1"/>
    <xf numFmtId="0" fontId="8" fillId="2" borderId="0" xfId="0" applyFont="1" applyFill="1" applyBorder="1"/>
    <xf numFmtId="0" fontId="0" fillId="2" borderId="0" xfId="0" applyFill="1" applyAlignment="1">
      <alignment horizontal="center"/>
    </xf>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5" xfId="0" applyFont="1" applyFill="1" applyBorder="1"/>
    <xf numFmtId="0" fontId="0" fillId="2" borderId="0" xfId="0" quotePrefix="1" applyFont="1" applyFill="1" applyBorder="1"/>
    <xf numFmtId="14" fontId="0" fillId="2" borderId="0" xfId="0" applyNumberFormat="1" applyFill="1" applyBorder="1"/>
    <xf numFmtId="0" fontId="0" fillId="2" borderId="0" xfId="0" applyFill="1" applyAlignment="1">
      <alignment horizontal="center"/>
    </xf>
    <xf numFmtId="0" fontId="0" fillId="2" borderId="37" xfId="0" applyFill="1" applyBorder="1"/>
    <xf numFmtId="0" fontId="0" fillId="2" borderId="0" xfId="0" applyNumberFormat="1" applyFill="1"/>
    <xf numFmtId="14" fontId="0" fillId="2" borderId="1" xfId="0" applyNumberFormat="1" applyFill="1" applyBorder="1"/>
    <xf numFmtId="14" fontId="0" fillId="2" borderId="4" xfId="0" applyNumberFormat="1" applyFill="1" applyBorder="1"/>
    <xf numFmtId="14" fontId="0" fillId="2" borderId="6" xfId="0" applyNumberFormat="1" applyFill="1" applyBorder="1"/>
    <xf numFmtId="166" fontId="0" fillId="2" borderId="7" xfId="0" applyNumberFormat="1" applyFill="1" applyBorder="1"/>
    <xf numFmtId="14" fontId="0" fillId="2" borderId="7" xfId="0" applyNumberFormat="1" applyFill="1" applyBorder="1"/>
    <xf numFmtId="166" fontId="0" fillId="2" borderId="2" xfId="0" applyNumberFormat="1" applyFill="1" applyBorder="1"/>
    <xf numFmtId="14" fontId="0" fillId="2" borderId="2" xfId="0" applyNumberFormat="1" applyFill="1" applyBorder="1"/>
    <xf numFmtId="0" fontId="10" fillId="2" borderId="0" xfId="0" applyFont="1" applyFill="1" applyAlignment="1">
      <alignment horizontal="left"/>
    </xf>
    <xf numFmtId="14" fontId="0" fillId="2" borderId="4" xfId="0" applyNumberFormat="1" applyFont="1" applyFill="1" applyBorder="1"/>
    <xf numFmtId="0" fontId="0" fillId="2" borderId="81" xfId="0" applyFill="1" applyBorder="1"/>
    <xf numFmtId="0" fontId="13" fillId="8" borderId="0" xfId="0" applyFont="1" applyFill="1"/>
    <xf numFmtId="0" fontId="13" fillId="8" borderId="0" xfId="0" applyFont="1" applyFill="1"/>
    <xf numFmtId="0" fontId="18" fillId="2" borderId="0" xfId="0" applyFont="1" applyFill="1"/>
    <xf numFmtId="0" fontId="18" fillId="2" borderId="0" xfId="0" applyFont="1" applyFill="1" applyAlignment="1">
      <alignment horizontal="left"/>
    </xf>
    <xf numFmtId="0" fontId="21" fillId="8" borderId="0" xfId="0" applyFont="1" applyFill="1" applyAlignment="1">
      <alignment horizontal="left" vertical="center"/>
    </xf>
    <xf numFmtId="0" fontId="13" fillId="8" borderId="0" xfId="0" applyFont="1" applyFill="1" applyAlignment="1">
      <alignment horizontal="left" vertical="center"/>
    </xf>
    <xf numFmtId="0" fontId="18" fillId="8" borderId="0" xfId="0" applyFont="1" applyFill="1"/>
    <xf numFmtId="0" fontId="17" fillId="8" borderId="0" xfId="0" applyFont="1" applyFill="1" applyAlignment="1">
      <alignment horizontal="left" vertical="center"/>
    </xf>
    <xf numFmtId="0" fontId="19" fillId="8" borderId="0" xfId="0" applyFont="1" applyFill="1" applyAlignment="1">
      <alignment horizontal="left" vertical="center"/>
    </xf>
    <xf numFmtId="0" fontId="22" fillId="8" borderId="0" xfId="0" applyFont="1" applyFill="1" applyAlignment="1">
      <alignment horizontal="center" vertical="center"/>
    </xf>
    <xf numFmtId="0" fontId="23" fillId="8" borderId="0" xfId="0" applyFont="1" applyFill="1"/>
    <xf numFmtId="0" fontId="20" fillId="8" borderId="0" xfId="0" applyFont="1" applyFill="1"/>
    <xf numFmtId="0" fontId="24" fillId="8" borderId="0" xfId="0" applyFont="1" applyFill="1"/>
    <xf numFmtId="0" fontId="25" fillId="2" borderId="0" xfId="0" applyFont="1" applyFill="1"/>
    <xf numFmtId="0" fontId="18" fillId="2" borderId="0" xfId="0" applyFont="1" applyFill="1" applyAlignment="1">
      <alignment horizontal="center"/>
    </xf>
    <xf numFmtId="0" fontId="28" fillId="2" borderId="0" xfId="0" applyFont="1" applyFill="1" applyAlignment="1">
      <alignment vertical="center" wrapText="1"/>
    </xf>
    <xf numFmtId="0" fontId="29" fillId="0" borderId="0" xfId="0" applyFont="1" applyAlignment="1">
      <alignment vertical="center"/>
    </xf>
    <xf numFmtId="0" fontId="27" fillId="2" borderId="0" xfId="0" applyFont="1" applyFill="1" applyAlignment="1">
      <alignment vertical="center"/>
    </xf>
    <xf numFmtId="0" fontId="27" fillId="2" borderId="0" xfId="0" applyFont="1" applyFill="1" applyAlignment="1">
      <alignment horizontal="center" vertical="center"/>
    </xf>
    <xf numFmtId="0" fontId="26" fillId="2" borderId="0" xfId="0" applyFont="1" applyFill="1" applyAlignment="1">
      <alignment vertical="center"/>
    </xf>
    <xf numFmtId="0" fontId="20" fillId="2" borderId="0" xfId="0" applyFont="1" applyFill="1" applyBorder="1" applyAlignment="1">
      <alignment vertical="center"/>
    </xf>
    <xf numFmtId="0" fontId="18" fillId="0" borderId="0" xfId="0" applyFont="1"/>
    <xf numFmtId="0" fontId="27" fillId="0" borderId="0" xfId="0" applyFont="1" applyAlignment="1">
      <alignment vertical="center"/>
    </xf>
    <xf numFmtId="0" fontId="28" fillId="2" borderId="0" xfId="0" applyFont="1" applyFill="1" applyAlignment="1">
      <alignment vertical="center"/>
    </xf>
    <xf numFmtId="0" fontId="27" fillId="2" borderId="0" xfId="0" applyFont="1" applyFill="1" applyAlignment="1">
      <alignment vertical="center" wrapText="1"/>
    </xf>
    <xf numFmtId="0" fontId="27" fillId="2" borderId="0" xfId="0" applyFont="1" applyFill="1" applyAlignment="1">
      <alignment horizontal="center" vertical="center" wrapText="1"/>
    </xf>
    <xf numFmtId="164" fontId="18" fillId="2" borderId="0" xfId="1" applyNumberFormat="1" applyFont="1" applyFill="1"/>
    <xf numFmtId="0" fontId="25" fillId="2" borderId="0" xfId="0" applyFont="1" applyFill="1" applyAlignment="1">
      <alignment vertical="center"/>
    </xf>
    <xf numFmtId="14" fontId="13" fillId="8" borderId="0" xfId="0" applyNumberFormat="1" applyFont="1" applyFill="1"/>
    <xf numFmtId="14" fontId="18" fillId="2" borderId="0" xfId="0" applyNumberFormat="1" applyFont="1" applyFill="1"/>
    <xf numFmtId="0" fontId="18" fillId="2" borderId="0" xfId="0" applyNumberFormat="1" applyFont="1" applyFill="1" applyAlignment="1">
      <alignment horizontal="center"/>
    </xf>
    <xf numFmtId="0" fontId="18" fillId="2" borderId="0" xfId="0" applyNumberFormat="1" applyFont="1" applyFill="1"/>
    <xf numFmtId="14" fontId="25" fillId="2" borderId="0" xfId="0" applyNumberFormat="1" applyFont="1" applyFill="1"/>
    <xf numFmtId="0" fontId="31" fillId="2" borderId="0" xfId="0" applyFont="1" applyFill="1" applyAlignment="1">
      <alignment horizontal="left" vertical="top"/>
    </xf>
    <xf numFmtId="0" fontId="31" fillId="2" borderId="0" xfId="0" applyFont="1" applyFill="1"/>
    <xf numFmtId="0" fontId="31" fillId="2" borderId="0" xfId="0" applyFont="1" applyFill="1" applyAlignment="1">
      <alignment horizontal="left" vertical="top" wrapText="1"/>
    </xf>
    <xf numFmtId="0" fontId="31" fillId="2" borderId="0" xfId="0" applyFont="1" applyFill="1" applyAlignment="1">
      <alignment horizontal="left" wrapText="1"/>
    </xf>
    <xf numFmtId="0" fontId="31" fillId="2" borderId="0" xfId="0" applyFont="1" applyFill="1" applyAlignment="1">
      <alignment horizontal="left"/>
    </xf>
    <xf numFmtId="0" fontId="32" fillId="2" borderId="0" xfId="0" applyFont="1" applyFill="1" applyAlignment="1">
      <alignment horizontal="left" vertical="center"/>
    </xf>
    <xf numFmtId="2" fontId="18" fillId="2" borderId="0" xfId="0" applyNumberFormat="1" applyFont="1" applyFill="1"/>
    <xf numFmtId="0" fontId="33" fillId="8" borderId="0" xfId="0" applyFont="1" applyFill="1" applyAlignment="1">
      <alignment horizontal="left" vertical="center"/>
    </xf>
    <xf numFmtId="0" fontId="34" fillId="8" borderId="0" xfId="0" quotePrefix="1" applyFont="1" applyFill="1" applyAlignment="1">
      <alignment horizontal="left" vertical="center"/>
    </xf>
    <xf numFmtId="0" fontId="30" fillId="2" borderId="0" xfId="0" applyFont="1" applyFill="1"/>
    <xf numFmtId="0" fontId="11" fillId="2" borderId="0" xfId="0" applyFont="1" applyFill="1"/>
    <xf numFmtId="0" fontId="36" fillId="2" borderId="0" xfId="0" applyFont="1" applyFill="1"/>
    <xf numFmtId="0" fontId="30" fillId="2" borderId="0" xfId="0" applyFont="1" applyFill="1" applyAlignment="1">
      <alignment horizontal="center"/>
    </xf>
    <xf numFmtId="0" fontId="35" fillId="2" borderId="0" xfId="0" applyFont="1" applyFill="1" applyAlignment="1">
      <alignment vertical="center"/>
    </xf>
    <xf numFmtId="0" fontId="38" fillId="2" borderId="0" xfId="0" applyFont="1" applyFill="1"/>
    <xf numFmtId="0" fontId="30" fillId="2" borderId="0" xfId="0" applyFont="1" applyFill="1" applyAlignment="1">
      <alignment horizontal="left"/>
    </xf>
    <xf numFmtId="0" fontId="30" fillId="2" borderId="0" xfId="0" applyFont="1" applyFill="1" applyAlignment="1"/>
    <xf numFmtId="43" fontId="39" fillId="2" borderId="21" xfId="1" applyNumberFormat="1" applyFont="1" applyFill="1" applyBorder="1" applyProtection="1"/>
    <xf numFmtId="43" fontId="39" fillId="2" borderId="25" xfId="1" applyNumberFormat="1" applyFont="1" applyFill="1" applyBorder="1" applyProtection="1"/>
    <xf numFmtId="43" fontId="39" fillId="2" borderId="26" xfId="1" applyNumberFormat="1" applyFont="1" applyFill="1" applyBorder="1" applyProtection="1"/>
    <xf numFmtId="43" fontId="39" fillId="2" borderId="27" xfId="1" applyNumberFormat="1" applyFont="1" applyFill="1" applyBorder="1" applyProtection="1"/>
    <xf numFmtId="43" fontId="39" fillId="2" borderId="31" xfId="1" applyNumberFormat="1" applyFont="1" applyFill="1" applyBorder="1" applyProtection="1"/>
    <xf numFmtId="43" fontId="39" fillId="2" borderId="32" xfId="1" applyNumberFormat="1" applyFont="1" applyFill="1" applyBorder="1" applyProtection="1"/>
    <xf numFmtId="43" fontId="39" fillId="2" borderId="33" xfId="1" applyNumberFormat="1" applyFont="1" applyFill="1" applyBorder="1" applyProtection="1"/>
    <xf numFmtId="43" fontId="39" fillId="2" borderId="28" xfId="1" applyNumberFormat="1" applyFont="1" applyFill="1" applyBorder="1" applyProtection="1"/>
    <xf numFmtId="43" fontId="39" fillId="2" borderId="45" xfId="1" applyNumberFormat="1" applyFont="1" applyFill="1" applyBorder="1" applyProtection="1"/>
    <xf numFmtId="43" fontId="39" fillId="2" borderId="46" xfId="1" applyNumberFormat="1" applyFont="1" applyFill="1" applyBorder="1" applyProtection="1"/>
    <xf numFmtId="0" fontId="41" fillId="4" borderId="19" xfId="0" applyFont="1" applyFill="1" applyBorder="1" applyAlignment="1"/>
    <xf numFmtId="43" fontId="39" fillId="2" borderId="39" xfId="1" applyNumberFormat="1" applyFont="1" applyFill="1" applyBorder="1" applyProtection="1"/>
    <xf numFmtId="43" fontId="39" fillId="2" borderId="42" xfId="1" applyNumberFormat="1" applyFont="1" applyFill="1" applyBorder="1" applyProtection="1"/>
    <xf numFmtId="43" fontId="39" fillId="2" borderId="47" xfId="1" applyNumberFormat="1" applyFont="1" applyFill="1" applyBorder="1" applyProtection="1"/>
    <xf numFmtId="43" fontId="39" fillId="2" borderId="53" xfId="1" applyNumberFormat="1" applyFont="1" applyFill="1" applyBorder="1" applyProtection="1"/>
    <xf numFmtId="43" fontId="41" fillId="4" borderId="19" xfId="0" applyNumberFormat="1" applyFont="1" applyFill="1" applyBorder="1" applyAlignment="1"/>
    <xf numFmtId="43" fontId="41" fillId="4" borderId="55" xfId="0" applyNumberFormat="1" applyFont="1" applyFill="1" applyBorder="1" applyAlignment="1"/>
    <xf numFmtId="43" fontId="39" fillId="2" borderId="57" xfId="1" applyNumberFormat="1" applyFont="1" applyFill="1" applyBorder="1" applyProtection="1"/>
    <xf numFmtId="43" fontId="39" fillId="2" borderId="49" xfId="1" applyNumberFormat="1" applyFont="1" applyFill="1" applyBorder="1" applyProtection="1"/>
    <xf numFmtId="43" fontId="39" fillId="2" borderId="50" xfId="1" applyNumberFormat="1" applyFont="1" applyFill="1" applyBorder="1" applyProtection="1"/>
    <xf numFmtId="43" fontId="39" fillId="2" borderId="30" xfId="1" applyNumberFormat="1" applyFont="1" applyFill="1" applyBorder="1" applyProtection="1"/>
    <xf numFmtId="43" fontId="39" fillId="2" borderId="0" xfId="1" applyNumberFormat="1" applyFont="1" applyFill="1" applyBorder="1" applyProtection="1"/>
    <xf numFmtId="43" fontId="39" fillId="2" borderId="83" xfId="1" applyNumberFormat="1" applyFont="1" applyFill="1" applyBorder="1" applyProtection="1"/>
    <xf numFmtId="164" fontId="39" fillId="2" borderId="30" xfId="1" applyNumberFormat="1" applyFont="1" applyFill="1" applyBorder="1" applyProtection="1">
      <protection locked="0"/>
    </xf>
    <xf numFmtId="164" fontId="39" fillId="2" borderId="27" xfId="1" applyNumberFormat="1" applyFont="1" applyFill="1" applyBorder="1" applyProtection="1">
      <protection locked="0"/>
    </xf>
    <xf numFmtId="164" fontId="39" fillId="2" borderId="31" xfId="1" applyNumberFormat="1" applyFont="1" applyFill="1" applyBorder="1" applyProtection="1">
      <protection locked="0"/>
    </xf>
    <xf numFmtId="167" fontId="18" fillId="2" borderId="0" xfId="0" applyNumberFormat="1" applyFont="1" applyFill="1"/>
    <xf numFmtId="167" fontId="39" fillId="2" borderId="30" xfId="1" applyNumberFormat="1" applyFont="1" applyFill="1" applyBorder="1" applyProtection="1">
      <protection locked="0"/>
    </xf>
    <xf numFmtId="167" fontId="18" fillId="2" borderId="0" xfId="1" applyNumberFormat="1" applyFont="1" applyFill="1"/>
    <xf numFmtId="167" fontId="35" fillId="2" borderId="0" xfId="0" applyNumberFormat="1" applyFont="1" applyFill="1" applyAlignment="1">
      <alignment vertical="center"/>
    </xf>
    <xf numFmtId="167" fontId="27" fillId="2" borderId="0" xfId="0" applyNumberFormat="1" applyFont="1" applyFill="1" applyAlignment="1">
      <alignment vertical="center"/>
    </xf>
    <xf numFmtId="167" fontId="27" fillId="2" borderId="0" xfId="0" applyNumberFormat="1" applyFont="1" applyFill="1" applyAlignment="1">
      <alignment vertical="center" wrapText="1"/>
    </xf>
    <xf numFmtId="167" fontId="0" fillId="2" borderId="0" xfId="0" applyNumberFormat="1" applyFill="1"/>
    <xf numFmtId="167" fontId="18" fillId="8" borderId="0" xfId="0" applyNumberFormat="1" applyFont="1" applyFill="1"/>
    <xf numFmtId="167" fontId="39" fillId="2" borderId="27" xfId="1" applyNumberFormat="1" applyFont="1" applyFill="1" applyBorder="1" applyProtection="1">
      <protection locked="0"/>
    </xf>
    <xf numFmtId="167" fontId="39" fillId="2" borderId="28" xfId="1" applyNumberFormat="1" applyFont="1" applyFill="1" applyBorder="1" applyProtection="1">
      <protection locked="0"/>
    </xf>
    <xf numFmtId="167" fontId="18" fillId="0" borderId="0" xfId="0" applyNumberFormat="1" applyFont="1"/>
    <xf numFmtId="167" fontId="0" fillId="0" borderId="0" xfId="0" applyNumberFormat="1"/>
    <xf numFmtId="167" fontId="30" fillId="2" borderId="0" xfId="0" applyNumberFormat="1" applyFont="1" applyFill="1"/>
    <xf numFmtId="0" fontId="18" fillId="2" borderId="0" xfId="0" applyFont="1" applyFill="1" applyAlignment="1">
      <alignment horizontal="center"/>
    </xf>
    <xf numFmtId="0" fontId="18" fillId="2" borderId="4" xfId="0" applyFont="1" applyFill="1" applyBorder="1"/>
    <xf numFmtId="167" fontId="13" fillId="8" borderId="0" xfId="0" applyNumberFormat="1" applyFont="1" applyFill="1"/>
    <xf numFmtId="0" fontId="19" fillId="8" borderId="0" xfId="0" applyFont="1" applyFill="1" applyAlignment="1">
      <alignment vertical="center" wrapText="1"/>
    </xf>
    <xf numFmtId="0" fontId="39" fillId="2" borderId="51" xfId="0" applyFont="1" applyFill="1" applyBorder="1" applyAlignment="1" applyProtection="1">
      <alignment horizontal="center"/>
      <protection locked="0"/>
    </xf>
    <xf numFmtId="0" fontId="39" fillId="2" borderId="0" xfId="0" applyFont="1" applyFill="1"/>
    <xf numFmtId="0" fontId="39" fillId="2" borderId="0" xfId="0" applyFont="1" applyFill="1" applyAlignment="1">
      <alignment horizontal="center"/>
    </xf>
    <xf numFmtId="0" fontId="35" fillId="2" borderId="0" xfId="0" applyFont="1" applyFill="1" applyAlignment="1"/>
    <xf numFmtId="167" fontId="35" fillId="2" borderId="0" xfId="0" applyNumberFormat="1" applyFont="1" applyFill="1" applyAlignment="1"/>
    <xf numFmtId="0" fontId="30" fillId="2" borderId="0" xfId="0" applyFont="1" applyFill="1" applyAlignment="1">
      <alignment horizontal="left"/>
    </xf>
    <xf numFmtId="0" fontId="30" fillId="2" borderId="0" xfId="0" applyFont="1" applyFill="1" applyAlignment="1">
      <alignment vertical="top"/>
    </xf>
    <xf numFmtId="0" fontId="30" fillId="2" borderId="0" xfId="0" applyFont="1" applyFill="1" applyAlignment="1">
      <alignment vertical="center" wrapText="1"/>
    </xf>
    <xf numFmtId="0" fontId="13" fillId="8" borderId="0" xfId="0" applyFont="1" applyFill="1"/>
    <xf numFmtId="0" fontId="13" fillId="8" borderId="0" xfId="0" applyFont="1" applyFill="1"/>
    <xf numFmtId="0" fontId="18" fillId="2" borderId="0" xfId="0" applyFont="1" applyFill="1" applyAlignment="1"/>
    <xf numFmtId="0" fontId="20" fillId="2" borderId="0" xfId="0" applyFont="1" applyFill="1"/>
    <xf numFmtId="0" fontId="39" fillId="2" borderId="68" xfId="0" applyFont="1" applyFill="1" applyBorder="1"/>
    <xf numFmtId="0" fontId="39" fillId="2" borderId="69" xfId="0" applyFont="1" applyFill="1" applyBorder="1"/>
    <xf numFmtId="43" fontId="39" fillId="2" borderId="0" xfId="1" applyNumberFormat="1" applyFont="1" applyFill="1"/>
    <xf numFmtId="14" fontId="39" fillId="2" borderId="0" xfId="0" applyNumberFormat="1" applyFont="1" applyFill="1"/>
    <xf numFmtId="0" fontId="39" fillId="2" borderId="0" xfId="0" applyNumberFormat="1" applyFont="1" applyFill="1" applyAlignment="1">
      <alignment horizontal="center"/>
    </xf>
    <xf numFmtId="0" fontId="18" fillId="2" borderId="0" xfId="0" applyFont="1" applyFill="1" applyBorder="1" applyAlignment="1">
      <alignment horizontal="left"/>
    </xf>
    <xf numFmtId="0" fontId="13" fillId="8" borderId="0" xfId="0" applyFont="1" applyFill="1" applyAlignment="1"/>
    <xf numFmtId="0" fontId="13" fillId="8" borderId="0" xfId="0" applyFont="1" applyFill="1" applyAlignment="1">
      <alignment vertical="center"/>
    </xf>
    <xf numFmtId="0" fontId="12" fillId="8" borderId="0" xfId="0" applyFont="1" applyFill="1" applyAlignment="1">
      <alignment vertical="center"/>
    </xf>
    <xf numFmtId="0" fontId="39" fillId="2" borderId="89" xfId="0" applyFont="1" applyFill="1" applyBorder="1"/>
    <xf numFmtId="0" fontId="39" fillId="2" borderId="84" xfId="0" applyFont="1" applyFill="1" applyBorder="1" applyAlignment="1">
      <alignment horizontal="left"/>
    </xf>
    <xf numFmtId="0" fontId="0" fillId="2" borderId="0" xfId="0" applyFill="1" applyBorder="1" applyAlignment="1">
      <alignment horizontal="center"/>
    </xf>
    <xf numFmtId="14" fontId="0" fillId="2" borderId="90" xfId="0" applyNumberFormat="1" applyFill="1" applyBorder="1"/>
    <xf numFmtId="2" fontId="0" fillId="2" borderId="1" xfId="0" applyNumberFormat="1" applyFont="1" applyFill="1" applyBorder="1"/>
    <xf numFmtId="166" fontId="0" fillId="2" borderId="2" xfId="0" applyNumberFormat="1" applyFont="1" applyFill="1" applyBorder="1"/>
    <xf numFmtId="2" fontId="0" fillId="2" borderId="2" xfId="0" applyNumberFormat="1" applyFont="1" applyFill="1" applyBorder="1"/>
    <xf numFmtId="2" fontId="0" fillId="2" borderId="3" xfId="0" applyNumberFormat="1" applyFont="1" applyFill="1" applyBorder="1"/>
    <xf numFmtId="2" fontId="0" fillId="2" borderId="0" xfId="0" applyNumberFormat="1" applyFont="1" applyFill="1" applyBorder="1"/>
    <xf numFmtId="2" fontId="0" fillId="2" borderId="5" xfId="0" applyNumberFormat="1" applyFont="1" applyFill="1" applyBorder="1"/>
    <xf numFmtId="14" fontId="0" fillId="2" borderId="0" xfId="0" applyNumberFormat="1" applyFont="1" applyFill="1" applyBorder="1"/>
    <xf numFmtId="14" fontId="0" fillId="2" borderId="1" xfId="0" applyNumberFormat="1" applyFont="1" applyFill="1" applyBorder="1"/>
    <xf numFmtId="0" fontId="0" fillId="2" borderId="2" xfId="0" applyNumberFormat="1" applyFill="1" applyBorder="1" applyAlignment="1">
      <alignment horizontal="center"/>
    </xf>
    <xf numFmtId="0" fontId="0" fillId="2" borderId="0" xfId="0" applyFont="1" applyFill="1" applyBorder="1" applyAlignment="1">
      <alignment horizontal="center"/>
    </xf>
    <xf numFmtId="0" fontId="0" fillId="2" borderId="7" xfId="0" applyFill="1" applyBorder="1" applyAlignment="1">
      <alignment horizontal="center"/>
    </xf>
    <xf numFmtId="14" fontId="8" fillId="2" borderId="1" xfId="0" applyNumberFormat="1" applyFont="1" applyFill="1" applyBorder="1"/>
    <xf numFmtId="166" fontId="8" fillId="2" borderId="2" xfId="0" applyNumberFormat="1" applyFont="1" applyFill="1" applyBorder="1"/>
    <xf numFmtId="0" fontId="8" fillId="2" borderId="2" xfId="0" applyFont="1" applyFill="1" applyBorder="1"/>
    <xf numFmtId="14" fontId="8" fillId="2" borderId="4" xfId="0" applyNumberFormat="1" applyFont="1" applyFill="1" applyBorder="1"/>
    <xf numFmtId="2" fontId="0" fillId="2" borderId="1" xfId="0" applyNumberFormat="1" applyFill="1" applyBorder="1"/>
    <xf numFmtId="2" fontId="0" fillId="2" borderId="4" xfId="0" applyNumberFormat="1" applyFill="1" applyBorder="1"/>
    <xf numFmtId="2" fontId="0" fillId="2" borderId="0" xfId="0" applyNumberFormat="1" applyFill="1" applyBorder="1"/>
    <xf numFmtId="2" fontId="0" fillId="2" borderId="5" xfId="0" applyNumberFormat="1" applyFill="1" applyBorder="1"/>
    <xf numFmtId="0" fontId="0" fillId="2" borderId="2" xfId="0" applyFill="1" applyBorder="1" applyAlignment="1">
      <alignment horizontal="center"/>
    </xf>
    <xf numFmtId="43" fontId="39" fillId="2" borderId="69" xfId="0" applyNumberFormat="1" applyFont="1" applyFill="1" applyBorder="1"/>
    <xf numFmtId="43" fontId="39" fillId="2" borderId="70" xfId="0" applyNumberFormat="1" applyFont="1" applyFill="1" applyBorder="1"/>
    <xf numFmtId="43" fontId="39" fillId="2" borderId="65" xfId="1" applyNumberFormat="1" applyFont="1" applyFill="1" applyBorder="1"/>
    <xf numFmtId="43" fontId="39" fillId="2" borderId="0" xfId="0" applyNumberFormat="1" applyFont="1" applyFill="1"/>
    <xf numFmtId="0" fontId="50" fillId="8" borderId="0" xfId="0" applyFont="1" applyFill="1"/>
    <xf numFmtId="0" fontId="50" fillId="9" borderId="0" xfId="0" applyFont="1" applyFill="1"/>
    <xf numFmtId="0" fontId="43" fillId="2" borderId="0" xfId="0" applyFont="1" applyFill="1"/>
    <xf numFmtId="0" fontId="49" fillId="9" borderId="34" xfId="0" applyFont="1" applyFill="1" applyBorder="1" applyAlignment="1" applyProtection="1">
      <alignment horizontal="center"/>
      <protection locked="0"/>
    </xf>
    <xf numFmtId="0" fontId="18" fillId="2" borderId="0" xfId="0" applyFont="1" applyFill="1" applyAlignment="1">
      <alignment horizontal="center"/>
    </xf>
    <xf numFmtId="0" fontId="18" fillId="2" borderId="0" xfId="0" applyFont="1" applyFill="1" applyAlignment="1">
      <alignment horizontal="left"/>
    </xf>
    <xf numFmtId="0" fontId="35" fillId="2" borderId="0" xfId="0" applyFont="1" applyFill="1" applyAlignment="1">
      <alignment vertical="center" wrapText="1"/>
    </xf>
    <xf numFmtId="165" fontId="49" fillId="11" borderId="34" xfId="0" applyNumberFormat="1" applyFont="1" applyFill="1" applyBorder="1" applyAlignment="1">
      <alignment horizontal="center"/>
    </xf>
    <xf numFmtId="43" fontId="52" fillId="2" borderId="27" xfId="1" applyNumberFormat="1" applyFont="1" applyFill="1" applyBorder="1" applyProtection="1"/>
    <xf numFmtId="43" fontId="52" fillId="2" borderId="31" xfId="1" applyNumberFormat="1" applyFont="1" applyFill="1" applyBorder="1" applyProtection="1"/>
    <xf numFmtId="0" fontId="51" fillId="2" borderId="0" xfId="0" applyFont="1" applyFill="1" applyBorder="1" applyAlignment="1">
      <alignment vertical="center" wrapText="1"/>
    </xf>
    <xf numFmtId="0" fontId="18" fillId="2" borderId="0" xfId="0" applyFont="1" applyFill="1" applyBorder="1"/>
    <xf numFmtId="0" fontId="53" fillId="2" borderId="0" xfId="0" applyFont="1" applyFill="1" applyBorder="1" applyAlignment="1">
      <alignment wrapText="1"/>
    </xf>
    <xf numFmtId="0" fontId="35" fillId="2" borderId="0" xfId="0" applyFont="1" applyFill="1" applyBorder="1" applyAlignment="1">
      <alignment vertical="center" wrapText="1"/>
    </xf>
    <xf numFmtId="0" fontId="37" fillId="2" borderId="0" xfId="0" applyFont="1" applyFill="1" applyAlignment="1">
      <alignment vertical="center" wrapText="1"/>
    </xf>
    <xf numFmtId="0" fontId="37" fillId="2" borderId="0" xfId="0" applyFont="1" applyFill="1" applyBorder="1" applyAlignment="1">
      <alignment horizontal="center" vertical="center" wrapText="1"/>
    </xf>
    <xf numFmtId="14" fontId="39" fillId="2" borderId="101" xfId="0" applyNumberFormat="1" applyFont="1" applyFill="1" applyBorder="1" applyAlignment="1" applyProtection="1">
      <alignment horizontal="center"/>
      <protection locked="0"/>
    </xf>
    <xf numFmtId="0" fontId="36" fillId="2" borderId="95" xfId="0" applyFont="1" applyFill="1" applyBorder="1"/>
    <xf numFmtId="0" fontId="30" fillId="2" borderId="0" xfId="0" applyFont="1" applyFill="1" applyBorder="1"/>
    <xf numFmtId="0" fontId="18" fillId="2" borderId="96" xfId="0" applyFont="1" applyFill="1" applyBorder="1"/>
    <xf numFmtId="0" fontId="18" fillId="2" borderId="99" xfId="0" applyFont="1" applyFill="1" applyBorder="1"/>
    <xf numFmtId="0" fontId="37" fillId="2" borderId="92" xfId="0" applyFont="1" applyFill="1" applyBorder="1" applyAlignment="1">
      <alignment vertical="center" wrapText="1"/>
    </xf>
    <xf numFmtId="0" fontId="37" fillId="2" borderId="93" xfId="0" applyFont="1" applyFill="1" applyBorder="1" applyAlignment="1">
      <alignment vertical="center" wrapText="1"/>
    </xf>
    <xf numFmtId="0" fontId="37" fillId="2" borderId="94" xfId="0" applyFont="1" applyFill="1" applyBorder="1" applyAlignment="1">
      <alignment vertical="center" wrapText="1"/>
    </xf>
    <xf numFmtId="0" fontId="18" fillId="2" borderId="97" xfId="0" applyFont="1" applyFill="1" applyBorder="1"/>
    <xf numFmtId="0" fontId="18" fillId="2" borderId="98" xfId="0" applyFont="1" applyFill="1" applyBorder="1"/>
    <xf numFmtId="0" fontId="21" fillId="8" borderId="0" xfId="0" applyFont="1" applyFill="1" applyAlignment="1">
      <alignment horizontal="left" vertical="center"/>
    </xf>
    <xf numFmtId="0" fontId="18" fillId="2" borderId="0" xfId="0" applyFont="1" applyFill="1" applyAlignment="1">
      <alignment horizontal="center"/>
    </xf>
    <xf numFmtId="0" fontId="18" fillId="2" borderId="0" xfId="0" applyFont="1" applyFill="1" applyAlignment="1">
      <alignment horizontal="left"/>
    </xf>
    <xf numFmtId="167" fontId="39" fillId="2" borderId="102" xfId="1" applyNumberFormat="1" applyFont="1" applyFill="1" applyBorder="1" applyProtection="1">
      <protection locked="0"/>
    </xf>
    <xf numFmtId="164" fontId="39" fillId="2" borderId="102" xfId="1" applyNumberFormat="1" applyFont="1" applyFill="1" applyBorder="1" applyProtection="1">
      <protection locked="0"/>
    </xf>
    <xf numFmtId="167" fontId="39" fillId="2" borderId="105" xfId="1" applyNumberFormat="1" applyFont="1" applyFill="1" applyBorder="1" applyProtection="1">
      <protection locked="0"/>
    </xf>
    <xf numFmtId="0" fontId="39" fillId="2" borderId="28" xfId="0" applyFont="1" applyFill="1" applyBorder="1" applyAlignment="1">
      <alignment horizontal="left"/>
    </xf>
    <xf numFmtId="0" fontId="39" fillId="2" borderId="29" xfId="0" applyFont="1" applyFill="1" applyBorder="1" applyAlignment="1">
      <alignment horizontal="left"/>
    </xf>
    <xf numFmtId="0" fontId="39" fillId="2" borderId="44" xfId="0" applyFont="1" applyFill="1" applyBorder="1" applyAlignment="1">
      <alignment horizontal="left"/>
    </xf>
    <xf numFmtId="0" fontId="39" fillId="2" borderId="30" xfId="0" applyFont="1" applyFill="1" applyBorder="1" applyAlignment="1">
      <alignment horizontal="left"/>
    </xf>
    <xf numFmtId="43" fontId="39" fillId="2" borderId="114" xfId="1" applyNumberFormat="1" applyFont="1" applyFill="1" applyBorder="1" applyProtection="1"/>
    <xf numFmtId="0" fontId="49" fillId="9" borderId="115" xfId="0" applyFont="1" applyFill="1" applyBorder="1" applyAlignment="1" applyProtection="1">
      <alignment horizontal="center"/>
      <protection locked="0"/>
    </xf>
    <xf numFmtId="167" fontId="39" fillId="2" borderId="111" xfId="1" applyNumberFormat="1" applyFont="1" applyFill="1" applyBorder="1" applyProtection="1">
      <protection locked="0"/>
    </xf>
    <xf numFmtId="164" fontId="39" fillId="2" borderId="111" xfId="1" applyNumberFormat="1" applyFont="1" applyFill="1" applyBorder="1" applyProtection="1">
      <protection locked="0"/>
    </xf>
    <xf numFmtId="167" fontId="39" fillId="2" borderId="116" xfId="1" applyNumberFormat="1" applyFont="1" applyFill="1" applyBorder="1" applyProtection="1">
      <protection locked="0"/>
    </xf>
    <xf numFmtId="164" fontId="39" fillId="2" borderId="116" xfId="1" applyNumberFormat="1" applyFont="1" applyFill="1" applyBorder="1" applyProtection="1">
      <protection locked="0"/>
    </xf>
    <xf numFmtId="167" fontId="39" fillId="2" borderId="112" xfId="1" applyNumberFormat="1" applyFont="1" applyFill="1" applyBorder="1" applyProtection="1">
      <protection locked="0"/>
    </xf>
    <xf numFmtId="164" fontId="39" fillId="2" borderId="117" xfId="1" applyNumberFormat="1" applyFont="1" applyFill="1" applyBorder="1" applyProtection="1">
      <protection locked="0"/>
    </xf>
    <xf numFmtId="43" fontId="54" fillId="2" borderId="26" xfId="1" applyFont="1" applyFill="1" applyBorder="1"/>
    <xf numFmtId="167" fontId="54" fillId="2" borderId="30" xfId="1" applyNumberFormat="1" applyFont="1" applyFill="1" applyBorder="1" applyProtection="1">
      <protection locked="0"/>
    </xf>
    <xf numFmtId="43" fontId="54" fillId="2" borderId="35" xfId="1" applyFont="1" applyFill="1" applyBorder="1"/>
    <xf numFmtId="0" fontId="49" fillId="8" borderId="120" xfId="0" applyFont="1" applyFill="1" applyBorder="1" applyAlignment="1">
      <alignment horizontal="center" vertical="center"/>
    </xf>
    <xf numFmtId="0" fontId="49" fillId="8" borderId="121" xfId="0" applyFont="1" applyFill="1" applyBorder="1" applyAlignment="1">
      <alignment horizontal="center" vertical="center"/>
    </xf>
    <xf numFmtId="0" fontId="41" fillId="4" borderId="0" xfId="0" applyFont="1" applyFill="1" applyBorder="1" applyAlignment="1">
      <alignment horizontal="left"/>
    </xf>
    <xf numFmtId="0" fontId="42" fillId="4" borderId="0" xfId="0" applyFont="1" applyFill="1" applyBorder="1" applyAlignment="1" applyProtection="1">
      <alignment horizontal="center"/>
    </xf>
    <xf numFmtId="0" fontId="41" fillId="4" borderId="5" xfId="0" applyFont="1" applyFill="1" applyBorder="1" applyAlignment="1">
      <alignment horizontal="left"/>
    </xf>
    <xf numFmtId="167" fontId="49" fillId="8" borderId="120" xfId="0" applyNumberFormat="1" applyFont="1" applyFill="1" applyBorder="1" applyAlignment="1">
      <alignment horizontal="center" vertical="center"/>
    </xf>
    <xf numFmtId="0" fontId="39" fillId="2" borderId="127" xfId="0" applyFont="1" applyFill="1" applyBorder="1" applyAlignment="1" applyProtection="1">
      <alignment horizontal="center"/>
      <protection locked="0"/>
    </xf>
    <xf numFmtId="43" fontId="39" fillId="2" borderId="126" xfId="1" applyNumberFormat="1" applyFont="1" applyFill="1" applyBorder="1" applyProtection="1"/>
    <xf numFmtId="43" fontId="39" fillId="2" borderId="128" xfId="1" applyNumberFormat="1" applyFont="1" applyFill="1" applyBorder="1" applyProtection="1"/>
    <xf numFmtId="43" fontId="39" fillId="2" borderId="130" xfId="1" applyNumberFormat="1" applyFont="1" applyFill="1" applyBorder="1" applyProtection="1"/>
    <xf numFmtId="0" fontId="39" fillId="2" borderId="133" xfId="0" applyFont="1" applyFill="1" applyBorder="1" applyAlignment="1" applyProtection="1">
      <alignment horizontal="center"/>
      <protection locked="0"/>
    </xf>
    <xf numFmtId="43" fontId="39" fillId="2" borderId="132" xfId="1" applyNumberFormat="1" applyFont="1" applyFill="1" applyBorder="1" applyProtection="1"/>
    <xf numFmtId="165" fontId="49" fillId="11" borderId="115" xfId="0" applyNumberFormat="1" applyFont="1" applyFill="1" applyBorder="1" applyAlignment="1">
      <alignment horizontal="center"/>
    </xf>
    <xf numFmtId="43" fontId="39" fillId="2" borderId="134" xfId="1" applyNumberFormat="1" applyFont="1" applyFill="1" applyBorder="1" applyProtection="1"/>
    <xf numFmtId="0" fontId="42" fillId="4" borderId="120" xfId="0" applyFont="1" applyFill="1" applyBorder="1" applyAlignment="1" applyProtection="1">
      <alignment horizontal="center"/>
    </xf>
    <xf numFmtId="167" fontId="42" fillId="4" borderId="120" xfId="0" applyNumberFormat="1" applyFont="1" applyFill="1" applyBorder="1" applyAlignment="1">
      <alignment horizontal="center"/>
    </xf>
    <xf numFmtId="0" fontId="42" fillId="4" borderId="120" xfId="0" applyFont="1" applyFill="1" applyBorder="1" applyAlignment="1"/>
    <xf numFmtId="167" fontId="44" fillId="4" borderId="120" xfId="0" applyNumberFormat="1" applyFont="1" applyFill="1" applyBorder="1" applyAlignment="1">
      <alignment horizontal="center"/>
    </xf>
    <xf numFmtId="0" fontId="44" fillId="4" borderId="120" xfId="0" applyFont="1" applyFill="1" applyBorder="1" applyAlignment="1"/>
    <xf numFmtId="0" fontId="45" fillId="4" borderId="120" xfId="0" applyFont="1" applyFill="1" applyBorder="1"/>
    <xf numFmtId="0" fontId="45" fillId="4" borderId="121" xfId="0" applyFont="1" applyFill="1" applyBorder="1"/>
    <xf numFmtId="43" fontId="39" fillId="2" borderId="103" xfId="1" applyNumberFormat="1" applyFont="1" applyFill="1" applyBorder="1" applyProtection="1"/>
    <xf numFmtId="0" fontId="39" fillId="2" borderId="108" xfId="0" applyFont="1" applyFill="1" applyBorder="1" applyAlignment="1">
      <alignment horizontal="left"/>
    </xf>
    <xf numFmtId="0" fontId="49" fillId="8" borderId="93" xfId="0" applyFont="1" applyFill="1" applyBorder="1" applyAlignment="1">
      <alignment vertical="center"/>
    </xf>
    <xf numFmtId="0" fontId="49" fillId="8" borderId="93" xfId="0" applyFont="1" applyFill="1" applyBorder="1" applyAlignment="1">
      <alignment horizontal="center" vertical="center"/>
    </xf>
    <xf numFmtId="167" fontId="49" fillId="8" borderId="93" xfId="0" applyNumberFormat="1" applyFont="1" applyFill="1" applyBorder="1" applyAlignment="1">
      <alignment horizontal="center" vertical="center"/>
    </xf>
    <xf numFmtId="0" fontId="49" fillId="8" borderId="94" xfId="0" applyFont="1" applyFill="1" applyBorder="1" applyAlignment="1">
      <alignment horizontal="center" vertical="center"/>
    </xf>
    <xf numFmtId="165" fontId="49" fillId="11" borderId="104" xfId="0" applyNumberFormat="1" applyFont="1" applyFill="1" applyBorder="1" applyAlignment="1">
      <alignment horizontal="center"/>
    </xf>
    <xf numFmtId="167" fontId="39" fillId="2" borderId="70" xfId="1" applyNumberFormat="1" applyFont="1" applyFill="1" applyBorder="1" applyProtection="1">
      <protection locked="0"/>
    </xf>
    <xf numFmtId="164" fontId="39" fillId="2" borderId="70" xfId="1" applyNumberFormat="1" applyFont="1" applyFill="1" applyBorder="1" applyProtection="1">
      <protection locked="0"/>
    </xf>
    <xf numFmtId="167" fontId="39" fillId="2" borderId="65" xfId="1" applyNumberFormat="1" applyFont="1" applyFill="1" applyBorder="1" applyProtection="1">
      <protection locked="0"/>
    </xf>
    <xf numFmtId="165" fontId="49" fillId="11" borderId="143" xfId="0" applyNumberFormat="1" applyFont="1" applyFill="1" applyBorder="1" applyAlignment="1">
      <alignment horizontal="center"/>
    </xf>
    <xf numFmtId="0" fontId="49" fillId="9" borderId="143" xfId="0" applyFont="1" applyFill="1" applyBorder="1" applyAlignment="1" applyProtection="1">
      <alignment horizontal="center"/>
      <protection locked="0"/>
    </xf>
    <xf numFmtId="164" fontId="39" fillId="2" borderId="65" xfId="1" applyNumberFormat="1" applyFont="1" applyFill="1" applyBorder="1" applyProtection="1">
      <protection locked="0"/>
    </xf>
    <xf numFmtId="167" fontId="39" fillId="2" borderId="80" xfId="1" applyNumberFormat="1" applyFont="1" applyFill="1" applyBorder="1" applyProtection="1">
      <protection locked="0"/>
    </xf>
    <xf numFmtId="164" fontId="39" fillId="2" borderId="144" xfId="1" applyNumberFormat="1" applyFont="1" applyFill="1" applyBorder="1" applyProtection="1">
      <protection locked="0"/>
    </xf>
    <xf numFmtId="0" fontId="44" fillId="4" borderId="120" xfId="0" applyFont="1" applyFill="1" applyBorder="1"/>
    <xf numFmtId="0" fontId="46" fillId="4" borderId="120" xfId="0" applyFont="1" applyFill="1" applyBorder="1" applyAlignment="1">
      <alignment horizontal="center"/>
    </xf>
    <xf numFmtId="167" fontId="46" fillId="4" borderId="120" xfId="0" applyNumberFormat="1" applyFont="1" applyFill="1" applyBorder="1" applyAlignment="1">
      <alignment horizontal="center"/>
    </xf>
    <xf numFmtId="0" fontId="49" fillId="9" borderId="104" xfId="0" applyFont="1" applyFill="1" applyBorder="1" applyAlignment="1" applyProtection="1">
      <alignment horizontal="center"/>
      <protection locked="0"/>
    </xf>
    <xf numFmtId="164" fontId="39" fillId="2" borderId="105" xfId="1" applyNumberFormat="1" applyFont="1" applyFill="1" applyBorder="1" applyProtection="1">
      <protection locked="0"/>
    </xf>
    <xf numFmtId="167" fontId="39" fillId="2" borderId="137" xfId="1" applyNumberFormat="1" applyFont="1" applyFill="1" applyBorder="1" applyProtection="1">
      <protection locked="0"/>
    </xf>
    <xf numFmtId="164" fontId="39" fillId="2" borderId="136" xfId="1" applyNumberFormat="1" applyFont="1" applyFill="1" applyBorder="1" applyProtection="1">
      <protection locked="0"/>
    </xf>
    <xf numFmtId="0" fontId="39" fillId="4" borderId="120" xfId="0" applyFont="1" applyFill="1" applyBorder="1"/>
    <xf numFmtId="0" fontId="39" fillId="4" borderId="120" xfId="0" applyFont="1" applyFill="1" applyBorder="1" applyAlignment="1">
      <alignment horizontal="center"/>
    </xf>
    <xf numFmtId="0" fontId="39" fillId="4" borderId="120" xfId="0" applyFont="1" applyFill="1" applyBorder="1" applyProtection="1"/>
    <xf numFmtId="167" fontId="39" fillId="4" borderId="120" xfId="0" applyNumberFormat="1" applyFont="1" applyFill="1" applyBorder="1"/>
    <xf numFmtId="0" fontId="42" fillId="6" borderId="120" xfId="0" applyFont="1" applyFill="1" applyBorder="1" applyAlignment="1" applyProtection="1">
      <alignment horizontal="center"/>
    </xf>
    <xf numFmtId="0" fontId="39" fillId="4" borderId="121" xfId="0" applyFont="1" applyFill="1" applyBorder="1"/>
    <xf numFmtId="43" fontId="39" fillId="4" borderId="121" xfId="0" applyNumberFormat="1" applyFont="1" applyFill="1" applyBorder="1"/>
    <xf numFmtId="43" fontId="54" fillId="2" borderId="103" xfId="1" applyFont="1" applyFill="1" applyBorder="1"/>
    <xf numFmtId="167" fontId="54" fillId="2" borderId="102" xfId="1" applyNumberFormat="1" applyFont="1" applyFill="1" applyBorder="1" applyProtection="1">
      <protection locked="0"/>
    </xf>
    <xf numFmtId="43" fontId="54" fillId="2" borderId="106" xfId="1" applyFont="1" applyFill="1" applyBorder="1"/>
    <xf numFmtId="43" fontId="54" fillId="2" borderId="83" xfId="1" applyFont="1" applyFill="1" applyBorder="1"/>
    <xf numFmtId="167" fontId="54" fillId="2" borderId="70" xfId="1" applyNumberFormat="1" applyFont="1" applyFill="1" applyBorder="1" applyProtection="1">
      <protection locked="0"/>
    </xf>
    <xf numFmtId="43" fontId="54" fillId="2" borderId="143" xfId="1" applyFont="1" applyFill="1" applyBorder="1"/>
    <xf numFmtId="43" fontId="39" fillId="4" borderId="120" xfId="0" applyNumberFormat="1" applyFont="1" applyFill="1" applyBorder="1"/>
    <xf numFmtId="0" fontId="42" fillId="4" borderId="120" xfId="0" applyFont="1" applyFill="1" applyBorder="1" applyAlignment="1">
      <alignment horizontal="center"/>
    </xf>
    <xf numFmtId="0" fontId="42" fillId="6" borderId="120" xfId="0" applyFont="1" applyFill="1" applyBorder="1" applyAlignment="1">
      <alignment horizontal="center"/>
    </xf>
    <xf numFmtId="167" fontId="39" fillId="4" borderId="120" xfId="0" applyNumberFormat="1" applyFont="1" applyFill="1" applyBorder="1" applyProtection="1">
      <protection locked="0"/>
    </xf>
    <xf numFmtId="0" fontId="39" fillId="4" borderId="120" xfId="0" applyFont="1" applyFill="1" applyBorder="1" applyProtection="1">
      <protection locked="0"/>
    </xf>
    <xf numFmtId="43" fontId="39" fillId="2" borderId="145" xfId="1" applyNumberFormat="1" applyFont="1" applyFill="1" applyBorder="1" applyProtection="1"/>
    <xf numFmtId="43" fontId="39" fillId="2" borderId="107" xfId="1" applyNumberFormat="1" applyFont="1" applyFill="1" applyBorder="1" applyProtection="1"/>
    <xf numFmtId="43" fontId="39" fillId="2" borderId="146" xfId="1" applyNumberFormat="1" applyFont="1" applyFill="1" applyBorder="1" applyProtection="1"/>
    <xf numFmtId="43" fontId="39" fillId="2" borderId="118" xfId="1" applyNumberFormat="1" applyFont="1" applyFill="1" applyBorder="1" applyProtection="1"/>
    <xf numFmtId="0" fontId="21" fillId="8" borderId="119" xfId="0" applyFont="1" applyFill="1" applyBorder="1"/>
    <xf numFmtId="0" fontId="21" fillId="8" borderId="120" xfId="0" applyNumberFormat="1" applyFont="1" applyFill="1" applyBorder="1" applyAlignment="1">
      <alignment horizontal="left"/>
    </xf>
    <xf numFmtId="0" fontId="21" fillId="8" borderId="119" xfId="0" applyFont="1" applyFill="1" applyBorder="1" applyAlignment="1">
      <alignment horizontal="left" vertical="center"/>
    </xf>
    <xf numFmtId="0" fontId="21" fillId="8" borderId="120" xfId="0" applyFont="1" applyFill="1" applyBorder="1" applyAlignment="1">
      <alignment horizontal="center" vertical="center"/>
    </xf>
    <xf numFmtId="2" fontId="21" fillId="8" borderId="120" xfId="0" applyNumberFormat="1" applyFont="1" applyFill="1" applyBorder="1" applyAlignment="1">
      <alignment horizontal="center" vertical="center"/>
    </xf>
    <xf numFmtId="2" fontId="21" fillId="8" borderId="121" xfId="0" applyNumberFormat="1" applyFont="1" applyFill="1" applyBorder="1" applyAlignment="1">
      <alignment horizontal="center" vertical="center"/>
    </xf>
    <xf numFmtId="0" fontId="39" fillId="2" borderId="152" xfId="0" applyFont="1" applyFill="1" applyBorder="1"/>
    <xf numFmtId="0" fontId="39" fillId="2" borderId="155" xfId="0" applyFont="1" applyFill="1" applyBorder="1"/>
    <xf numFmtId="0" fontId="21" fillId="8" borderId="91" xfId="0" applyFont="1" applyFill="1" applyBorder="1"/>
    <xf numFmtId="0" fontId="19" fillId="8" borderId="0" xfId="0" applyFont="1" applyFill="1" applyAlignment="1">
      <alignment horizontal="center" vertical="center" wrapText="1"/>
    </xf>
    <xf numFmtId="0" fontId="36" fillId="2" borderId="0" xfId="0" applyFont="1" applyFill="1" applyBorder="1" applyAlignment="1">
      <alignment horizontal="center" vertical="center"/>
    </xf>
    <xf numFmtId="0" fontId="39" fillId="2" borderId="28" xfId="0" applyFont="1" applyFill="1" applyBorder="1" applyAlignment="1">
      <alignment horizontal="left"/>
    </xf>
    <xf numFmtId="0" fontId="39" fillId="2" borderId="29" xfId="0" applyFont="1" applyFill="1" applyBorder="1" applyAlignment="1">
      <alignment horizontal="left"/>
    </xf>
    <xf numFmtId="0" fontId="39" fillId="2" borderId="44" xfId="0" applyFont="1" applyFill="1" applyBorder="1" applyAlignment="1">
      <alignment horizontal="left"/>
    </xf>
    <xf numFmtId="0" fontId="39" fillId="2" borderId="108" xfId="0" applyFont="1" applyFill="1" applyBorder="1" applyAlignment="1">
      <alignment horizontal="left"/>
    </xf>
    <xf numFmtId="0" fontId="39" fillId="2" borderId="30" xfId="0" applyFont="1" applyFill="1" applyBorder="1" applyAlignment="1">
      <alignment horizontal="left"/>
    </xf>
    <xf numFmtId="0" fontId="18" fillId="2" borderId="0" xfId="0" applyFont="1" applyFill="1" applyAlignment="1">
      <alignment horizontal="center"/>
    </xf>
    <xf numFmtId="0" fontId="18" fillId="2" borderId="0" xfId="0" applyFont="1" applyFill="1" applyAlignment="1">
      <alignment horizontal="left"/>
    </xf>
    <xf numFmtId="0" fontId="56" fillId="8" borderId="93" xfId="0" applyFont="1" applyFill="1" applyBorder="1" applyAlignment="1">
      <alignment horizontal="center" vertical="center"/>
    </xf>
    <xf numFmtId="0" fontId="56" fillId="8" borderId="94" xfId="0" applyFont="1" applyFill="1" applyBorder="1" applyAlignment="1">
      <alignment horizontal="center" vertical="center"/>
    </xf>
    <xf numFmtId="0" fontId="54" fillId="4" borderId="120" xfId="0" applyFont="1" applyFill="1" applyBorder="1"/>
    <xf numFmtId="43" fontId="54" fillId="4" borderId="120" xfId="0" applyNumberFormat="1" applyFont="1" applyFill="1" applyBorder="1"/>
    <xf numFmtId="0" fontId="60" fillId="2" borderId="0" xfId="0" applyFont="1" applyFill="1"/>
    <xf numFmtId="0" fontId="64" fillId="2" borderId="0" xfId="0" applyFont="1" applyFill="1"/>
    <xf numFmtId="0" fontId="54" fillId="4" borderId="121" xfId="0" applyFont="1" applyFill="1" applyBorder="1"/>
    <xf numFmtId="43" fontId="54" fillId="2" borderId="145" xfId="1" applyFont="1" applyFill="1" applyBorder="1"/>
    <xf numFmtId="43" fontId="54" fillId="2" borderId="107" xfId="1" applyFont="1" applyFill="1" applyBorder="1"/>
    <xf numFmtId="43" fontId="54" fillId="2" borderId="146" xfId="1" applyFont="1" applyFill="1" applyBorder="1"/>
    <xf numFmtId="43" fontId="54" fillId="2" borderId="114" xfId="1" applyFont="1" applyFill="1" applyBorder="1"/>
    <xf numFmtId="43" fontId="54" fillId="2" borderId="118" xfId="1" applyFont="1" applyFill="1" applyBorder="1"/>
    <xf numFmtId="0" fontId="66" fillId="8" borderId="0" xfId="0" applyFont="1" applyFill="1" applyAlignment="1">
      <alignment horizontal="left" vertical="center"/>
    </xf>
    <xf numFmtId="0" fontId="65" fillId="8" borderId="0" xfId="0" quotePrefix="1" applyFont="1" applyFill="1" applyAlignment="1">
      <alignment horizontal="left" vertical="center"/>
    </xf>
    <xf numFmtId="0" fontId="67" fillId="8" borderId="0" xfId="0" applyFont="1" applyFill="1" applyAlignment="1">
      <alignment horizontal="left" vertical="center"/>
    </xf>
    <xf numFmtId="43" fontId="39" fillId="2" borderId="145" xfId="1" applyNumberFormat="1" applyFont="1" applyFill="1" applyBorder="1"/>
    <xf numFmtId="43" fontId="39" fillId="2" borderId="107" xfId="1" applyNumberFormat="1" applyFont="1" applyFill="1" applyBorder="1"/>
    <xf numFmtId="43" fontId="39" fillId="2" borderId="146" xfId="1" applyNumberFormat="1" applyFont="1" applyFill="1" applyBorder="1"/>
    <xf numFmtId="43" fontId="39" fillId="2" borderId="118" xfId="1" applyNumberFormat="1" applyFont="1" applyFill="1" applyBorder="1"/>
    <xf numFmtId="0" fontId="56" fillId="8" borderId="121" xfId="0" applyFont="1" applyFill="1" applyBorder="1" applyAlignment="1">
      <alignment horizontal="center" vertical="center"/>
    </xf>
    <xf numFmtId="0" fontId="63" fillId="2" borderId="0" xfId="0" applyFont="1" applyFill="1"/>
    <xf numFmtId="0" fontId="60" fillId="2" borderId="4" xfId="0" applyFont="1" applyFill="1" applyBorder="1"/>
    <xf numFmtId="0" fontId="56" fillId="8" borderId="120" xfId="0" applyFont="1" applyFill="1" applyBorder="1" applyAlignment="1">
      <alignment horizontal="center" vertical="center"/>
    </xf>
    <xf numFmtId="0" fontId="69" fillId="4" borderId="120" xfId="0" applyFont="1" applyFill="1" applyBorder="1"/>
    <xf numFmtId="0" fontId="62" fillId="2" borderId="0" xfId="0" applyFont="1" applyFill="1" applyAlignment="1">
      <alignment vertical="center" wrapText="1"/>
    </xf>
    <xf numFmtId="0" fontId="49" fillId="8" borderId="0" xfId="0" applyFont="1" applyFill="1" applyBorder="1" applyAlignment="1">
      <alignment horizontal="center" vertical="center"/>
    </xf>
    <xf numFmtId="2" fontId="39" fillId="4" borderId="120" xfId="0" applyNumberFormat="1" applyFont="1" applyFill="1" applyBorder="1" applyAlignment="1">
      <alignment horizontal="right"/>
    </xf>
    <xf numFmtId="0" fontId="49" fillId="8" borderId="0" xfId="0" applyFont="1" applyFill="1" applyBorder="1" applyAlignment="1">
      <alignment vertical="center"/>
    </xf>
    <xf numFmtId="0" fontId="40" fillId="2" borderId="0" xfId="0" applyFont="1" applyFill="1" applyBorder="1" applyAlignment="1">
      <alignment vertical="center" wrapText="1"/>
    </xf>
    <xf numFmtId="43" fontId="39" fillId="2" borderId="116" xfId="1" applyNumberFormat="1" applyFont="1" applyFill="1" applyBorder="1" applyProtection="1"/>
    <xf numFmtId="43" fontId="39" fillId="2" borderId="112" xfId="1" applyNumberFormat="1" applyFont="1" applyFill="1" applyBorder="1" applyProtection="1"/>
    <xf numFmtId="43" fontId="54" fillId="2" borderId="168" xfId="1" applyFont="1" applyFill="1" applyBorder="1"/>
    <xf numFmtId="43" fontId="54" fillId="2" borderId="169" xfId="1" applyFont="1" applyFill="1" applyBorder="1"/>
    <xf numFmtId="43" fontId="54" fillId="2" borderId="165" xfId="1" applyFont="1" applyFill="1" applyBorder="1"/>
    <xf numFmtId="43" fontId="39" fillId="2" borderId="169" xfId="1" applyNumberFormat="1" applyFont="1" applyFill="1" applyBorder="1"/>
    <xf numFmtId="43" fontId="39" fillId="2" borderId="165" xfId="1" applyNumberFormat="1" applyFont="1" applyFill="1" applyBorder="1"/>
    <xf numFmtId="43" fontId="39" fillId="2" borderId="167" xfId="1" applyNumberFormat="1" applyFont="1" applyFill="1" applyBorder="1"/>
    <xf numFmtId="43" fontId="39" fillId="2" borderId="169" xfId="1" applyNumberFormat="1" applyFont="1" applyFill="1" applyBorder="1" applyProtection="1"/>
    <xf numFmtId="43" fontId="39" fillId="2" borderId="165" xfId="1" applyNumberFormat="1" applyFont="1" applyFill="1" applyBorder="1" applyProtection="1"/>
    <xf numFmtId="43" fontId="39" fillId="2" borderId="167" xfId="1" applyNumberFormat="1" applyFont="1" applyFill="1" applyBorder="1" applyProtection="1"/>
    <xf numFmtId="43" fontId="39" fillId="2" borderId="164" xfId="1" applyNumberFormat="1" applyFont="1" applyFill="1" applyBorder="1" applyProtection="1"/>
    <xf numFmtId="43" fontId="39" fillId="2" borderId="166" xfId="1" applyNumberFormat="1" applyFont="1" applyFill="1" applyBorder="1" applyProtection="1"/>
    <xf numFmtId="43" fontId="39" fillId="2" borderId="125" xfId="1" applyNumberFormat="1" applyFont="1" applyFill="1" applyBorder="1" applyProtection="1"/>
    <xf numFmtId="43" fontId="39" fillId="2" borderId="129" xfId="1" applyNumberFormat="1" applyFont="1" applyFill="1" applyBorder="1" applyProtection="1"/>
    <xf numFmtId="43" fontId="39" fillId="2" borderId="131" xfId="1" applyNumberFormat="1" applyFont="1" applyFill="1" applyBorder="1" applyProtection="1"/>
    <xf numFmtId="43" fontId="39" fillId="2" borderId="102" xfId="1" applyNumberFormat="1" applyFont="1" applyFill="1" applyBorder="1" applyProtection="1"/>
    <xf numFmtId="43" fontId="39" fillId="2" borderId="0" xfId="1" applyFont="1" applyFill="1" applyBorder="1"/>
    <xf numFmtId="0" fontId="39" fillId="2" borderId="0" xfId="0" applyFont="1" applyFill="1" applyBorder="1" applyAlignment="1" applyProtection="1">
      <alignment horizontal="center"/>
      <protection locked="0"/>
    </xf>
    <xf numFmtId="0" fontId="50" fillId="9" borderId="172" xfId="0" applyFont="1" applyFill="1" applyBorder="1" applyAlignment="1" applyProtection="1">
      <alignment horizontal="center"/>
      <protection locked="0"/>
    </xf>
    <xf numFmtId="0" fontId="50" fillId="9" borderId="100" xfId="0" applyFont="1" applyFill="1" applyBorder="1" applyAlignment="1" applyProtection="1">
      <alignment horizontal="center"/>
      <protection locked="0"/>
    </xf>
    <xf numFmtId="0" fontId="50" fillId="9" borderId="173" xfId="0" applyFont="1" applyFill="1" applyBorder="1" applyAlignment="1" applyProtection="1">
      <alignment horizontal="center"/>
      <protection locked="0"/>
    </xf>
    <xf numFmtId="0" fontId="49" fillId="9" borderId="69" xfId="0" applyFont="1" applyFill="1" applyBorder="1" applyAlignment="1" applyProtection="1">
      <alignment horizontal="center"/>
      <protection locked="0"/>
    </xf>
    <xf numFmtId="0" fontId="49" fillId="9" borderId="23" xfId="0" applyFont="1" applyFill="1" applyBorder="1" applyAlignment="1" applyProtection="1">
      <alignment horizontal="center"/>
      <protection locked="0"/>
    </xf>
    <xf numFmtId="0" fontId="49" fillId="9" borderId="148" xfId="0" applyFont="1" applyFill="1" applyBorder="1" applyAlignment="1" applyProtection="1">
      <alignment horizontal="center"/>
      <protection locked="0"/>
    </xf>
    <xf numFmtId="165" fontId="49" fillId="11" borderId="69" xfId="0" applyNumberFormat="1" applyFont="1" applyFill="1" applyBorder="1" applyAlignment="1">
      <alignment horizontal="center"/>
    </xf>
    <xf numFmtId="165" fontId="49" fillId="11" borderId="23" xfId="0" applyNumberFormat="1" applyFont="1" applyFill="1" applyBorder="1" applyAlignment="1">
      <alignment horizontal="center"/>
    </xf>
    <xf numFmtId="165" fontId="49" fillId="11" borderId="69" xfId="0" applyNumberFormat="1" applyFont="1" applyFill="1" applyBorder="1" applyAlignment="1" applyProtection="1">
      <alignment horizontal="center"/>
    </xf>
    <xf numFmtId="165" fontId="49" fillId="11" borderId="23" xfId="0" applyNumberFormat="1" applyFont="1" applyFill="1" applyBorder="1" applyAlignment="1" applyProtection="1">
      <alignment horizontal="center"/>
    </xf>
    <xf numFmtId="165" fontId="49" fillId="11" borderId="148" xfId="0" applyNumberFormat="1" applyFont="1" applyFill="1" applyBorder="1" applyAlignment="1" applyProtection="1">
      <alignment horizontal="center"/>
    </xf>
    <xf numFmtId="43" fontId="54" fillId="2" borderId="174" xfId="1" applyFont="1" applyFill="1" applyBorder="1"/>
    <xf numFmtId="43" fontId="54" fillId="2" borderId="164" xfId="1" applyFont="1" applyFill="1" applyBorder="1"/>
    <xf numFmtId="43" fontId="54" fillId="2" borderId="166" xfId="1" applyFont="1" applyFill="1" applyBorder="1"/>
    <xf numFmtId="43" fontId="39" fillId="2" borderId="169" xfId="1" applyFont="1" applyFill="1" applyBorder="1"/>
    <xf numFmtId="43" fontId="39" fillId="2" borderId="165" xfId="1" applyFont="1" applyFill="1" applyBorder="1"/>
    <xf numFmtId="167" fontId="39" fillId="2" borderId="174" xfId="1" applyNumberFormat="1" applyFont="1" applyFill="1" applyBorder="1" applyProtection="1">
      <protection locked="0"/>
    </xf>
    <xf numFmtId="164" fontId="39" fillId="2" borderId="175" xfId="1" applyNumberFormat="1" applyFont="1" applyFill="1" applyBorder="1" applyProtection="1">
      <protection locked="0"/>
    </xf>
    <xf numFmtId="167" fontId="39" fillId="2" borderId="164" xfId="1" applyNumberFormat="1" applyFont="1" applyFill="1" applyBorder="1" applyProtection="1">
      <protection locked="0"/>
    </xf>
    <xf numFmtId="164" fontId="39" fillId="2" borderId="147" xfId="1" applyNumberFormat="1" applyFont="1" applyFill="1" applyBorder="1" applyProtection="1">
      <protection locked="0"/>
    </xf>
    <xf numFmtId="167" fontId="39" fillId="2" borderId="166" xfId="1" applyNumberFormat="1" applyFont="1" applyFill="1" applyBorder="1" applyProtection="1">
      <protection locked="0"/>
    </xf>
    <xf numFmtId="164" fontId="39" fillId="2" borderId="149" xfId="1" applyNumberFormat="1" applyFont="1" applyFill="1" applyBorder="1" applyProtection="1">
      <protection locked="0"/>
    </xf>
    <xf numFmtId="164" fontId="39" fillId="2" borderId="169" xfId="1" applyNumberFormat="1" applyFont="1" applyFill="1" applyBorder="1" applyProtection="1">
      <protection locked="0"/>
    </xf>
    <xf numFmtId="164" fontId="39" fillId="2" borderId="165" xfId="1" applyNumberFormat="1" applyFont="1" applyFill="1" applyBorder="1" applyProtection="1">
      <protection locked="0"/>
    </xf>
    <xf numFmtId="164" fontId="39" fillId="2" borderId="167" xfId="1" applyNumberFormat="1" applyFont="1" applyFill="1" applyBorder="1" applyProtection="1">
      <protection locked="0"/>
    </xf>
    <xf numFmtId="167" fontId="39" fillId="2" borderId="176" xfId="1" applyNumberFormat="1" applyFont="1" applyFill="1" applyBorder="1" applyProtection="1">
      <protection locked="0"/>
    </xf>
    <xf numFmtId="167" fontId="39" fillId="2" borderId="108" xfId="1" applyNumberFormat="1" applyFont="1" applyFill="1" applyBorder="1" applyProtection="1">
      <protection locked="0"/>
    </xf>
    <xf numFmtId="167" fontId="39" fillId="2" borderId="109" xfId="1" applyNumberFormat="1" applyFont="1" applyFill="1" applyBorder="1" applyProtection="1">
      <protection locked="0"/>
    </xf>
    <xf numFmtId="0" fontId="49" fillId="8" borderId="120" xfId="0" applyFont="1" applyFill="1" applyBorder="1" applyAlignment="1">
      <alignment vertical="center"/>
    </xf>
    <xf numFmtId="164" fontId="39" fillId="2" borderId="69" xfId="1" applyNumberFormat="1" applyFont="1" applyFill="1" applyBorder="1" applyProtection="1">
      <protection locked="0"/>
    </xf>
    <xf numFmtId="164" fontId="39" fillId="2" borderId="29" xfId="1" applyNumberFormat="1" applyFont="1" applyFill="1" applyBorder="1" applyProtection="1">
      <protection locked="0"/>
    </xf>
    <xf numFmtId="164" fontId="54" fillId="2" borderId="140" xfId="1" applyNumberFormat="1" applyFont="1" applyFill="1" applyBorder="1" applyProtection="1">
      <protection locked="0"/>
    </xf>
    <xf numFmtId="164" fontId="39" fillId="2" borderId="140" xfId="1" applyNumberFormat="1" applyFont="1" applyFill="1" applyBorder="1" applyProtection="1">
      <protection locked="0"/>
    </xf>
    <xf numFmtId="164" fontId="39" fillId="2" borderId="110" xfId="1" applyNumberFormat="1" applyFont="1" applyFill="1" applyBorder="1" applyProtection="1">
      <protection locked="0"/>
    </xf>
    <xf numFmtId="43" fontId="39" fillId="2" borderId="159" xfId="1" applyFont="1" applyFill="1" applyBorder="1"/>
    <xf numFmtId="43" fontId="39" fillId="2" borderId="137" xfId="1" applyFont="1" applyFill="1" applyBorder="1"/>
    <xf numFmtId="43" fontId="39" fillId="2" borderId="112" xfId="1" applyFont="1" applyFill="1" applyBorder="1"/>
    <xf numFmtId="43" fontId="39" fillId="2" borderId="28" xfId="1" applyFont="1" applyFill="1" applyBorder="1"/>
    <xf numFmtId="43" fontId="54" fillId="2" borderId="112" xfId="1" applyFont="1" applyFill="1" applyBorder="1"/>
    <xf numFmtId="43" fontId="54" fillId="2" borderId="82" xfId="1" applyFont="1" applyFill="1" applyBorder="1"/>
    <xf numFmtId="43" fontId="54" fillId="2" borderId="44" xfId="1" applyFont="1" applyFill="1" applyBorder="1"/>
    <xf numFmtId="43" fontId="54" fillId="2" borderId="141" xfId="1" applyFont="1" applyFill="1" applyBorder="1"/>
    <xf numFmtId="43" fontId="54" fillId="2" borderId="113" xfId="1" applyFont="1" applyFill="1" applyBorder="1"/>
    <xf numFmtId="165" fontId="49" fillId="11" borderId="172" xfId="0" applyNumberFormat="1" applyFont="1" applyFill="1" applyBorder="1" applyAlignment="1">
      <alignment horizontal="center"/>
    </xf>
    <xf numFmtId="165" fontId="49" fillId="11" borderId="100" xfId="0" applyNumberFormat="1" applyFont="1" applyFill="1" applyBorder="1" applyAlignment="1">
      <alignment horizontal="center"/>
    </xf>
    <xf numFmtId="165" fontId="49" fillId="11" borderId="173" xfId="0" applyNumberFormat="1" applyFont="1" applyFill="1" applyBorder="1" applyAlignment="1">
      <alignment horizontal="center"/>
    </xf>
    <xf numFmtId="0" fontId="50" fillId="9" borderId="177" xfId="0" applyFont="1" applyFill="1" applyBorder="1" applyAlignment="1" applyProtection="1">
      <alignment horizontal="center"/>
      <protection locked="0"/>
    </xf>
    <xf numFmtId="0" fontId="55" fillId="9" borderId="173" xfId="0" applyFont="1" applyFill="1" applyBorder="1" applyAlignment="1" applyProtection="1">
      <alignment horizontal="center"/>
      <protection locked="0"/>
    </xf>
    <xf numFmtId="2" fontId="54" fillId="2" borderId="168" xfId="0" applyNumberFormat="1" applyFont="1" applyFill="1" applyBorder="1" applyAlignment="1">
      <alignment horizontal="right"/>
    </xf>
    <xf numFmtId="2" fontId="54" fillId="2" borderId="26" xfId="0" applyNumberFormat="1" applyFont="1" applyFill="1" applyBorder="1" applyAlignment="1">
      <alignment horizontal="right"/>
    </xf>
    <xf numFmtId="2" fontId="39" fillId="2" borderId="26" xfId="0" applyNumberFormat="1" applyFont="1" applyFill="1" applyBorder="1" applyAlignment="1">
      <alignment horizontal="right"/>
    </xf>
    <xf numFmtId="2" fontId="39" fillId="2" borderId="168" xfId="0" applyNumberFormat="1" applyFont="1" applyFill="1" applyBorder="1" applyAlignment="1">
      <alignment horizontal="right"/>
    </xf>
    <xf numFmtId="2" fontId="54" fillId="2" borderId="103" xfId="0" applyNumberFormat="1" applyFont="1" applyFill="1" applyBorder="1" applyAlignment="1">
      <alignment horizontal="right"/>
    </xf>
    <xf numFmtId="167" fontId="39" fillId="2" borderId="162" xfId="1" applyNumberFormat="1" applyFont="1" applyFill="1" applyBorder="1" applyProtection="1">
      <protection locked="0"/>
    </xf>
    <xf numFmtId="43" fontId="54" fillId="2" borderId="178" xfId="1" applyFont="1" applyFill="1" applyBorder="1"/>
    <xf numFmtId="2" fontId="39" fillId="2" borderId="114" xfId="0" applyNumberFormat="1" applyFont="1" applyFill="1" applyBorder="1" applyAlignment="1">
      <alignment horizontal="right"/>
    </xf>
    <xf numFmtId="43" fontId="54" fillId="2" borderId="159" xfId="1" applyFont="1" applyFill="1" applyBorder="1"/>
    <xf numFmtId="43" fontId="54" fillId="2" borderId="80" xfId="1" applyFont="1" applyFill="1" applyBorder="1"/>
    <xf numFmtId="2" fontId="54" fillId="2" borderId="112" xfId="0" applyNumberFormat="1" applyFont="1" applyFill="1" applyBorder="1" applyAlignment="1">
      <alignment horizontal="right"/>
    </xf>
    <xf numFmtId="164" fontId="54" fillId="2" borderId="69" xfId="1" applyNumberFormat="1" applyFont="1" applyFill="1" applyBorder="1" applyProtection="1">
      <protection locked="0"/>
    </xf>
    <xf numFmtId="164" fontId="54" fillId="2" borderId="29" xfId="1" applyNumberFormat="1" applyFont="1" applyFill="1" applyBorder="1" applyProtection="1">
      <protection locked="0"/>
    </xf>
    <xf numFmtId="164" fontId="39" fillId="2" borderId="160" xfId="1" applyNumberFormat="1" applyFont="1" applyFill="1" applyBorder="1" applyProtection="1">
      <protection locked="0"/>
    </xf>
    <xf numFmtId="43" fontId="54" fillId="2" borderId="162" xfId="1" applyFont="1" applyFill="1" applyBorder="1"/>
    <xf numFmtId="43" fontId="54" fillId="2" borderId="30" xfId="1" applyFont="1" applyFill="1" applyBorder="1"/>
    <xf numFmtId="43" fontId="54" fillId="2" borderId="111" xfId="1" applyFont="1" applyFill="1" applyBorder="1"/>
    <xf numFmtId="43" fontId="54" fillId="2" borderId="102" xfId="1" applyFont="1" applyFill="1" applyBorder="1"/>
    <xf numFmtId="0" fontId="55" fillId="9" borderId="100" xfId="0" applyFont="1" applyFill="1" applyBorder="1" applyAlignment="1" applyProtection="1">
      <alignment horizontal="center"/>
      <protection locked="0"/>
    </xf>
    <xf numFmtId="0" fontId="55" fillId="9" borderId="172" xfId="0" applyFont="1" applyFill="1" applyBorder="1" applyAlignment="1" applyProtection="1">
      <alignment horizontal="center"/>
      <protection locked="0"/>
    </xf>
    <xf numFmtId="0" fontId="21" fillId="8" borderId="119" xfId="0" applyFont="1" applyFill="1" applyBorder="1" applyAlignment="1">
      <alignment horizontal="left" vertical="center"/>
    </xf>
    <xf numFmtId="43" fontId="39" fillId="2" borderId="70" xfId="1" applyNumberFormat="1" applyFont="1" applyFill="1" applyBorder="1" applyProtection="1"/>
    <xf numFmtId="0" fontId="54" fillId="4" borderId="121" xfId="0" applyFont="1" applyFill="1" applyBorder="1" applyAlignment="1">
      <alignment horizontal="center"/>
    </xf>
    <xf numFmtId="14" fontId="39" fillId="2" borderId="179" xfId="0" applyNumberFormat="1" applyFont="1" applyFill="1" applyBorder="1" applyAlignment="1" applyProtection="1">
      <alignment horizontal="center"/>
      <protection locked="0"/>
    </xf>
    <xf numFmtId="0" fontId="39" fillId="4" borderId="121" xfId="0" applyFont="1" applyFill="1" applyBorder="1" applyAlignment="1">
      <alignment horizontal="center"/>
    </xf>
    <xf numFmtId="167" fontId="70" fillId="4" borderId="120" xfId="0" applyNumberFormat="1" applyFont="1" applyFill="1" applyBorder="1" applyAlignment="1">
      <alignment horizontal="center"/>
    </xf>
    <xf numFmtId="0" fontId="0" fillId="2" borderId="2" xfId="0" applyNumberFormat="1" applyFill="1" applyBorder="1"/>
    <xf numFmtId="0" fontId="0" fillId="2" borderId="0" xfId="0" applyNumberFormat="1" applyFill="1" applyBorder="1"/>
    <xf numFmtId="0" fontId="39" fillId="2" borderId="181" xfId="0" applyFont="1" applyFill="1" applyBorder="1" applyAlignment="1">
      <alignment horizontal="left"/>
    </xf>
    <xf numFmtId="0" fontId="39" fillId="2" borderId="182" xfId="0" applyNumberFormat="1" applyFont="1" applyFill="1" applyBorder="1" applyAlignment="1">
      <alignment horizontal="left"/>
    </xf>
    <xf numFmtId="0" fontId="39" fillId="2" borderId="183" xfId="0" applyFont="1" applyFill="1" applyBorder="1" applyAlignment="1">
      <alignment horizontal="left"/>
    </xf>
    <xf numFmtId="0" fontId="21" fillId="8" borderId="180" xfId="0" applyFont="1" applyFill="1" applyBorder="1" applyAlignment="1">
      <alignment horizontal="left"/>
    </xf>
    <xf numFmtId="0" fontId="60" fillId="2" borderId="8" xfId="0" applyFont="1" applyFill="1" applyBorder="1"/>
    <xf numFmtId="0" fontId="60" fillId="2" borderId="7" xfId="0" applyFont="1" applyFill="1" applyBorder="1"/>
    <xf numFmtId="0" fontId="60" fillId="2" borderId="6" xfId="0" applyFont="1" applyFill="1" applyBorder="1"/>
    <xf numFmtId="0" fontId="72" fillId="2" borderId="5" xfId="0" applyFont="1" applyFill="1" applyBorder="1"/>
    <xf numFmtId="0" fontId="72" fillId="2" borderId="0" xfId="0" applyFont="1" applyFill="1"/>
    <xf numFmtId="0" fontId="61" fillId="2" borderId="0" xfId="0" applyFont="1" applyFill="1"/>
    <xf numFmtId="0" fontId="64" fillId="2" borderId="5" xfId="0" applyFont="1" applyFill="1" applyBorder="1"/>
    <xf numFmtId="0" fontId="74" fillId="2" borderId="5" xfId="0" applyFont="1" applyFill="1" applyBorder="1" applyAlignment="1">
      <alignment vertical="center" wrapText="1"/>
    </xf>
    <xf numFmtId="0" fontId="60" fillId="2" borderId="5" xfId="0" applyFont="1" applyFill="1" applyBorder="1"/>
    <xf numFmtId="0" fontId="63" fillId="2" borderId="0" xfId="0" applyFont="1" applyFill="1" applyAlignment="1">
      <alignment horizontal="left" vertical="center" wrapText="1"/>
    </xf>
    <xf numFmtId="0" fontId="77" fillId="2" borderId="3" xfId="0" applyFont="1" applyFill="1" applyBorder="1" applyAlignment="1">
      <alignment horizontal="left" vertical="center" wrapText="1"/>
    </xf>
    <xf numFmtId="0" fontId="77" fillId="2" borderId="2" xfId="0" applyFont="1" applyFill="1" applyBorder="1" applyAlignment="1">
      <alignment horizontal="left" vertical="center" wrapText="1"/>
    </xf>
    <xf numFmtId="0" fontId="60" fillId="2" borderId="2" xfId="0" applyFont="1" applyFill="1" applyBorder="1"/>
    <xf numFmtId="0" fontId="60" fillId="2" borderId="1" xfId="0" applyFont="1" applyFill="1" applyBorder="1"/>
    <xf numFmtId="0" fontId="68" fillId="2" borderId="0" xfId="0" applyFont="1" applyFill="1" applyBorder="1" applyAlignment="1">
      <alignment vertical="center" wrapText="1"/>
    </xf>
    <xf numFmtId="14" fontId="39" fillId="2" borderId="138" xfId="0" applyNumberFormat="1" applyFont="1" applyFill="1" applyBorder="1" applyAlignment="1" applyProtection="1">
      <alignment horizontal="center"/>
      <protection locked="0"/>
    </xf>
    <xf numFmtId="14" fontId="20" fillId="5" borderId="184" xfId="0" applyNumberFormat="1" applyFont="1" applyFill="1" applyBorder="1" applyAlignment="1">
      <alignment horizontal="left" vertical="center"/>
    </xf>
    <xf numFmtId="0" fontId="20" fillId="5" borderId="185" xfId="0" applyNumberFormat="1" applyFont="1" applyFill="1" applyBorder="1" applyAlignment="1">
      <alignment horizontal="left" vertical="center"/>
    </xf>
    <xf numFmtId="0" fontId="20" fillId="5" borderId="185" xfId="0" applyNumberFormat="1" applyFont="1" applyFill="1" applyBorder="1" applyAlignment="1">
      <alignment horizontal="center" vertical="center"/>
    </xf>
    <xf numFmtId="0" fontId="20" fillId="5" borderId="186" xfId="0" applyFont="1" applyFill="1" applyBorder="1" applyAlignment="1">
      <alignment horizontal="left" vertical="center"/>
    </xf>
    <xf numFmtId="0" fontId="39" fillId="4" borderId="97" xfId="0" applyFont="1" applyFill="1" applyBorder="1"/>
    <xf numFmtId="164" fontId="39" fillId="4" borderId="185" xfId="1" applyNumberFormat="1" applyFont="1" applyFill="1" applyBorder="1"/>
    <xf numFmtId="43" fontId="39" fillId="4" borderId="185" xfId="1" applyNumberFormat="1" applyFont="1" applyFill="1" applyBorder="1"/>
    <xf numFmtId="43" fontId="39" fillId="4" borderId="186" xfId="1" applyNumberFormat="1" applyFont="1" applyFill="1" applyBorder="1"/>
    <xf numFmtId="0" fontId="78" fillId="2" borderId="0" xfId="0" applyFont="1" applyFill="1"/>
    <xf numFmtId="0" fontId="39" fillId="2" borderId="0" xfId="0" applyFont="1" applyFill="1" applyBorder="1" applyAlignment="1">
      <alignment horizontal="left"/>
    </xf>
    <xf numFmtId="43" fontId="39" fillId="2" borderId="159" xfId="1" applyNumberFormat="1" applyFont="1" applyFill="1" applyBorder="1" applyProtection="1"/>
    <xf numFmtId="14" fontId="39" fillId="2" borderId="187" xfId="0" applyNumberFormat="1" applyFont="1" applyFill="1" applyBorder="1" applyAlignment="1" applyProtection="1">
      <alignment horizontal="center"/>
      <protection locked="0"/>
    </xf>
    <xf numFmtId="43" fontId="39" fillId="2" borderId="111" xfId="1" applyNumberFormat="1" applyFont="1" applyFill="1" applyBorder="1" applyProtection="1"/>
    <xf numFmtId="14" fontId="39" fillId="2" borderId="188" xfId="0" applyNumberFormat="1" applyFont="1" applyFill="1" applyBorder="1" applyAlignment="1" applyProtection="1">
      <alignment horizontal="center"/>
      <protection locked="0"/>
    </xf>
    <xf numFmtId="166" fontId="0" fillId="2" borderId="0" xfId="0" applyNumberFormat="1" applyFill="1" applyBorder="1" applyAlignment="1">
      <alignment horizontal="center" vertical="center"/>
    </xf>
    <xf numFmtId="43" fontId="39" fillId="2" borderId="189" xfId="1" applyNumberFormat="1" applyFont="1" applyFill="1" applyBorder="1" applyProtection="1"/>
    <xf numFmtId="43" fontId="39" fillId="2" borderId="190" xfId="1" applyNumberFormat="1" applyFont="1" applyFill="1" applyBorder="1" applyProtection="1"/>
    <xf numFmtId="43" fontId="39" fillId="2" borderId="191" xfId="1" applyNumberFormat="1" applyFont="1" applyFill="1" applyBorder="1" applyProtection="1"/>
    <xf numFmtId="166" fontId="0" fillId="2" borderId="2" xfId="0" applyNumberFormat="1" applyFill="1" applyBorder="1" applyAlignment="1">
      <alignment horizontal="center" vertical="center"/>
    </xf>
    <xf numFmtId="14" fontId="0" fillId="2" borderId="6" xfId="0" applyNumberFormat="1" applyFont="1" applyFill="1" applyBorder="1"/>
    <xf numFmtId="0" fontId="0" fillId="2" borderId="7" xfId="0" applyFont="1" applyFill="1" applyBorder="1"/>
    <xf numFmtId="0" fontId="0" fillId="2" borderId="8" xfId="0" applyFont="1" applyFill="1" applyBorder="1"/>
    <xf numFmtId="166" fontId="0" fillId="2" borderId="7" xfId="0" applyNumberFormat="1" applyFill="1" applyBorder="1" applyAlignment="1">
      <alignment horizontal="center" vertical="center"/>
    </xf>
    <xf numFmtId="0" fontId="39" fillId="4" borderId="0" xfId="0" applyFont="1" applyFill="1" applyBorder="1"/>
    <xf numFmtId="0" fontId="39" fillId="4" borderId="5" xfId="0" applyFont="1" applyFill="1" applyBorder="1"/>
    <xf numFmtId="43" fontId="39" fillId="2" borderId="174" xfId="1" applyNumberFormat="1" applyFont="1" applyFill="1" applyBorder="1" applyProtection="1"/>
    <xf numFmtId="43" fontId="39" fillId="2" borderId="192" xfId="1" applyNumberFormat="1" applyFont="1" applyFill="1" applyBorder="1" applyProtection="1"/>
    <xf numFmtId="43" fontId="39" fillId="2" borderId="174" xfId="1" applyNumberFormat="1" applyFont="1" applyFill="1" applyBorder="1" applyAlignment="1" applyProtection="1">
      <alignment horizontal="center"/>
    </xf>
    <xf numFmtId="43" fontId="39" fillId="2" borderId="169" xfId="1" applyNumberFormat="1" applyFont="1" applyFill="1" applyBorder="1" applyAlignment="1" applyProtection="1">
      <alignment horizontal="center"/>
    </xf>
    <xf numFmtId="43" fontId="54" fillId="2" borderId="166" xfId="1" applyFont="1" applyFill="1" applyBorder="1" applyAlignment="1">
      <alignment horizontal="center"/>
    </xf>
    <xf numFmtId="43" fontId="39" fillId="2" borderId="167" xfId="1" applyNumberFormat="1" applyFont="1" applyFill="1" applyBorder="1" applyAlignment="1" applyProtection="1">
      <alignment horizontal="center"/>
    </xf>
    <xf numFmtId="43" fontId="39" fillId="2" borderId="166" xfId="1" applyNumberFormat="1" applyFont="1" applyFill="1" applyBorder="1" applyAlignment="1" applyProtection="1">
      <alignment horizontal="center"/>
    </xf>
    <xf numFmtId="0" fontId="49" fillId="9" borderId="120" xfId="0" applyFont="1" applyFill="1" applyBorder="1" applyAlignment="1">
      <alignment horizontal="center" vertical="center"/>
    </xf>
    <xf numFmtId="0" fontId="37" fillId="2" borderId="0" xfId="0" applyFont="1" applyFill="1" applyBorder="1" applyAlignment="1">
      <alignment horizontal="center" vertical="center" wrapText="1"/>
    </xf>
    <xf numFmtId="43" fontId="39" fillId="2" borderId="159" xfId="1" applyNumberFormat="1" applyFont="1" applyFill="1" applyBorder="1"/>
    <xf numFmtId="43" fontId="39" fillId="2" borderId="28" xfId="1" applyNumberFormat="1" applyFont="1" applyFill="1" applyBorder="1"/>
    <xf numFmtId="0" fontId="48" fillId="2" borderId="95" xfId="3" applyFill="1" applyBorder="1" applyAlignment="1">
      <alignment horizontal="center" vertical="center"/>
    </xf>
    <xf numFmtId="0" fontId="48" fillId="2" borderId="0" xfId="3" applyFill="1" applyBorder="1" applyAlignment="1">
      <alignment horizontal="center" vertical="center"/>
    </xf>
    <xf numFmtId="0" fontId="48" fillId="2" borderId="95" xfId="3" applyFill="1" applyBorder="1"/>
    <xf numFmtId="0" fontId="48" fillId="2" borderId="0" xfId="3" applyFill="1" applyBorder="1"/>
    <xf numFmtId="2" fontId="48" fillId="2" borderId="95" xfId="3" applyNumberFormat="1" applyFill="1" applyBorder="1" applyProtection="1"/>
    <xf numFmtId="2" fontId="48" fillId="2" borderId="0" xfId="3" applyNumberFormat="1" applyFill="1" applyBorder="1" applyProtection="1"/>
    <xf numFmtId="2" fontId="48" fillId="2" borderId="95" xfId="3" applyNumberFormat="1" applyFill="1" applyBorder="1"/>
    <xf numFmtId="2" fontId="48" fillId="2" borderId="0" xfId="3" applyNumberFormat="1" applyFill="1" applyBorder="1"/>
    <xf numFmtId="0" fontId="18" fillId="2" borderId="7" xfId="0" applyFont="1" applyFill="1" applyBorder="1"/>
    <xf numFmtId="43" fontId="39" fillId="2" borderId="0" xfId="0" applyNumberFormat="1" applyFont="1" applyFill="1" applyBorder="1"/>
    <xf numFmtId="0" fontId="56" fillId="8" borderId="0" xfId="0" applyFont="1" applyFill="1" applyBorder="1" applyAlignment="1">
      <alignment horizontal="center" vertical="center"/>
    </xf>
    <xf numFmtId="0" fontId="56" fillId="8" borderId="96" xfId="0" applyFont="1" applyFill="1" applyBorder="1" applyAlignment="1">
      <alignment horizontal="center" vertical="center"/>
    </xf>
    <xf numFmtId="0" fontId="79" fillId="2" borderId="0" xfId="0" applyFont="1" applyFill="1" applyBorder="1" applyAlignment="1">
      <alignment vertical="center"/>
    </xf>
    <xf numFmtId="0" fontId="49" fillId="2" borderId="0" xfId="0" applyFont="1" applyFill="1" applyBorder="1" applyAlignment="1">
      <alignment horizontal="center" vertical="center"/>
    </xf>
    <xf numFmtId="0" fontId="49" fillId="9" borderId="91" xfId="0" applyFont="1" applyFill="1" applyBorder="1" applyAlignment="1">
      <alignment horizontal="center" vertical="center"/>
    </xf>
    <xf numFmtId="0" fontId="49" fillId="9" borderId="172" xfId="0" applyFont="1" applyFill="1" applyBorder="1" applyAlignment="1" applyProtection="1">
      <alignment horizontal="center"/>
      <protection locked="0"/>
    </xf>
    <xf numFmtId="0" fontId="49" fillId="9" borderId="100" xfId="0" applyFont="1" applyFill="1" applyBorder="1" applyAlignment="1" applyProtection="1">
      <alignment horizontal="center"/>
      <protection locked="0"/>
    </xf>
    <xf numFmtId="0" fontId="49" fillId="9" borderId="173" xfId="0" applyFont="1" applyFill="1" applyBorder="1" applyAlignment="1" applyProtection="1">
      <alignment horizontal="center"/>
      <protection locked="0"/>
    </xf>
    <xf numFmtId="0" fontId="49" fillId="9" borderId="177" xfId="0" applyFont="1" applyFill="1" applyBorder="1" applyAlignment="1" applyProtection="1">
      <alignment horizontal="center"/>
      <protection locked="0"/>
    </xf>
    <xf numFmtId="43" fontId="39" fillId="2" borderId="105" xfId="1" applyNumberFormat="1" applyFont="1" applyFill="1" applyBorder="1" applyProtection="1"/>
    <xf numFmtId="43" fontId="39" fillId="2" borderId="137" xfId="1" applyNumberFormat="1" applyFont="1" applyFill="1" applyBorder="1" applyProtection="1"/>
    <xf numFmtId="43" fontId="39" fillId="2" borderId="201" xfId="1" applyNumberFormat="1" applyFont="1" applyFill="1" applyBorder="1" applyProtection="1"/>
    <xf numFmtId="43" fontId="39" fillId="2" borderId="178" xfId="1" applyNumberFormat="1" applyFont="1" applyFill="1" applyBorder="1" applyProtection="1"/>
    <xf numFmtId="0" fontId="49" fillId="9" borderId="179" xfId="0" applyFont="1" applyFill="1" applyBorder="1" applyAlignment="1" applyProtection="1">
      <alignment horizontal="center"/>
      <protection locked="0"/>
    </xf>
    <xf numFmtId="43" fontId="39" fillId="2" borderId="65" xfId="1" applyNumberFormat="1" applyFont="1" applyFill="1" applyBorder="1" applyProtection="1"/>
    <xf numFmtId="43" fontId="39" fillId="2" borderId="80" xfId="1" applyNumberFormat="1" applyFont="1" applyFill="1" applyBorder="1" applyProtection="1"/>
    <xf numFmtId="43" fontId="39" fillId="2" borderId="202" xfId="1" applyNumberFormat="1" applyFont="1" applyFill="1" applyBorder="1" applyProtection="1"/>
    <xf numFmtId="43" fontId="39" fillId="2" borderId="203" xfId="1" applyNumberFormat="1" applyFont="1" applyFill="1" applyBorder="1" applyProtection="1"/>
    <xf numFmtId="0" fontId="82" fillId="0" borderId="0" xfId="2" applyFont="1"/>
    <xf numFmtId="43" fontId="52" fillId="2" borderId="105" xfId="1" applyNumberFormat="1" applyFont="1" applyFill="1" applyBorder="1" applyProtection="1"/>
    <xf numFmtId="43" fontId="52" fillId="2" borderId="65" xfId="1" applyNumberFormat="1" applyFont="1" applyFill="1" applyBorder="1" applyProtection="1"/>
    <xf numFmtId="43" fontId="52" fillId="2" borderId="116" xfId="1" applyNumberFormat="1" applyFont="1" applyFill="1" applyBorder="1" applyProtection="1"/>
    <xf numFmtId="43" fontId="52" fillId="2" borderId="30" xfId="1" applyNumberFormat="1" applyFont="1" applyFill="1" applyBorder="1" applyProtection="1"/>
    <xf numFmtId="43" fontId="52" fillId="2" borderId="102" xfId="1" applyNumberFormat="1" applyFont="1" applyFill="1" applyBorder="1" applyProtection="1"/>
    <xf numFmtId="43" fontId="52" fillId="2" borderId="136" xfId="1" applyNumberFormat="1" applyFont="1" applyFill="1" applyBorder="1" applyProtection="1"/>
    <xf numFmtId="43" fontId="52" fillId="2" borderId="70" xfId="1" applyNumberFormat="1" applyFont="1" applyFill="1" applyBorder="1" applyProtection="1"/>
    <xf numFmtId="43" fontId="52" fillId="2" borderId="144" xfId="1" applyNumberFormat="1" applyFont="1" applyFill="1" applyBorder="1" applyProtection="1"/>
    <xf numFmtId="43" fontId="52" fillId="2" borderId="203" xfId="1" applyNumberFormat="1" applyFont="1" applyFill="1" applyBorder="1" applyProtection="1"/>
    <xf numFmtId="43" fontId="52" fillId="2" borderId="165" xfId="1" applyNumberFormat="1" applyFont="1" applyFill="1" applyBorder="1" applyProtection="1"/>
    <xf numFmtId="43" fontId="52" fillId="2" borderId="178" xfId="1" applyNumberFormat="1" applyFont="1" applyFill="1" applyBorder="1" applyProtection="1"/>
    <xf numFmtId="43" fontId="52" fillId="2" borderId="111" xfId="1" applyNumberFormat="1" applyFont="1" applyFill="1" applyBorder="1" applyProtection="1"/>
    <xf numFmtId="43" fontId="52" fillId="2" borderId="117" xfId="1" applyNumberFormat="1" applyFont="1" applyFill="1" applyBorder="1" applyProtection="1"/>
    <xf numFmtId="43" fontId="52" fillId="2" borderId="167" xfId="1" applyNumberFormat="1" applyFont="1" applyFill="1" applyBorder="1" applyProtection="1"/>
    <xf numFmtId="43" fontId="39" fillId="2" borderId="207" xfId="1" applyNumberFormat="1" applyFont="1" applyFill="1" applyBorder="1" applyProtection="1"/>
    <xf numFmtId="43" fontId="39" fillId="2" borderId="62" xfId="1" applyNumberFormat="1" applyFont="1" applyFill="1" applyBorder="1" applyProtection="1"/>
    <xf numFmtId="43" fontId="39" fillId="2" borderId="24" xfId="1" applyNumberFormat="1" applyFont="1" applyFill="1" applyBorder="1" applyProtection="1"/>
    <xf numFmtId="43" fontId="39" fillId="2" borderId="208" xfId="1" applyNumberFormat="1" applyFont="1" applyFill="1" applyBorder="1" applyProtection="1"/>
    <xf numFmtId="43" fontId="39" fillId="2" borderId="127" xfId="1" applyNumberFormat="1" applyFont="1" applyFill="1" applyBorder="1" applyProtection="1"/>
    <xf numFmtId="43" fontId="39" fillId="2" borderId="51" xfId="1" applyNumberFormat="1" applyFont="1" applyFill="1" applyBorder="1" applyProtection="1"/>
    <xf numFmtId="43" fontId="39" fillId="2" borderId="133" xfId="1" applyNumberFormat="1" applyFont="1" applyFill="1" applyBorder="1" applyProtection="1"/>
    <xf numFmtId="167" fontId="39" fillId="2" borderId="209" xfId="0" applyNumberFormat="1" applyFont="1" applyFill="1" applyBorder="1" applyAlignment="1" applyProtection="1">
      <alignment horizontal="center"/>
      <protection locked="0"/>
    </xf>
    <xf numFmtId="167" fontId="39" fillId="2" borderId="210" xfId="0" applyNumberFormat="1" applyFont="1" applyFill="1" applyBorder="1" applyAlignment="1" applyProtection="1">
      <alignment horizontal="center"/>
      <protection locked="0"/>
    </xf>
    <xf numFmtId="167" fontId="39" fillId="2" borderId="211" xfId="0" applyNumberFormat="1" applyFont="1" applyFill="1" applyBorder="1" applyAlignment="1" applyProtection="1">
      <alignment horizontal="center"/>
      <protection locked="0"/>
    </xf>
    <xf numFmtId="43" fontId="39" fillId="2" borderId="209" xfId="1" applyNumberFormat="1" applyFont="1" applyFill="1" applyBorder="1" applyProtection="1"/>
    <xf numFmtId="43" fontId="39" fillId="2" borderId="210" xfId="1" applyNumberFormat="1" applyFont="1" applyFill="1" applyBorder="1" applyProtection="1"/>
    <xf numFmtId="43" fontId="39" fillId="2" borderId="211" xfId="1" applyNumberFormat="1" applyFont="1" applyFill="1" applyBorder="1" applyProtection="1"/>
    <xf numFmtId="0" fontId="44" fillId="4" borderId="0" xfId="0" applyFont="1" applyFill="1" applyBorder="1" applyAlignment="1" applyProtection="1">
      <alignment horizontal="center"/>
    </xf>
    <xf numFmtId="14" fontId="0" fillId="2" borderId="212" xfId="0" applyNumberFormat="1" applyFill="1" applyBorder="1"/>
    <xf numFmtId="0" fontId="30" fillId="2" borderId="0" xfId="0" applyFont="1" applyFill="1" applyAlignment="1">
      <alignment horizontal="left" vertical="center" wrapText="1"/>
    </xf>
    <xf numFmtId="0" fontId="49" fillId="9" borderId="93" xfId="0" applyFont="1" applyFill="1" applyBorder="1" applyAlignment="1">
      <alignment horizontal="center" vertical="center"/>
    </xf>
    <xf numFmtId="0" fontId="49" fillId="9" borderId="120" xfId="0" applyFont="1" applyFill="1" applyBorder="1" applyAlignment="1">
      <alignment horizontal="center" vertical="center"/>
    </xf>
    <xf numFmtId="0" fontId="37" fillId="2" borderId="0" xfId="0" applyFont="1" applyFill="1" applyBorder="1" applyAlignment="1">
      <alignment vertical="center" wrapText="1"/>
    </xf>
    <xf numFmtId="0" fontId="37" fillId="2" borderId="95" xfId="0" applyFont="1" applyFill="1" applyBorder="1" applyAlignment="1">
      <alignment vertical="center" wrapText="1"/>
    </xf>
    <xf numFmtId="0" fontId="36" fillId="2" borderId="7" xfId="0" applyFont="1" applyFill="1" applyBorder="1" applyAlignment="1" applyProtection="1">
      <protection locked="0"/>
    </xf>
    <xf numFmtId="0" fontId="36" fillId="2" borderId="37" xfId="0" applyFont="1" applyFill="1" applyBorder="1" applyAlignment="1" applyProtection="1">
      <protection locked="0"/>
    </xf>
    <xf numFmtId="0" fontId="53" fillId="2" borderId="95" xfId="0" applyFont="1" applyFill="1" applyBorder="1" applyAlignment="1">
      <alignment wrapText="1"/>
    </xf>
    <xf numFmtId="0" fontId="27" fillId="2" borderId="213" xfId="0" applyFont="1" applyFill="1" applyBorder="1" applyAlignment="1">
      <alignment vertical="center"/>
    </xf>
    <xf numFmtId="43" fontId="54" fillId="2" borderId="214" xfId="1" applyFont="1" applyFill="1" applyBorder="1"/>
    <xf numFmtId="0" fontId="49" fillId="9" borderId="82" xfId="0" applyFont="1" applyFill="1" applyBorder="1" applyAlignment="1" applyProtection="1">
      <alignment horizontal="center"/>
      <protection locked="0"/>
    </xf>
    <xf numFmtId="0" fontId="49" fillId="9" borderId="215" xfId="0" applyFont="1" applyFill="1" applyBorder="1" applyAlignment="1" applyProtection="1">
      <alignment horizontal="center"/>
      <protection locked="0"/>
    </xf>
    <xf numFmtId="0" fontId="49" fillId="9" borderId="216" xfId="0" applyFont="1" applyFill="1" applyBorder="1" applyAlignment="1" applyProtection="1">
      <alignment horizontal="center"/>
      <protection locked="0"/>
    </xf>
    <xf numFmtId="0" fontId="49" fillId="9" borderId="217" xfId="0" applyFont="1" applyFill="1" applyBorder="1" applyAlignment="1" applyProtection="1">
      <alignment horizontal="center"/>
      <protection locked="0"/>
    </xf>
    <xf numFmtId="43" fontId="54" fillId="2" borderId="189" xfId="1" applyFont="1" applyFill="1" applyBorder="1"/>
    <xf numFmtId="43" fontId="39" fillId="2" borderId="218" xfId="1" applyNumberFormat="1" applyFont="1" applyFill="1" applyBorder="1" applyProtection="1"/>
    <xf numFmtId="43" fontId="54" fillId="2" borderId="191" xfId="1" applyFont="1" applyFill="1" applyBorder="1"/>
    <xf numFmtId="43" fontId="39" fillId="2" borderId="219" xfId="1" applyNumberFormat="1" applyFont="1" applyFill="1" applyBorder="1" applyProtection="1"/>
    <xf numFmtId="43" fontId="54" fillId="2" borderId="190" xfId="1" applyFont="1" applyFill="1" applyBorder="1"/>
    <xf numFmtId="43" fontId="39" fillId="2" borderId="220" xfId="1" applyNumberFormat="1" applyFont="1" applyFill="1" applyBorder="1" applyProtection="1"/>
    <xf numFmtId="0" fontId="49" fillId="9" borderId="180" xfId="0" applyFont="1" applyFill="1" applyBorder="1" applyAlignment="1">
      <alignment horizontal="center" vertical="center"/>
    </xf>
    <xf numFmtId="0" fontId="21" fillId="8" borderId="91" xfId="0" applyFont="1" applyFill="1" applyBorder="1" applyAlignment="1">
      <alignment horizontal="right"/>
    </xf>
    <xf numFmtId="0" fontId="51" fillId="4" borderId="120" xfId="0" applyFont="1" applyFill="1" applyBorder="1" applyAlignment="1"/>
    <xf numFmtId="0" fontId="51" fillId="4" borderId="121" xfId="0" applyFont="1" applyFill="1" applyBorder="1" applyAlignment="1"/>
    <xf numFmtId="0" fontId="13" fillId="2" borderId="0" xfId="0" applyFont="1" applyFill="1"/>
    <xf numFmtId="0" fontId="30" fillId="2" borderId="196" xfId="0" applyFont="1" applyFill="1" applyBorder="1" applyAlignment="1">
      <alignment horizontal="center" vertical="center" wrapText="1"/>
    </xf>
    <xf numFmtId="0" fontId="30" fillId="2" borderId="197" xfId="0" applyFont="1" applyFill="1" applyBorder="1" applyAlignment="1">
      <alignment horizontal="center" vertical="center" wrapText="1"/>
    </xf>
    <xf numFmtId="0" fontId="41" fillId="4" borderId="19" xfId="0" applyFont="1" applyFill="1" applyBorder="1" applyAlignment="1"/>
    <xf numFmtId="0" fontId="30" fillId="2" borderId="0" xfId="0" applyFont="1" applyFill="1" applyAlignment="1">
      <alignment horizontal="center" vertical="center" wrapText="1"/>
    </xf>
    <xf numFmtId="43" fontId="52" fillId="2" borderId="70" xfId="1" applyNumberFormat="1" applyFont="1" applyFill="1" applyBorder="1" applyAlignment="1" applyProtection="1">
      <alignment horizontal="center"/>
    </xf>
    <xf numFmtId="43" fontId="52" fillId="2" borderId="30" xfId="1" applyNumberFormat="1" applyFont="1" applyFill="1" applyBorder="1" applyAlignment="1" applyProtection="1">
      <alignment horizontal="center"/>
    </xf>
    <xf numFmtId="43" fontId="52" fillId="2" borderId="65" xfId="1" applyNumberFormat="1" applyFont="1" applyFill="1" applyBorder="1" applyAlignment="1" applyProtection="1">
      <alignment horizontal="center"/>
    </xf>
    <xf numFmtId="43" fontId="52" fillId="2" borderId="144" xfId="1" applyNumberFormat="1" applyFont="1" applyFill="1" applyBorder="1" applyAlignment="1" applyProtection="1">
      <alignment horizontal="center"/>
    </xf>
    <xf numFmtId="43" fontId="52" fillId="2" borderId="27" xfId="1" applyNumberFormat="1" applyFont="1" applyFill="1" applyBorder="1" applyAlignment="1" applyProtection="1">
      <alignment horizontal="center"/>
    </xf>
    <xf numFmtId="43" fontId="52" fillId="2" borderId="31" xfId="1" applyNumberFormat="1" applyFont="1" applyFill="1" applyBorder="1" applyAlignment="1" applyProtection="1">
      <alignment horizontal="center"/>
    </xf>
    <xf numFmtId="43" fontId="52" fillId="2" borderId="203" xfId="1" applyNumberFormat="1" applyFont="1" applyFill="1" applyBorder="1" applyAlignment="1" applyProtection="1">
      <alignment horizontal="center"/>
    </xf>
    <xf numFmtId="43" fontId="52" fillId="2" borderId="165" xfId="1" applyNumberFormat="1" applyFont="1" applyFill="1" applyBorder="1" applyAlignment="1" applyProtection="1">
      <alignment horizontal="center"/>
    </xf>
    <xf numFmtId="0" fontId="42" fillId="4" borderId="93" xfId="0" applyFont="1" applyFill="1" applyBorder="1" applyAlignment="1" applyProtection="1">
      <alignment horizontal="center"/>
    </xf>
    <xf numFmtId="0" fontId="42" fillId="4" borderId="98" xfId="0" applyFont="1" applyFill="1" applyBorder="1" applyAlignment="1" applyProtection="1">
      <alignment horizontal="center"/>
    </xf>
    <xf numFmtId="0" fontId="49" fillId="9" borderId="224" xfId="0" applyFont="1" applyFill="1" applyBorder="1" applyAlignment="1" applyProtection="1">
      <alignment horizontal="center"/>
      <protection locked="0"/>
    </xf>
    <xf numFmtId="0" fontId="49" fillId="9" borderId="225" xfId="0" applyFont="1" applyFill="1" applyBorder="1" applyAlignment="1" applyProtection="1">
      <alignment horizontal="center"/>
      <protection locked="0"/>
    </xf>
    <xf numFmtId="43" fontId="52" fillId="2" borderId="226" xfId="1" applyNumberFormat="1" applyFont="1" applyFill="1" applyBorder="1" applyProtection="1"/>
    <xf numFmtId="43" fontId="52" fillId="2" borderId="227" xfId="1" applyNumberFormat="1" applyFont="1" applyFill="1" applyBorder="1" applyProtection="1"/>
    <xf numFmtId="43" fontId="52" fillId="2" borderId="236" xfId="1" applyNumberFormat="1" applyFont="1" applyFill="1" applyBorder="1" applyProtection="1"/>
    <xf numFmtId="43" fontId="52" fillId="2" borderId="231" xfId="1" applyNumberFormat="1" applyFont="1" applyFill="1" applyBorder="1" applyProtection="1"/>
    <xf numFmtId="43" fontId="52" fillId="2" borderId="232" xfId="1" applyNumberFormat="1" applyFont="1" applyFill="1" applyBorder="1" applyProtection="1"/>
    <xf numFmtId="43" fontId="52" fillId="2" borderId="237" xfId="1" applyNumberFormat="1" applyFont="1" applyFill="1" applyBorder="1" applyProtection="1"/>
    <xf numFmtId="43" fontId="52" fillId="2" borderId="238" xfId="1" applyNumberFormat="1" applyFont="1" applyFill="1" applyBorder="1" applyProtection="1"/>
    <xf numFmtId="43" fontId="52" fillId="2" borderId="239" xfId="1" applyNumberFormat="1" applyFont="1" applyFill="1" applyBorder="1" applyProtection="1"/>
    <xf numFmtId="43" fontId="52" fillId="2" borderId="228" xfId="1" applyNumberFormat="1" applyFont="1" applyFill="1" applyBorder="1" applyProtection="1"/>
    <xf numFmtId="43" fontId="52" fillId="2" borderId="240" xfId="1" applyNumberFormat="1" applyFont="1" applyFill="1" applyBorder="1" applyProtection="1"/>
    <xf numFmtId="43" fontId="52" fillId="2" borderId="233" xfId="1" applyNumberFormat="1" applyFont="1" applyFill="1" applyBorder="1" applyProtection="1"/>
    <xf numFmtId="43" fontId="52" fillId="2" borderId="243" xfId="1" applyNumberFormat="1" applyFont="1" applyFill="1" applyBorder="1" applyProtection="1"/>
    <xf numFmtId="43" fontId="39" fillId="2" borderId="112" xfId="1" applyFont="1" applyFill="1" applyBorder="1" applyProtection="1"/>
    <xf numFmtId="43" fontId="39" fillId="2" borderId="244" xfId="1" applyFont="1" applyFill="1" applyBorder="1" applyProtection="1"/>
    <xf numFmtId="43" fontId="39" fillId="2" borderId="245" xfId="1" applyFont="1" applyFill="1" applyBorder="1" applyProtection="1"/>
    <xf numFmtId="43" fontId="39" fillId="2" borderId="80" xfId="1" applyFont="1" applyFill="1" applyBorder="1" applyProtection="1"/>
    <xf numFmtId="43" fontId="39" fillId="2" borderId="246" xfId="1" applyFont="1" applyFill="1" applyBorder="1" applyProtection="1"/>
    <xf numFmtId="43" fontId="39" fillId="2" borderId="247" xfId="1" applyFont="1" applyFill="1" applyBorder="1" applyProtection="1"/>
    <xf numFmtId="0" fontId="42" fillId="4" borderId="37" xfId="0" applyFont="1" applyFill="1" applyBorder="1" applyAlignment="1">
      <alignment horizontal="center"/>
    </xf>
    <xf numFmtId="0" fontId="41" fillId="4" borderId="37" xfId="0" applyFont="1" applyFill="1" applyBorder="1"/>
    <xf numFmtId="43" fontId="41" fillId="4" borderId="37" xfId="0" applyNumberFormat="1" applyFont="1" applyFill="1" applyBorder="1"/>
    <xf numFmtId="43" fontId="41" fillId="4" borderId="158" xfId="0" applyNumberFormat="1" applyFont="1" applyFill="1" applyBorder="1"/>
    <xf numFmtId="43" fontId="39" fillId="2" borderId="70" xfId="1" applyFont="1" applyFill="1" applyBorder="1" applyProtection="1"/>
    <xf numFmtId="43" fontId="39" fillId="2" borderId="111" xfId="1" applyFont="1" applyFill="1" applyBorder="1" applyProtection="1"/>
    <xf numFmtId="0" fontId="49" fillId="9" borderId="249" xfId="0" applyFont="1" applyFill="1" applyBorder="1" applyAlignment="1" applyProtection="1">
      <alignment horizontal="center"/>
      <protection locked="0"/>
    </xf>
    <xf numFmtId="43" fontId="39" fillId="2" borderId="162" xfId="1" applyFont="1" applyFill="1" applyBorder="1" applyProtection="1"/>
    <xf numFmtId="43" fontId="39" fillId="2" borderId="30" xfId="1" applyFont="1" applyFill="1" applyBorder="1" applyProtection="1"/>
    <xf numFmtId="0" fontId="14" fillId="8" borderId="1" xfId="0" applyFont="1" applyFill="1" applyBorder="1" applyAlignment="1">
      <alignment horizontal="center"/>
    </xf>
    <xf numFmtId="0" fontId="14" fillId="8" borderId="2" xfId="0" applyFont="1" applyFill="1" applyBorder="1" applyAlignment="1">
      <alignment horizontal="center"/>
    </xf>
    <xf numFmtId="0" fontId="14" fillId="8" borderId="3" xfId="0" applyFont="1" applyFill="1" applyBorder="1" applyAlignment="1">
      <alignment horizontal="center"/>
    </xf>
    <xf numFmtId="0" fontId="14" fillId="8" borderId="4" xfId="0" applyFont="1" applyFill="1" applyBorder="1" applyAlignment="1">
      <alignment horizontal="center"/>
    </xf>
    <xf numFmtId="0" fontId="14" fillId="8" borderId="0" xfId="0" applyFont="1" applyFill="1" applyAlignment="1">
      <alignment horizontal="center"/>
    </xf>
    <xf numFmtId="0" fontId="14" fillId="8" borderId="5" xfId="0" applyFont="1" applyFill="1" applyBorder="1" applyAlignment="1">
      <alignment horizontal="center"/>
    </xf>
    <xf numFmtId="0" fontId="15" fillId="8" borderId="4" xfId="0" applyFont="1" applyFill="1" applyBorder="1" applyAlignment="1">
      <alignment horizontal="center" vertical="center"/>
    </xf>
    <xf numFmtId="0" fontId="15" fillId="8" borderId="0" xfId="0" applyFont="1" applyFill="1" applyAlignment="1">
      <alignment horizontal="center" vertical="center"/>
    </xf>
    <xf numFmtId="0" fontId="15" fillId="8" borderId="5" xfId="0" applyFont="1" applyFill="1" applyBorder="1" applyAlignment="1">
      <alignment horizontal="center" vertical="center"/>
    </xf>
    <xf numFmtId="0" fontId="15" fillId="8" borderId="4" xfId="0" applyFont="1" applyFill="1" applyBorder="1" applyAlignment="1">
      <alignment horizontal="center" vertical="top"/>
    </xf>
    <xf numFmtId="0" fontId="15" fillId="8" borderId="0" xfId="0" applyFont="1" applyFill="1" applyAlignment="1">
      <alignment horizontal="center" vertical="top"/>
    </xf>
    <xf numFmtId="0" fontId="15" fillId="8" borderId="5" xfId="0" applyFont="1" applyFill="1" applyBorder="1" applyAlignment="1">
      <alignment horizontal="center" vertical="top"/>
    </xf>
    <xf numFmtId="0" fontId="15" fillId="8" borderId="6" xfId="0" applyFont="1" applyFill="1" applyBorder="1" applyAlignment="1">
      <alignment horizontal="center" vertical="top"/>
    </xf>
    <xf numFmtId="0" fontId="15" fillId="8" borderId="7" xfId="0" applyFont="1" applyFill="1" applyBorder="1" applyAlignment="1">
      <alignment horizontal="center" vertical="top"/>
    </xf>
    <xf numFmtId="0" fontId="15" fillId="8" borderId="8" xfId="0" applyFont="1" applyFill="1" applyBorder="1" applyAlignment="1">
      <alignment horizontal="center" vertical="top"/>
    </xf>
    <xf numFmtId="0" fontId="12" fillId="8" borderId="0" xfId="0" applyFont="1" applyFill="1" applyAlignment="1">
      <alignment horizontal="center"/>
    </xf>
    <xf numFmtId="0" fontId="85" fillId="8" borderId="0" xfId="0" applyFont="1" applyFill="1" applyAlignment="1">
      <alignment horizontal="center" vertical="center"/>
    </xf>
    <xf numFmtId="0" fontId="30" fillId="2" borderId="0" xfId="0" applyFont="1" applyFill="1" applyAlignment="1">
      <alignment horizontal="justify" vertical="center" wrapText="1"/>
    </xf>
    <xf numFmtId="0" fontId="84" fillId="8" borderId="119" xfId="0" applyFont="1" applyFill="1" applyBorder="1" applyAlignment="1">
      <alignment horizontal="center"/>
    </xf>
    <xf numFmtId="0" fontId="84" fillId="8" borderId="121" xfId="0" applyFont="1" applyFill="1" applyBorder="1" applyAlignment="1">
      <alignment horizontal="center"/>
    </xf>
    <xf numFmtId="0" fontId="47" fillId="8" borderId="0" xfId="2" quotePrefix="1" applyFont="1" applyFill="1" applyAlignment="1">
      <alignment horizontal="center" vertical="center" wrapText="1"/>
    </xf>
    <xf numFmtId="0" fontId="17" fillId="8" borderId="0" xfId="0" quotePrefix="1" applyFont="1" applyFill="1" applyAlignment="1">
      <alignment horizontal="center" vertical="center"/>
    </xf>
    <xf numFmtId="0" fontId="22" fillId="8" borderId="9" xfId="2" quotePrefix="1" applyFont="1" applyFill="1" applyBorder="1" applyAlignment="1">
      <alignment horizontal="center" vertical="center"/>
    </xf>
    <xf numFmtId="0" fontId="22" fillId="8" borderId="10" xfId="2" quotePrefix="1" applyFont="1" applyFill="1" applyBorder="1" applyAlignment="1">
      <alignment horizontal="center" vertical="center"/>
    </xf>
    <xf numFmtId="0" fontId="22" fillId="8" borderId="11" xfId="2" quotePrefix="1" applyFont="1" applyFill="1" applyBorder="1" applyAlignment="1">
      <alignment horizontal="center" vertical="center"/>
    </xf>
    <xf numFmtId="0" fontId="22" fillId="8" borderId="12" xfId="2" quotePrefix="1" applyFont="1" applyFill="1" applyBorder="1" applyAlignment="1">
      <alignment horizontal="center" vertical="center"/>
    </xf>
    <xf numFmtId="0" fontId="22" fillId="8" borderId="13" xfId="2" quotePrefix="1" applyFont="1" applyFill="1" applyBorder="1" applyAlignment="1">
      <alignment horizontal="center" vertical="center"/>
    </xf>
    <xf numFmtId="0" fontId="22" fillId="8" borderId="14" xfId="2" quotePrefix="1" applyFont="1" applyFill="1" applyBorder="1" applyAlignment="1">
      <alignment horizontal="center" vertical="center"/>
    </xf>
    <xf numFmtId="0" fontId="21" fillId="8" borderId="0" xfId="0" applyFont="1" applyFill="1" applyAlignment="1">
      <alignment horizontal="left" vertical="center"/>
    </xf>
    <xf numFmtId="0" fontId="16" fillId="8" borderId="0" xfId="0" applyFont="1" applyFill="1" applyAlignment="1">
      <alignment horizontal="center" vertical="center"/>
    </xf>
    <xf numFmtId="0" fontId="17" fillId="8" borderId="0" xfId="0" applyFont="1" applyFill="1" applyAlignment="1">
      <alignment horizontal="center" vertical="center"/>
    </xf>
    <xf numFmtId="0" fontId="17" fillId="8" borderId="0" xfId="0" applyFont="1" applyFill="1" applyAlignment="1">
      <alignment horizontal="center"/>
    </xf>
    <xf numFmtId="0" fontId="22" fillId="8" borderId="15" xfId="2" applyFont="1" applyFill="1" applyBorder="1" applyAlignment="1">
      <alignment horizontal="center" vertical="center"/>
    </xf>
    <xf numFmtId="0" fontId="22" fillId="8" borderId="16" xfId="2" applyFont="1" applyFill="1" applyBorder="1" applyAlignment="1">
      <alignment horizontal="center" vertical="center"/>
    </xf>
    <xf numFmtId="0" fontId="22" fillId="8" borderId="17" xfId="2" applyFont="1" applyFill="1" applyBorder="1" applyAlignment="1">
      <alignment horizontal="center" vertical="center"/>
    </xf>
    <xf numFmtId="0" fontId="17" fillId="9" borderId="9" xfId="2" quotePrefix="1" applyFont="1" applyFill="1" applyBorder="1" applyAlignment="1">
      <alignment horizontal="center" vertical="center"/>
    </xf>
    <xf numFmtId="0" fontId="17" fillId="9" borderId="10" xfId="2" quotePrefix="1" applyFont="1" applyFill="1" applyBorder="1" applyAlignment="1">
      <alignment horizontal="center" vertical="center"/>
    </xf>
    <xf numFmtId="0" fontId="17" fillId="9" borderId="11" xfId="2" quotePrefix="1" applyFont="1" applyFill="1" applyBorder="1" applyAlignment="1">
      <alignment horizontal="center" vertical="center"/>
    </xf>
    <xf numFmtId="0" fontId="17" fillId="9" borderId="12" xfId="2" quotePrefix="1" applyFont="1" applyFill="1" applyBorder="1" applyAlignment="1">
      <alignment horizontal="center" vertical="center"/>
    </xf>
    <xf numFmtId="0" fontId="17" fillId="9" borderId="13" xfId="2" quotePrefix="1" applyFont="1" applyFill="1" applyBorder="1" applyAlignment="1">
      <alignment horizontal="center" vertical="center"/>
    </xf>
    <xf numFmtId="0" fontId="17" fillId="9" borderId="14" xfId="2" quotePrefix="1" applyFont="1" applyFill="1" applyBorder="1" applyAlignment="1">
      <alignment horizontal="center" vertical="center"/>
    </xf>
    <xf numFmtId="0" fontId="83" fillId="9" borderId="119" xfId="0" applyFont="1" applyFill="1" applyBorder="1" applyAlignment="1">
      <alignment horizontal="center"/>
    </xf>
    <xf numFmtId="0" fontId="83" fillId="9" borderId="120" xfId="0" applyFont="1" applyFill="1" applyBorder="1" applyAlignment="1">
      <alignment horizontal="center"/>
    </xf>
    <xf numFmtId="0" fontId="83" fillId="9" borderId="121" xfId="0" applyFont="1" applyFill="1" applyBorder="1" applyAlignment="1">
      <alignment horizontal="center"/>
    </xf>
    <xf numFmtId="0" fontId="51" fillId="4" borderId="119" xfId="0" applyFont="1" applyFill="1" applyBorder="1" applyAlignment="1"/>
    <xf numFmtId="0" fontId="51" fillId="4" borderId="120" xfId="0" applyFont="1" applyFill="1" applyBorder="1" applyAlignment="1"/>
    <xf numFmtId="0" fontId="52" fillId="2" borderId="28" xfId="0" applyFont="1" applyFill="1" applyBorder="1" applyAlignment="1">
      <alignment horizontal="left"/>
    </xf>
    <xf numFmtId="0" fontId="52" fillId="2" borderId="29" xfId="0" applyFont="1" applyFill="1" applyBorder="1" applyAlignment="1">
      <alignment horizontal="left"/>
    </xf>
    <xf numFmtId="0" fontId="19" fillId="8" borderId="0" xfId="0" applyFont="1" applyFill="1" applyAlignment="1">
      <alignment horizontal="center" vertical="center" wrapText="1"/>
    </xf>
    <xf numFmtId="0" fontId="52" fillId="2" borderId="164" xfId="0" applyFont="1" applyFill="1" applyBorder="1" applyAlignment="1">
      <alignment horizontal="left"/>
    </xf>
    <xf numFmtId="0" fontId="52" fillId="2" borderId="27" xfId="0" applyFont="1" applyFill="1" applyBorder="1" applyAlignment="1">
      <alignment horizontal="left"/>
    </xf>
    <xf numFmtId="0" fontId="56" fillId="9" borderId="91" xfId="0" applyFont="1" applyFill="1" applyBorder="1" applyAlignment="1">
      <alignment horizontal="center" vertical="center"/>
    </xf>
    <xf numFmtId="0" fontId="52" fillId="2" borderId="80" xfId="0" applyFont="1" applyFill="1" applyBorder="1" applyAlignment="1">
      <alignment horizontal="left"/>
    </xf>
    <xf numFmtId="0" fontId="52" fillId="2" borderId="69" xfId="0" applyFont="1" applyFill="1" applyBorder="1" applyAlignment="1">
      <alignment horizontal="left"/>
    </xf>
    <xf numFmtId="0" fontId="49" fillId="8" borderId="119" xfId="0" applyFont="1" applyFill="1" applyBorder="1" applyAlignment="1">
      <alignment horizontal="left" vertical="center"/>
    </xf>
    <xf numFmtId="0" fontId="49" fillId="8" borderId="120" xfId="0" applyFont="1" applyFill="1" applyBorder="1" applyAlignment="1">
      <alignment horizontal="left" vertical="center"/>
    </xf>
    <xf numFmtId="0" fontId="49" fillId="9" borderId="91" xfId="0" applyFont="1" applyFill="1" applyBorder="1" applyAlignment="1">
      <alignment horizontal="center" vertical="center"/>
    </xf>
    <xf numFmtId="0" fontId="52" fillId="2" borderId="137" xfId="0" applyFont="1" applyFill="1" applyBorder="1" applyAlignment="1">
      <alignment horizontal="left"/>
    </xf>
    <xf numFmtId="0" fontId="52" fillId="2" borderId="140" xfId="0" applyFont="1" applyFill="1" applyBorder="1" applyAlignment="1">
      <alignment horizontal="left"/>
    </xf>
    <xf numFmtId="0" fontId="52" fillId="2" borderId="238" xfId="0" applyFont="1" applyFill="1" applyBorder="1" applyAlignment="1">
      <alignment horizontal="left"/>
    </xf>
    <xf numFmtId="0" fontId="52" fillId="2" borderId="239" xfId="0" applyFont="1" applyFill="1" applyBorder="1" applyAlignment="1">
      <alignment horizontal="left"/>
    </xf>
    <xf numFmtId="0" fontId="52" fillId="2" borderId="240" xfId="0" applyFont="1" applyFill="1" applyBorder="1" applyAlignment="1">
      <alignment horizontal="left"/>
    </xf>
    <xf numFmtId="0" fontId="52" fillId="2" borderId="241" xfId="0" applyFont="1" applyFill="1" applyBorder="1" applyAlignment="1">
      <alignment horizontal="left"/>
    </xf>
    <xf numFmtId="0" fontId="52" fillId="2" borderId="242" xfId="0" applyFont="1" applyFill="1" applyBorder="1" applyAlignment="1">
      <alignment horizontal="left"/>
    </xf>
    <xf numFmtId="0" fontId="52" fillId="2" borderId="231" xfId="0" applyFont="1" applyFill="1" applyBorder="1" applyAlignment="1">
      <alignment horizontal="left"/>
    </xf>
    <xf numFmtId="0" fontId="52" fillId="2" borderId="232" xfId="0" applyFont="1" applyFill="1" applyBorder="1" applyAlignment="1">
      <alignment horizontal="left"/>
    </xf>
    <xf numFmtId="0" fontId="52" fillId="2" borderId="233" xfId="0" applyFont="1" applyFill="1" applyBorder="1" applyAlignment="1">
      <alignment horizontal="left"/>
    </xf>
    <xf numFmtId="0" fontId="52" fillId="2" borderId="234" xfId="0" applyFont="1" applyFill="1" applyBorder="1" applyAlignment="1">
      <alignment horizontal="left"/>
    </xf>
    <xf numFmtId="0" fontId="52" fillId="2" borderId="235" xfId="0" applyFont="1" applyFill="1" applyBorder="1" applyAlignment="1">
      <alignment horizontal="left"/>
    </xf>
    <xf numFmtId="0" fontId="52" fillId="2" borderId="228" xfId="0" applyFont="1" applyFill="1" applyBorder="1" applyAlignment="1">
      <alignment horizontal="left"/>
    </xf>
    <xf numFmtId="0" fontId="52" fillId="2" borderId="229" xfId="0" applyFont="1" applyFill="1" applyBorder="1" applyAlignment="1">
      <alignment horizontal="left"/>
    </xf>
    <xf numFmtId="0" fontId="52" fillId="2" borderId="230" xfId="0" applyFont="1" applyFill="1" applyBorder="1" applyAlignment="1">
      <alignment horizontal="left"/>
    </xf>
    <xf numFmtId="0" fontId="52" fillId="2" borderId="202" xfId="0" applyFont="1" applyFill="1" applyBorder="1" applyAlignment="1">
      <alignment horizontal="left"/>
    </xf>
    <xf numFmtId="0" fontId="52" fillId="2" borderId="65" xfId="0" applyFont="1" applyFill="1" applyBorder="1" applyAlignment="1">
      <alignment horizontal="left"/>
    </xf>
    <xf numFmtId="0" fontId="52" fillId="2" borderId="201" xfId="0" applyFont="1" applyFill="1" applyBorder="1" applyAlignment="1">
      <alignment horizontal="left"/>
    </xf>
    <xf numFmtId="0" fontId="52" fillId="2" borderId="105" xfId="0" applyFont="1" applyFill="1" applyBorder="1" applyAlignment="1">
      <alignment horizontal="left"/>
    </xf>
    <xf numFmtId="0" fontId="52" fillId="2" borderId="166" xfId="0" applyFont="1" applyFill="1" applyBorder="1" applyAlignment="1">
      <alignment horizontal="left"/>
    </xf>
    <xf numFmtId="0" fontId="52" fillId="2" borderId="116" xfId="0" applyFont="1" applyFill="1" applyBorder="1" applyAlignment="1">
      <alignment horizontal="left"/>
    </xf>
    <xf numFmtId="0" fontId="52" fillId="2" borderId="226" xfId="0" applyFont="1" applyFill="1" applyBorder="1" applyAlignment="1">
      <alignment horizontal="left"/>
    </xf>
    <xf numFmtId="0" fontId="52" fillId="2" borderId="227" xfId="0" applyFont="1" applyFill="1" applyBorder="1" applyAlignment="1">
      <alignment horizontal="left"/>
    </xf>
    <xf numFmtId="0" fontId="61" fillId="2" borderId="1"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61" fillId="2" borderId="3" xfId="0" applyFont="1" applyFill="1" applyBorder="1" applyAlignment="1">
      <alignment horizontal="center" vertical="center" wrapText="1"/>
    </xf>
    <xf numFmtId="0" fontId="61" fillId="2" borderId="4" xfId="0" applyFont="1" applyFill="1" applyBorder="1" applyAlignment="1">
      <alignment horizontal="center" vertical="center" wrapText="1"/>
    </xf>
    <xf numFmtId="0" fontId="61" fillId="2" borderId="0"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7" xfId="0" applyFont="1" applyFill="1" applyBorder="1" applyAlignment="1">
      <alignment horizontal="center" vertical="center" wrapText="1"/>
    </xf>
    <xf numFmtId="0" fontId="61" fillId="2" borderId="8" xfId="0" applyFont="1" applyFill="1" applyBorder="1" applyAlignment="1">
      <alignment horizontal="center" vertical="center" wrapText="1"/>
    </xf>
    <xf numFmtId="0" fontId="52" fillId="2" borderId="112" xfId="0" applyFont="1" applyFill="1" applyBorder="1" applyAlignment="1">
      <alignment horizontal="left"/>
    </xf>
    <xf numFmtId="0" fontId="52" fillId="2" borderId="110" xfId="0" applyFont="1" applyFill="1" applyBorder="1" applyAlignment="1">
      <alignment horizontal="left"/>
    </xf>
    <xf numFmtId="0" fontId="61" fillId="2" borderId="0" xfId="0" applyFont="1" applyFill="1" applyAlignment="1">
      <alignment horizontal="right"/>
    </xf>
    <xf numFmtId="0" fontId="74" fillId="2" borderId="37" xfId="0" applyFont="1" applyFill="1" applyBorder="1" applyAlignment="1">
      <alignment horizontal="center" vertical="center" wrapText="1"/>
    </xf>
    <xf numFmtId="0" fontId="39" fillId="2" borderId="116" xfId="0" applyFont="1" applyFill="1" applyBorder="1" applyAlignment="1">
      <alignment horizontal="left"/>
    </xf>
    <xf numFmtId="0" fontId="39" fillId="2" borderId="112" xfId="0" applyFont="1" applyFill="1" applyBorder="1" applyAlignment="1">
      <alignment horizontal="left"/>
    </xf>
    <xf numFmtId="0" fontId="39" fillId="2" borderId="202" xfId="0" applyFont="1" applyFill="1" applyBorder="1" applyAlignment="1">
      <alignment horizontal="left" wrapText="1"/>
    </xf>
    <xf numFmtId="0" fontId="39" fillId="2" borderId="65" xfId="0" applyFont="1" applyFill="1" applyBorder="1" applyAlignment="1">
      <alignment horizontal="left" wrapText="1"/>
    </xf>
    <xf numFmtId="0" fontId="39" fillId="2" borderId="201" xfId="0" applyFont="1" applyFill="1" applyBorder="1" applyAlignment="1">
      <alignment horizontal="left" wrapText="1"/>
    </xf>
    <xf numFmtId="0" fontId="39" fillId="2" borderId="105" xfId="0" applyFont="1" applyFill="1" applyBorder="1" applyAlignment="1">
      <alignment horizontal="left" wrapText="1"/>
    </xf>
    <xf numFmtId="0" fontId="39" fillId="2" borderId="105" xfId="0" applyFont="1" applyFill="1" applyBorder="1" applyAlignment="1">
      <alignment horizontal="left"/>
    </xf>
    <xf numFmtId="0" fontId="39" fillId="2" borderId="137" xfId="0" applyFont="1" applyFill="1" applyBorder="1" applyAlignment="1">
      <alignment horizontal="left"/>
    </xf>
    <xf numFmtId="0" fontId="68" fillId="2" borderId="0" xfId="0" applyFont="1" applyFill="1" applyAlignment="1">
      <alignment horizontal="center" vertical="center" wrapText="1"/>
    </xf>
    <xf numFmtId="0" fontId="71" fillId="2" borderId="4" xfId="0" applyFont="1" applyFill="1" applyBorder="1" applyAlignment="1">
      <alignment horizontal="center" vertical="center"/>
    </xf>
    <xf numFmtId="0" fontId="71" fillId="2" borderId="0" xfId="0" applyFont="1" applyFill="1" applyAlignment="1">
      <alignment horizontal="center" vertical="center"/>
    </xf>
    <xf numFmtId="0" fontId="71" fillId="2" borderId="5" xfId="0" applyFont="1" applyFill="1" applyBorder="1" applyAlignment="1">
      <alignment horizontal="center" vertical="center"/>
    </xf>
    <xf numFmtId="0" fontId="73" fillId="2" borderId="0" xfId="0" applyFont="1" applyFill="1" applyAlignment="1">
      <alignment horizontal="center"/>
    </xf>
    <xf numFmtId="0" fontId="76" fillId="2" borderId="4" xfId="0" applyFont="1" applyFill="1" applyBorder="1" applyAlignment="1">
      <alignment horizontal="center" vertical="center"/>
    </xf>
    <xf numFmtId="0" fontId="75" fillId="2" borderId="0" xfId="0" applyFont="1" applyFill="1" applyAlignment="1">
      <alignment horizontal="center" vertical="center"/>
    </xf>
    <xf numFmtId="0" fontId="75" fillId="2" borderId="5" xfId="0" applyFont="1" applyFill="1" applyBorder="1" applyAlignment="1">
      <alignment horizontal="center" vertical="center"/>
    </xf>
    <xf numFmtId="0" fontId="74" fillId="2" borderId="0" xfId="0" applyFont="1" applyFill="1" applyAlignment="1">
      <alignment horizontal="right" vertical="center"/>
    </xf>
    <xf numFmtId="0" fontId="74" fillId="2" borderId="7" xfId="0" applyFont="1" applyFill="1" applyBorder="1" applyAlignment="1">
      <alignment horizontal="center" vertical="center" wrapText="1"/>
    </xf>
    <xf numFmtId="0" fontId="61" fillId="2" borderId="0" xfId="0" applyFont="1" applyFill="1" applyAlignment="1">
      <alignment horizontal="right" wrapText="1"/>
    </xf>
    <xf numFmtId="0" fontId="72" fillId="2" borderId="7" xfId="0" applyFont="1" applyFill="1" applyBorder="1" applyAlignment="1">
      <alignment horizontal="center"/>
    </xf>
    <xf numFmtId="0" fontId="39" fillId="2" borderId="166" xfId="0" applyFont="1" applyFill="1" applyBorder="1" applyAlignment="1">
      <alignment horizontal="left"/>
    </xf>
    <xf numFmtId="0" fontId="53" fillId="2" borderId="1" xfId="0" applyFont="1" applyFill="1" applyBorder="1" applyAlignment="1">
      <alignment horizontal="center" vertical="center" wrapText="1"/>
    </xf>
    <xf numFmtId="0" fontId="53" fillId="2" borderId="2"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3" fillId="2" borderId="0" xfId="0" applyFont="1" applyFill="1" applyBorder="1" applyAlignment="1">
      <alignment horizontal="center" vertical="center" wrapText="1"/>
    </xf>
    <xf numFmtId="0" fontId="53" fillId="2" borderId="5" xfId="0" applyFont="1" applyFill="1" applyBorder="1" applyAlignment="1">
      <alignment horizontal="center" vertical="center" wrapText="1"/>
    </xf>
    <xf numFmtId="0" fontId="53" fillId="2" borderId="6"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8" xfId="0" applyFont="1" applyFill="1" applyBorder="1" applyAlignment="1">
      <alignment horizontal="center" vertical="center" wrapText="1"/>
    </xf>
    <xf numFmtId="0" fontId="39" fillId="2" borderId="164" xfId="0" applyFont="1" applyFill="1" applyBorder="1" applyAlignment="1">
      <alignment horizontal="left"/>
    </xf>
    <xf numFmtId="0" fontId="39" fillId="2" borderId="27" xfId="0" applyFont="1" applyFill="1" applyBorder="1" applyAlignment="1">
      <alignment horizontal="left"/>
    </xf>
    <xf numFmtId="0" fontId="39" fillId="2" borderId="28" xfId="0" applyFont="1" applyFill="1" applyBorder="1" applyAlignment="1">
      <alignment horizontal="left"/>
    </xf>
    <xf numFmtId="0" fontId="39" fillId="2" borderId="202" xfId="0" applyFont="1" applyFill="1" applyBorder="1" applyAlignment="1">
      <alignment horizontal="left"/>
    </xf>
    <xf numFmtId="0" fontId="39" fillId="2" borderId="65" xfId="0" applyFont="1" applyFill="1" applyBorder="1" applyAlignment="1">
      <alignment horizontal="left"/>
    </xf>
    <xf numFmtId="0" fontId="39" fillId="2" borderId="80" xfId="0" applyFont="1" applyFill="1" applyBorder="1" applyAlignment="1">
      <alignment horizontal="left"/>
    </xf>
    <xf numFmtId="0" fontId="41" fillId="4" borderId="119" xfId="0" applyFont="1" applyFill="1" applyBorder="1"/>
    <xf numFmtId="0" fontId="41" fillId="4" borderId="120" xfId="0" applyFont="1" applyFill="1" applyBorder="1"/>
    <xf numFmtId="0" fontId="39" fillId="2" borderId="201" xfId="0" applyFont="1" applyFill="1" applyBorder="1" applyAlignment="1">
      <alignment horizontal="left"/>
    </xf>
    <xf numFmtId="0" fontId="39" fillId="2" borderId="29" xfId="0" applyFont="1" applyFill="1" applyBorder="1" applyAlignment="1">
      <alignment horizontal="left"/>
    </xf>
    <xf numFmtId="0" fontId="39" fillId="2" borderId="164" xfId="0" applyFont="1" applyFill="1" applyBorder="1" applyAlignment="1">
      <alignment horizontal="left" wrapText="1"/>
    </xf>
    <xf numFmtId="0" fontId="39" fillId="2" borderId="27" xfId="0" applyFont="1" applyFill="1" applyBorder="1" applyAlignment="1">
      <alignment horizontal="left" wrapText="1"/>
    </xf>
    <xf numFmtId="0" fontId="56" fillId="9" borderId="119" xfId="0" applyFont="1" applyFill="1" applyBorder="1" applyAlignment="1">
      <alignment horizontal="center" vertical="center"/>
    </xf>
    <xf numFmtId="0" fontId="56" fillId="9" borderId="120" xfId="0" applyFont="1" applyFill="1" applyBorder="1" applyAlignment="1">
      <alignment horizontal="center" vertical="center"/>
    </xf>
    <xf numFmtId="0" fontId="56" fillId="9" borderId="121" xfId="0" applyFont="1" applyFill="1" applyBorder="1" applyAlignment="1">
      <alignment horizontal="center" vertical="center"/>
    </xf>
    <xf numFmtId="0" fontId="49" fillId="8" borderId="92" xfId="0" applyFont="1" applyFill="1" applyBorder="1" applyAlignment="1">
      <alignment horizontal="left" vertical="center"/>
    </xf>
    <xf numFmtId="0" fontId="49" fillId="8" borderId="93" xfId="0" applyFont="1" applyFill="1" applyBorder="1" applyAlignment="1">
      <alignment horizontal="left" vertical="center"/>
    </xf>
    <xf numFmtId="0" fontId="49" fillId="9" borderId="119" xfId="0" applyFont="1" applyFill="1" applyBorder="1" applyAlignment="1">
      <alignment horizontal="center" vertical="center"/>
    </xf>
    <xf numFmtId="0" fontId="49" fillId="9" borderId="120" xfId="0" applyFont="1" applyFill="1" applyBorder="1" applyAlignment="1">
      <alignment horizontal="center" vertical="center"/>
    </xf>
    <xf numFmtId="0" fontId="49" fillId="9" borderId="121" xfId="0" applyFont="1" applyFill="1" applyBorder="1" applyAlignment="1">
      <alignment horizontal="center" vertical="center"/>
    </xf>
    <xf numFmtId="0" fontId="39" fillId="2" borderId="63" xfId="0" applyFont="1" applyFill="1" applyBorder="1" applyAlignment="1">
      <alignment horizontal="left"/>
    </xf>
    <xf numFmtId="0" fontId="39" fillId="2" borderId="64" xfId="0" applyFont="1" applyFill="1" applyBorder="1" applyAlignment="1">
      <alignment horizontal="left"/>
    </xf>
    <xf numFmtId="0" fontId="39" fillId="2" borderId="205" xfId="0" applyFont="1" applyFill="1" applyBorder="1" applyAlignment="1">
      <alignment horizontal="left"/>
    </xf>
    <xf numFmtId="0" fontId="39" fillId="2" borderId="58" xfId="0" applyFont="1" applyFill="1" applyBorder="1" applyAlignment="1">
      <alignment horizontal="left"/>
    </xf>
    <xf numFmtId="0" fontId="39" fillId="2" borderId="59" xfId="0" applyFont="1" applyFill="1" applyBorder="1" applyAlignment="1">
      <alignment horizontal="left"/>
    </xf>
    <xf numFmtId="0" fontId="39" fillId="2" borderId="204" xfId="0" applyFont="1" applyFill="1" applyBorder="1" applyAlignment="1">
      <alignment horizontal="left"/>
    </xf>
    <xf numFmtId="0" fontId="39" fillId="2" borderId="52" xfId="0" applyFont="1" applyFill="1" applyBorder="1" applyAlignment="1">
      <alignment horizontal="left"/>
    </xf>
    <xf numFmtId="0" fontId="41" fillId="4" borderId="223" xfId="0" applyFont="1" applyFill="1" applyBorder="1" applyAlignment="1">
      <alignment horizontal="left"/>
    </xf>
    <xf numFmtId="0" fontId="41" fillId="4" borderId="213" xfId="0" applyFont="1" applyFill="1" applyBorder="1" applyAlignment="1">
      <alignment horizontal="left"/>
    </xf>
    <xf numFmtId="0" fontId="39" fillId="2" borderId="40" xfId="0" applyFont="1" applyFill="1" applyBorder="1" applyAlignment="1">
      <alignment horizontal="left"/>
    </xf>
    <xf numFmtId="0" fontId="39" fillId="2" borderId="41" xfId="0" applyFont="1" applyFill="1" applyBorder="1" applyAlignment="1">
      <alignment horizontal="left"/>
    </xf>
    <xf numFmtId="0" fontId="39" fillId="2" borderId="48" xfId="0" applyFont="1" applyFill="1" applyBorder="1" applyAlignment="1">
      <alignment horizontal="left"/>
    </xf>
    <xf numFmtId="0" fontId="39" fillId="2" borderId="39" xfId="0" applyFont="1" applyFill="1" applyBorder="1" applyAlignment="1">
      <alignment horizontal="left"/>
    </xf>
    <xf numFmtId="0" fontId="41" fillId="4" borderId="54" xfId="0" applyFont="1" applyFill="1" applyBorder="1" applyAlignment="1"/>
    <xf numFmtId="0" fontId="41" fillId="4" borderId="19" xfId="0" applyFont="1" applyFill="1" applyBorder="1" applyAlignment="1"/>
    <xf numFmtId="0" fontId="39" fillId="2" borderId="56" xfId="0" applyFont="1" applyFill="1" applyBorder="1" applyAlignment="1">
      <alignment horizontal="left"/>
    </xf>
    <xf numFmtId="0" fontId="39" fillId="2" borderId="21" xfId="0" applyFont="1" applyFill="1" applyBorder="1" applyAlignment="1">
      <alignment horizontal="left"/>
    </xf>
    <xf numFmtId="0" fontId="39" fillId="2" borderId="22" xfId="0" applyFont="1" applyFill="1" applyBorder="1" applyAlignment="1">
      <alignment horizontal="left"/>
    </xf>
    <xf numFmtId="0" fontId="39" fillId="2" borderId="23" xfId="0" applyFont="1" applyFill="1" applyBorder="1" applyAlignment="1">
      <alignment horizontal="left"/>
    </xf>
    <xf numFmtId="0" fontId="39" fillId="2" borderId="60" xfId="0" applyFont="1" applyFill="1" applyBorder="1" applyAlignment="1">
      <alignment horizontal="left"/>
    </xf>
    <xf numFmtId="0" fontId="39" fillId="2" borderId="61" xfId="0" applyFont="1" applyFill="1" applyBorder="1" applyAlignment="1">
      <alignment horizontal="left"/>
    </xf>
    <xf numFmtId="0" fontId="39" fillId="2" borderId="206" xfId="0" applyFont="1" applyFill="1" applyBorder="1" applyAlignment="1">
      <alignment horizontal="left"/>
    </xf>
    <xf numFmtId="0" fontId="41" fillId="4" borderId="119" xfId="0" applyFont="1" applyFill="1" applyBorder="1" applyAlignment="1">
      <alignment horizontal="left"/>
    </xf>
    <xf numFmtId="0" fontId="41" fillId="4" borderId="120" xfId="0" applyFont="1" applyFill="1" applyBorder="1" applyAlignment="1">
      <alignment horizontal="left"/>
    </xf>
    <xf numFmtId="0" fontId="39" fillId="2" borderId="129" xfId="0" applyFont="1" applyFill="1" applyBorder="1" applyAlignment="1">
      <alignment horizontal="left"/>
    </xf>
    <xf numFmtId="0" fontId="39" fillId="2" borderId="50" xfId="0" applyFont="1" applyFill="1" applyBorder="1" applyAlignment="1">
      <alignment horizontal="left"/>
    </xf>
    <xf numFmtId="0" fontId="39" fillId="2" borderId="51" xfId="0" applyFont="1" applyFill="1" applyBorder="1" applyAlignment="1">
      <alignment horizontal="left"/>
    </xf>
    <xf numFmtId="0" fontId="39" fillId="2" borderId="125" xfId="0" applyFont="1" applyFill="1" applyBorder="1" applyAlignment="1">
      <alignment horizontal="left"/>
    </xf>
    <xf numFmtId="0" fontId="39" fillId="2" borderId="126" xfId="0" applyFont="1" applyFill="1" applyBorder="1" applyAlignment="1">
      <alignment horizontal="left"/>
    </xf>
    <xf numFmtId="0" fontId="39" fillId="2" borderId="127" xfId="0" applyFont="1" applyFill="1" applyBorder="1" applyAlignment="1">
      <alignment horizontal="left"/>
    </xf>
    <xf numFmtId="0" fontId="39" fillId="2" borderId="131" xfId="0" applyFont="1" applyFill="1" applyBorder="1" applyAlignment="1">
      <alignment horizontal="left"/>
    </xf>
    <xf numFmtId="0" fontId="39" fillId="2" borderId="132" xfId="0" applyFont="1" applyFill="1" applyBorder="1" applyAlignment="1">
      <alignment horizontal="left"/>
    </xf>
    <xf numFmtId="0" fontId="39" fillId="2" borderId="133" xfId="0" applyFont="1" applyFill="1" applyBorder="1" applyAlignment="1">
      <alignment horizontal="left"/>
    </xf>
    <xf numFmtId="0" fontId="53" fillId="2" borderId="92" xfId="0" applyFont="1" applyFill="1" applyBorder="1" applyAlignment="1">
      <alignment horizontal="center" vertical="center" wrapText="1"/>
    </xf>
    <xf numFmtId="0" fontId="53" fillId="2" borderId="93"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6"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53" fillId="2" borderId="98" xfId="0" applyFont="1" applyFill="1" applyBorder="1" applyAlignment="1">
      <alignment horizontal="center" vertical="center" wrapText="1"/>
    </xf>
    <xf numFmtId="0" fontId="53" fillId="2" borderId="99" xfId="0" applyFont="1" applyFill="1" applyBorder="1" applyAlignment="1">
      <alignment horizontal="center" vertical="center" wrapText="1"/>
    </xf>
    <xf numFmtId="0" fontId="49" fillId="9" borderId="122" xfId="0" applyFont="1" applyFill="1" applyBorder="1" applyAlignment="1">
      <alignment horizontal="center" vertical="center"/>
    </xf>
    <xf numFmtId="0" fontId="49" fillId="9" borderId="123" xfId="0" applyFont="1" applyFill="1" applyBorder="1" applyAlignment="1">
      <alignment horizontal="center" vertical="center"/>
    </xf>
    <xf numFmtId="0" fontId="49" fillId="9" borderId="124" xfId="0" applyFont="1" applyFill="1" applyBorder="1" applyAlignment="1">
      <alignment horizontal="center" vertical="center"/>
    </xf>
    <xf numFmtId="0" fontId="30" fillId="2" borderId="95" xfId="0" applyFont="1" applyFill="1" applyBorder="1" applyAlignment="1">
      <alignment horizontal="right"/>
    </xf>
    <xf numFmtId="0" fontId="30" fillId="2" borderId="0" xfId="0" applyFont="1" applyFill="1" applyBorder="1" applyAlignment="1">
      <alignment horizontal="right"/>
    </xf>
    <xf numFmtId="0" fontId="37" fillId="2" borderId="92" xfId="0" applyFont="1" applyFill="1" applyBorder="1" applyAlignment="1">
      <alignment horizontal="center" vertical="center" wrapText="1"/>
    </xf>
    <xf numFmtId="0" fontId="37" fillId="2" borderId="93" xfId="0" applyFont="1" applyFill="1" applyBorder="1" applyAlignment="1">
      <alignment horizontal="center" vertical="center" wrapText="1"/>
    </xf>
    <xf numFmtId="0" fontId="37" fillId="2" borderId="94"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96" xfId="0" applyFont="1" applyFill="1" applyBorder="1" applyAlignment="1">
      <alignment horizontal="center" vertical="center" wrapText="1"/>
    </xf>
    <xf numFmtId="0" fontId="37" fillId="2" borderId="97" xfId="0" applyFont="1" applyFill="1" applyBorder="1" applyAlignment="1">
      <alignment horizontal="center" vertical="center" wrapText="1"/>
    </xf>
    <xf numFmtId="0" fontId="37" fillId="2" borderId="98" xfId="0" applyFont="1" applyFill="1" applyBorder="1" applyAlignment="1">
      <alignment horizontal="center" vertical="center" wrapText="1"/>
    </xf>
    <xf numFmtId="0" fontId="37" fillId="2" borderId="99" xfId="0" applyFont="1" applyFill="1" applyBorder="1" applyAlignment="1">
      <alignment horizontal="center" vertical="center" wrapText="1"/>
    </xf>
    <xf numFmtId="0" fontId="79" fillId="9" borderId="119" xfId="0" applyFont="1" applyFill="1" applyBorder="1" applyAlignment="1">
      <alignment horizontal="center" vertical="center"/>
    </xf>
    <xf numFmtId="0" fontId="79" fillId="9" borderId="120" xfId="0" applyFont="1" applyFill="1" applyBorder="1" applyAlignment="1">
      <alignment horizontal="center" vertical="center"/>
    </xf>
    <xf numFmtId="0" fontId="79" fillId="9" borderId="121" xfId="0" applyFont="1" applyFill="1" applyBorder="1" applyAlignment="1">
      <alignment horizontal="center" vertical="center"/>
    </xf>
    <xf numFmtId="0" fontId="39" fillId="2" borderId="250" xfId="0" applyFont="1" applyFill="1" applyBorder="1" applyAlignment="1">
      <alignment horizontal="left"/>
    </xf>
    <xf numFmtId="0" fontId="39" fillId="2" borderId="251" xfId="0" applyFont="1" applyFill="1" applyBorder="1" applyAlignment="1">
      <alignment horizontal="left"/>
    </xf>
    <xf numFmtId="0" fontId="39" fillId="2" borderId="252" xfId="0" applyFont="1" applyFill="1" applyBorder="1" applyAlignment="1">
      <alignment horizontal="left"/>
    </xf>
    <xf numFmtId="0" fontId="39" fillId="2" borderId="253" xfId="0" applyFont="1" applyFill="1" applyBorder="1" applyAlignment="1">
      <alignment horizontal="left"/>
    </xf>
    <xf numFmtId="0" fontId="39" fillId="2" borderId="254" xfId="0" applyFont="1" applyFill="1" applyBorder="1" applyAlignment="1">
      <alignment horizontal="left"/>
    </xf>
    <xf numFmtId="0" fontId="39" fillId="2" borderId="255" xfId="0" applyFont="1" applyFill="1" applyBorder="1" applyAlignment="1">
      <alignment horizontal="left"/>
    </xf>
    <xf numFmtId="0" fontId="39" fillId="2" borderId="139" xfId="0" applyFont="1" applyFill="1" applyBorder="1" applyAlignment="1"/>
    <xf numFmtId="0" fontId="39" fillId="2" borderId="135" xfId="0" applyFont="1" applyFill="1" applyBorder="1" applyAlignment="1"/>
    <xf numFmtId="0" fontId="59" fillId="4" borderId="119" xfId="0" applyFont="1" applyFill="1" applyBorder="1" applyAlignment="1">
      <alignment horizontal="left"/>
    </xf>
    <xf numFmtId="0" fontId="59" fillId="4" borderId="163" xfId="0" applyFont="1" applyFill="1" applyBorder="1" applyAlignment="1">
      <alignment horizontal="left"/>
    </xf>
    <xf numFmtId="0" fontId="39" fillId="2" borderId="248" xfId="0" applyFont="1" applyFill="1" applyBorder="1" applyAlignment="1">
      <alignment horizontal="left"/>
    </xf>
    <xf numFmtId="0" fontId="39" fillId="2" borderId="256" xfId="0" applyFont="1" applyFill="1" applyBorder="1" applyAlignment="1">
      <alignment horizontal="left"/>
    </xf>
    <xf numFmtId="0" fontId="39" fillId="2" borderId="257" xfId="0" applyFont="1" applyFill="1" applyBorder="1" applyAlignment="1">
      <alignment horizontal="left"/>
    </xf>
    <xf numFmtId="0" fontId="41" fillId="4" borderId="163" xfId="0" applyFont="1" applyFill="1" applyBorder="1" applyAlignment="1">
      <alignment horizontal="left"/>
    </xf>
    <xf numFmtId="0" fontId="39" fillId="2" borderId="142" xfId="0" applyFont="1" applyFill="1" applyBorder="1" applyAlignment="1"/>
    <xf numFmtId="0" fontId="39" fillId="2" borderId="68" xfId="0" applyFont="1" applyFill="1" applyBorder="1" applyAlignment="1"/>
    <xf numFmtId="0" fontId="39" fillId="2" borderId="108" xfId="0" applyFont="1" applyFill="1" applyBorder="1" applyAlignment="1">
      <alignment horizontal="left"/>
    </xf>
    <xf numFmtId="0" fontId="39" fillId="2" borderId="30" xfId="0" applyFont="1" applyFill="1" applyBorder="1" applyAlignment="1">
      <alignment horizontal="left"/>
    </xf>
    <xf numFmtId="0" fontId="56" fillId="9" borderId="1" xfId="0" applyFont="1" applyFill="1" applyBorder="1" applyAlignment="1">
      <alignment horizontal="center" vertical="center"/>
    </xf>
    <xf numFmtId="0" fontId="56" fillId="9" borderId="170" xfId="0" applyFont="1" applyFill="1" applyBorder="1" applyAlignment="1">
      <alignment horizontal="center" vertical="center"/>
    </xf>
    <xf numFmtId="0" fontId="56" fillId="9" borderId="2" xfId="0" applyFont="1" applyFill="1" applyBorder="1" applyAlignment="1">
      <alignment horizontal="center" vertical="center"/>
    </xf>
    <xf numFmtId="0" fontId="39" fillId="2" borderId="142" xfId="0" applyFont="1" applyFill="1" applyBorder="1" applyAlignment="1">
      <alignment horizontal="left"/>
    </xf>
    <xf numFmtId="0" fontId="39" fillId="2" borderId="69" xfId="0" applyFont="1" applyFill="1" applyBorder="1" applyAlignment="1">
      <alignment horizontal="left"/>
    </xf>
    <xf numFmtId="0" fontId="39" fillId="2" borderId="70" xfId="0" applyFont="1" applyFill="1" applyBorder="1" applyAlignment="1">
      <alignment horizontal="left"/>
    </xf>
    <xf numFmtId="0" fontId="39" fillId="2" borderId="109" xfId="0" applyFont="1" applyFill="1" applyBorder="1" applyAlignment="1">
      <alignment horizontal="left"/>
    </xf>
    <xf numFmtId="0" fontId="39" fillId="2" borderId="110" xfId="0" applyFont="1" applyFill="1" applyBorder="1" applyAlignment="1">
      <alignment horizontal="left"/>
    </xf>
    <xf numFmtId="0" fontId="39" fillId="2" borderId="111" xfId="0" applyFont="1" applyFill="1" applyBorder="1" applyAlignment="1">
      <alignment horizontal="left"/>
    </xf>
    <xf numFmtId="0" fontId="48" fillId="2" borderId="0" xfId="3" applyFill="1" applyBorder="1" applyAlignment="1">
      <alignment horizontal="center" wrapText="1"/>
    </xf>
    <xf numFmtId="0" fontId="48" fillId="2" borderId="95" xfId="3" applyFill="1" applyBorder="1" applyAlignment="1">
      <alignment horizontal="center" wrapText="1"/>
    </xf>
    <xf numFmtId="0" fontId="56" fillId="9" borderId="171" xfId="0" applyFont="1" applyFill="1" applyBorder="1" applyAlignment="1">
      <alignment horizontal="center" vertical="center"/>
    </xf>
    <xf numFmtId="0" fontId="56" fillId="9" borderId="3" xfId="0" applyFont="1" applyFill="1" applyBorder="1" applyAlignment="1">
      <alignment horizontal="center" vertical="center"/>
    </xf>
    <xf numFmtId="0" fontId="49" fillId="9" borderId="92" xfId="0" applyFont="1" applyFill="1" applyBorder="1" applyAlignment="1">
      <alignment horizontal="center" vertical="center"/>
    </xf>
    <xf numFmtId="0" fontId="49" fillId="9" borderId="93" xfId="0" applyFont="1" applyFill="1" applyBorder="1" applyAlignment="1">
      <alignment horizontal="center" vertical="center"/>
    </xf>
    <xf numFmtId="0" fontId="61" fillId="2" borderId="95" xfId="0" applyFont="1" applyFill="1" applyBorder="1" applyAlignment="1">
      <alignment horizontal="center" vertical="center" wrapText="1"/>
    </xf>
    <xf numFmtId="0" fontId="39" fillId="2" borderId="113" xfId="0" applyFont="1" applyFill="1" applyBorder="1" applyAlignment="1">
      <alignment horizontal="left"/>
    </xf>
    <xf numFmtId="0" fontId="54" fillId="2" borderId="28" xfId="0" applyFont="1" applyFill="1" applyBorder="1" applyAlignment="1">
      <alignment horizontal="left"/>
    </xf>
    <xf numFmtId="0" fontId="54" fillId="2" borderId="29" xfId="0" applyFont="1" applyFill="1" applyBorder="1" applyAlignment="1">
      <alignment horizontal="left"/>
    </xf>
    <xf numFmtId="0" fontId="54" fillId="2" borderId="44" xfId="0" applyFont="1" applyFill="1" applyBorder="1" applyAlignment="1">
      <alignment horizontal="left"/>
    </xf>
    <xf numFmtId="0" fontId="39" fillId="2" borderId="159" xfId="0" applyFont="1" applyFill="1" applyBorder="1" applyAlignment="1">
      <alignment horizontal="left"/>
    </xf>
    <xf numFmtId="0" fontId="39" fillId="2" borderId="160" xfId="0" applyFont="1" applyFill="1" applyBorder="1" applyAlignment="1">
      <alignment horizontal="left"/>
    </xf>
    <xf numFmtId="0" fontId="39" fillId="2" borderId="161" xfId="0" applyFont="1" applyFill="1" applyBorder="1" applyAlignment="1">
      <alignment horizontal="left"/>
    </xf>
    <xf numFmtId="0" fontId="54" fillId="2" borderId="109" xfId="0" applyFont="1" applyFill="1" applyBorder="1" applyAlignment="1">
      <alignment horizontal="left"/>
    </xf>
    <xf numFmtId="0" fontId="54" fillId="2" borderId="110" xfId="0" applyFont="1" applyFill="1" applyBorder="1" applyAlignment="1">
      <alignment horizontal="left"/>
    </xf>
    <xf numFmtId="0" fontId="54" fillId="2" borderId="111" xfId="0" applyFont="1" applyFill="1" applyBorder="1" applyAlignment="1">
      <alignment horizontal="left"/>
    </xf>
    <xf numFmtId="0" fontId="48" fillId="2" borderId="0" xfId="3" applyFill="1" applyAlignment="1">
      <alignment horizontal="center" wrapText="1"/>
    </xf>
    <xf numFmtId="0" fontId="56" fillId="9" borderId="156" xfId="0" applyFont="1" applyFill="1" applyBorder="1" applyAlignment="1">
      <alignment horizontal="center" vertical="center"/>
    </xf>
    <xf numFmtId="0" fontId="56" fillId="9" borderId="158" xfId="0" applyFont="1" applyFill="1" applyBorder="1" applyAlignment="1">
      <alignment horizontal="center" vertical="center"/>
    </xf>
    <xf numFmtId="0" fontId="54" fillId="2" borderId="176" xfId="0" applyFont="1" applyFill="1" applyBorder="1" applyAlignment="1">
      <alignment horizontal="left"/>
    </xf>
    <xf numFmtId="0" fontId="54" fillId="2" borderId="160" xfId="0" applyFont="1" applyFill="1" applyBorder="1" applyAlignment="1">
      <alignment horizontal="left"/>
    </xf>
    <xf numFmtId="0" fontId="54" fillId="2" borderId="162" xfId="0" applyFont="1" applyFill="1" applyBorder="1" applyAlignment="1">
      <alignment horizontal="left"/>
    </xf>
    <xf numFmtId="0" fontId="54" fillId="2" borderId="108" xfId="0" applyFont="1" applyFill="1" applyBorder="1" applyAlignment="1">
      <alignment horizontal="left"/>
    </xf>
    <xf numFmtId="0" fontId="54" fillId="2" borderId="30" xfId="0" applyFont="1" applyFill="1" applyBorder="1" applyAlignment="1">
      <alignment horizontal="left"/>
    </xf>
    <xf numFmtId="0" fontId="39" fillId="2" borderId="176" xfId="0" applyFont="1" applyFill="1" applyBorder="1" applyAlignment="1">
      <alignment horizontal="left"/>
    </xf>
    <xf numFmtId="0" fontId="39" fillId="2" borderId="162" xfId="0" applyFont="1" applyFill="1" applyBorder="1" applyAlignment="1">
      <alignment horizontal="left"/>
    </xf>
    <xf numFmtId="0" fontId="39" fillId="2" borderId="44" xfId="0" applyFont="1" applyFill="1" applyBorder="1" applyAlignment="1">
      <alignment horizontal="left"/>
    </xf>
    <xf numFmtId="0" fontId="54" fillId="2" borderId="112" xfId="0" applyFont="1" applyFill="1" applyBorder="1" applyAlignment="1">
      <alignment horizontal="left"/>
    </xf>
    <xf numFmtId="0" fontId="54" fillId="2" borderId="113" xfId="0" applyFont="1" applyFill="1" applyBorder="1" applyAlignment="1">
      <alignment horizontal="left"/>
    </xf>
    <xf numFmtId="0" fontId="54" fillId="2" borderId="159" xfId="0" applyFont="1" applyFill="1" applyBorder="1" applyAlignment="1">
      <alignment horizontal="left"/>
    </xf>
    <xf numFmtId="0" fontId="54" fillId="2" borderId="161" xfId="0" applyFont="1" applyFill="1" applyBorder="1" applyAlignment="1">
      <alignment horizontal="left"/>
    </xf>
    <xf numFmtId="0" fontId="49" fillId="9" borderId="94" xfId="0" applyFont="1" applyFill="1" applyBorder="1" applyAlignment="1">
      <alignment horizontal="center" vertical="center"/>
    </xf>
    <xf numFmtId="0" fontId="54" fillId="2" borderId="139" xfId="0" applyFont="1" applyFill="1" applyBorder="1" applyAlignment="1">
      <alignment horizontal="left"/>
    </xf>
    <xf numFmtId="0" fontId="54" fillId="2" borderId="140" xfId="0" applyFont="1" applyFill="1" applyBorder="1" applyAlignment="1">
      <alignment horizontal="left"/>
    </xf>
    <xf numFmtId="0" fontId="54" fillId="2" borderId="102" xfId="0" applyFont="1" applyFill="1" applyBorder="1" applyAlignment="1">
      <alignment horizontal="left"/>
    </xf>
    <xf numFmtId="0" fontId="54" fillId="2" borderId="137" xfId="0" applyFont="1" applyFill="1" applyBorder="1" applyAlignment="1">
      <alignment horizontal="left"/>
    </xf>
    <xf numFmtId="0" fontId="54" fillId="2" borderId="141" xfId="0" applyFont="1" applyFill="1" applyBorder="1" applyAlignment="1">
      <alignment horizontal="left"/>
    </xf>
    <xf numFmtId="0" fontId="39" fillId="2" borderId="82" xfId="0" applyFont="1" applyFill="1" applyBorder="1" applyAlignment="1">
      <alignment horizontal="left"/>
    </xf>
    <xf numFmtId="0" fontId="56" fillId="9" borderId="157" xfId="0" applyFont="1" applyFill="1" applyBorder="1" applyAlignment="1">
      <alignment horizontal="center" vertical="center"/>
    </xf>
    <xf numFmtId="0" fontId="39" fillId="2" borderId="139" xfId="0" applyFont="1" applyFill="1" applyBorder="1" applyAlignment="1">
      <alignment horizontal="left"/>
    </xf>
    <xf numFmtId="0" fontId="39" fillId="2" borderId="140" xfId="0" applyFont="1" applyFill="1" applyBorder="1" applyAlignment="1">
      <alignment horizontal="left"/>
    </xf>
    <xf numFmtId="0" fontId="39" fillId="2" borderId="102" xfId="0" applyFont="1" applyFill="1" applyBorder="1" applyAlignment="1">
      <alignment horizontal="left"/>
    </xf>
    <xf numFmtId="0" fontId="39" fillId="2" borderId="141" xfId="0" applyFont="1" applyFill="1" applyBorder="1" applyAlignment="1">
      <alignment horizontal="left"/>
    </xf>
    <xf numFmtId="0" fontId="39" fillId="2" borderId="43" xfId="0" applyFont="1" applyFill="1" applyBorder="1" applyAlignment="1">
      <alignment horizontal="left"/>
    </xf>
    <xf numFmtId="0" fontId="39" fillId="2" borderId="26" xfId="0" applyFont="1" applyFill="1" applyBorder="1" applyAlignment="1">
      <alignment horizontal="left"/>
    </xf>
    <xf numFmtId="0" fontId="39" fillId="2" borderId="20" xfId="0" applyFont="1" applyFill="1" applyBorder="1" applyAlignment="1">
      <alignment horizontal="left"/>
    </xf>
    <xf numFmtId="0" fontId="41" fillId="4" borderId="221" xfId="0" applyFont="1" applyFill="1" applyBorder="1" applyAlignment="1">
      <alignment horizontal="left"/>
    </xf>
    <xf numFmtId="0" fontId="41" fillId="4" borderId="222" xfId="0" applyFont="1" applyFill="1" applyBorder="1" applyAlignment="1">
      <alignment horizontal="left"/>
    </xf>
    <xf numFmtId="0" fontId="58" fillId="8" borderId="9" xfId="2" quotePrefix="1" applyFont="1" applyFill="1" applyBorder="1" applyAlignment="1">
      <alignment horizontal="center" vertical="center"/>
    </xf>
    <xf numFmtId="0" fontId="58" fillId="8" borderId="10" xfId="2" quotePrefix="1" applyFont="1" applyFill="1" applyBorder="1" applyAlignment="1">
      <alignment horizontal="center" vertical="center"/>
    </xf>
    <xf numFmtId="0" fontId="58" fillId="8" borderId="11" xfId="2" quotePrefix="1" applyFont="1" applyFill="1" applyBorder="1" applyAlignment="1">
      <alignment horizontal="center" vertical="center"/>
    </xf>
    <xf numFmtId="0" fontId="58" fillId="8" borderId="12" xfId="2" quotePrefix="1" applyFont="1" applyFill="1" applyBorder="1" applyAlignment="1">
      <alignment horizontal="center" vertical="center"/>
    </xf>
    <xf numFmtId="0" fontId="58" fillId="8" borderId="13" xfId="2" quotePrefix="1" applyFont="1" applyFill="1" applyBorder="1" applyAlignment="1">
      <alignment horizontal="center" vertical="center"/>
    </xf>
    <xf numFmtId="0" fontId="58" fillId="8" borderId="14" xfId="2" quotePrefix="1" applyFont="1" applyFill="1" applyBorder="1" applyAlignment="1">
      <alignment horizontal="center" vertical="center"/>
    </xf>
    <xf numFmtId="0" fontId="39" fillId="2" borderId="36" xfId="0" applyFont="1" applyFill="1" applyBorder="1" applyAlignment="1"/>
    <xf numFmtId="0" fontId="39" fillId="2" borderId="23" xfId="0" applyFont="1" applyFill="1" applyBorder="1" applyAlignment="1"/>
    <xf numFmtId="0" fontId="39" fillId="2" borderId="24" xfId="0" applyFont="1" applyFill="1" applyBorder="1" applyAlignment="1"/>
    <xf numFmtId="0" fontId="39" fillId="2" borderId="43" xfId="0" applyFont="1" applyFill="1" applyBorder="1" applyAlignment="1"/>
    <xf numFmtId="0" fontId="39" fillId="2" borderId="29" xfId="0" applyFont="1" applyFill="1" applyBorder="1" applyAlignment="1"/>
    <xf numFmtId="0" fontId="39" fillId="2" borderId="30" xfId="0" applyFont="1" applyFill="1" applyBorder="1" applyAlignment="1"/>
    <xf numFmtId="0" fontId="57" fillId="9" borderId="9" xfId="2" quotePrefix="1" applyFont="1" applyFill="1" applyBorder="1" applyAlignment="1">
      <alignment horizontal="center" vertical="center"/>
    </xf>
    <xf numFmtId="0" fontId="57" fillId="9" borderId="10" xfId="2" quotePrefix="1" applyFont="1" applyFill="1" applyBorder="1" applyAlignment="1">
      <alignment horizontal="center" vertical="center"/>
    </xf>
    <xf numFmtId="0" fontId="57" fillId="9" borderId="11" xfId="2" quotePrefix="1" applyFont="1" applyFill="1" applyBorder="1" applyAlignment="1">
      <alignment horizontal="center" vertical="center"/>
    </xf>
    <xf numFmtId="0" fontId="57" fillId="9" borderId="12" xfId="2" quotePrefix="1" applyFont="1" applyFill="1" applyBorder="1" applyAlignment="1">
      <alignment horizontal="center" vertical="center"/>
    </xf>
    <xf numFmtId="0" fontId="57" fillId="9" borderId="13" xfId="2" quotePrefix="1" applyFont="1" applyFill="1" applyBorder="1" applyAlignment="1">
      <alignment horizontal="center" vertical="center"/>
    </xf>
    <xf numFmtId="0" fontId="57" fillId="9" borderId="14" xfId="2" quotePrefix="1" applyFont="1" applyFill="1" applyBorder="1" applyAlignment="1">
      <alignment horizontal="center" vertical="center"/>
    </xf>
    <xf numFmtId="0" fontId="41" fillId="4" borderId="18" xfId="0" applyFont="1" applyFill="1" applyBorder="1" applyAlignment="1">
      <alignment horizontal="left"/>
    </xf>
    <xf numFmtId="0" fontId="41" fillId="4" borderId="19" xfId="0" applyFont="1" applyFill="1" applyBorder="1" applyAlignment="1">
      <alignment horizontal="left"/>
    </xf>
    <xf numFmtId="0" fontId="86" fillId="2" borderId="193" xfId="0" applyFont="1" applyFill="1" applyBorder="1" applyAlignment="1">
      <alignment horizontal="center"/>
    </xf>
    <xf numFmtId="0" fontId="86" fillId="2" borderId="194" xfId="0" applyFont="1" applyFill="1" applyBorder="1" applyAlignment="1">
      <alignment horizontal="center"/>
    </xf>
    <xf numFmtId="0" fontId="86" fillId="2" borderId="195" xfId="0" applyFont="1" applyFill="1" applyBorder="1" applyAlignment="1">
      <alignment horizontal="center"/>
    </xf>
    <xf numFmtId="0" fontId="36" fillId="2" borderId="196"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197" xfId="0" applyFont="1" applyFill="1" applyBorder="1" applyAlignment="1">
      <alignment horizontal="center" vertical="center" wrapText="1"/>
    </xf>
    <xf numFmtId="0" fontId="86" fillId="2" borderId="196" xfId="0" applyFont="1" applyFill="1" applyBorder="1" applyAlignment="1">
      <alignment horizontal="center" vertical="center"/>
    </xf>
    <xf numFmtId="0" fontId="86" fillId="2" borderId="0" xfId="0" applyFont="1" applyFill="1" applyAlignment="1">
      <alignment horizontal="center" vertical="center"/>
    </xf>
    <xf numFmtId="0" fontId="86" fillId="2" borderId="197" xfId="0" applyFont="1" applyFill="1" applyBorder="1" applyAlignment="1">
      <alignment horizontal="center" vertical="center"/>
    </xf>
    <xf numFmtId="0" fontId="41" fillId="4" borderId="156" xfId="0" applyFont="1" applyFill="1" applyBorder="1"/>
    <xf numFmtId="0" fontId="41" fillId="4" borderId="37" xfId="0" applyFont="1" applyFill="1" applyBorder="1"/>
    <xf numFmtId="0" fontId="39" fillId="2" borderId="38" xfId="0" applyFont="1" applyFill="1" applyBorder="1" applyAlignment="1">
      <alignment horizontal="left"/>
    </xf>
    <xf numFmtId="0" fontId="30" fillId="2" borderId="196" xfId="0" applyFont="1" applyFill="1" applyBorder="1"/>
    <xf numFmtId="0" fontId="30" fillId="2" borderId="0" xfId="0" applyFont="1" applyFill="1"/>
    <xf numFmtId="0" fontId="30" fillId="2" borderId="197" xfId="0" applyFont="1" applyFill="1" applyBorder="1"/>
    <xf numFmtId="0" fontId="30" fillId="2" borderId="198" xfId="0" applyFont="1" applyFill="1" applyBorder="1" applyAlignment="1">
      <alignment horizontal="center" vertical="center"/>
    </xf>
    <xf numFmtId="0" fontId="30" fillId="2" borderId="199" xfId="0" applyFont="1" applyFill="1" applyBorder="1" applyAlignment="1">
      <alignment horizontal="center" vertical="center"/>
    </xf>
    <xf numFmtId="0" fontId="30" fillId="2" borderId="200" xfId="0" applyFont="1" applyFill="1" applyBorder="1" applyAlignment="1">
      <alignment horizontal="center" vertical="center"/>
    </xf>
    <xf numFmtId="0" fontId="30" fillId="2" borderId="196" xfId="0" applyFont="1" applyFill="1" applyBorder="1" applyAlignment="1">
      <alignment horizontal="center" vertical="center"/>
    </xf>
    <xf numFmtId="0" fontId="30" fillId="2" borderId="0" xfId="0" applyFont="1" applyFill="1" applyAlignment="1">
      <alignment horizontal="center" vertical="center"/>
    </xf>
    <xf numFmtId="0" fontId="30" fillId="2" borderId="197" xfId="0" applyFont="1" applyFill="1" applyBorder="1" applyAlignment="1">
      <alignment horizontal="center" vertical="center"/>
    </xf>
    <xf numFmtId="0" fontId="30" fillId="2" borderId="196"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197" xfId="0" applyFont="1" applyFill="1" applyBorder="1" applyAlignment="1">
      <alignment horizontal="center" vertical="center" wrapText="1"/>
    </xf>
    <xf numFmtId="0" fontId="30" fillId="2" borderId="196" xfId="0" applyFont="1" applyFill="1" applyBorder="1" applyAlignment="1">
      <alignment horizontal="center"/>
    </xf>
    <xf numFmtId="0" fontId="30" fillId="2" borderId="0" xfId="0" applyFont="1" applyFill="1" applyAlignment="1">
      <alignment horizontal="center"/>
    </xf>
    <xf numFmtId="0" fontId="30" fillId="2" borderId="197" xfId="0" applyFont="1" applyFill="1" applyBorder="1" applyAlignment="1">
      <alignment horizontal="center"/>
    </xf>
    <xf numFmtId="0" fontId="21" fillId="8" borderId="119" xfId="0" applyFont="1" applyFill="1" applyBorder="1" applyAlignment="1">
      <alignment horizontal="right"/>
    </xf>
    <xf numFmtId="0" fontId="21" fillId="8" borderId="120" xfId="0" applyFont="1" applyFill="1" applyBorder="1" applyAlignment="1">
      <alignment horizontal="right"/>
    </xf>
    <xf numFmtId="0" fontId="21" fillId="8" borderId="121" xfId="0" applyFont="1" applyFill="1" applyBorder="1" applyAlignment="1">
      <alignment horizontal="right"/>
    </xf>
    <xf numFmtId="0" fontId="18" fillId="2" borderId="248" xfId="0" applyFont="1" applyFill="1" applyBorder="1" applyAlignment="1">
      <alignment horizontal="center"/>
    </xf>
    <xf numFmtId="0" fontId="18" fillId="2" borderId="234" xfId="0" applyFont="1" applyFill="1" applyBorder="1" applyAlignment="1">
      <alignment horizontal="center"/>
    </xf>
    <xf numFmtId="0" fontId="18" fillId="2" borderId="235" xfId="0" applyFont="1" applyFill="1" applyBorder="1" applyAlignment="1">
      <alignment horizontal="center"/>
    </xf>
    <xf numFmtId="0" fontId="18" fillId="2" borderId="163" xfId="0" applyFont="1" applyFill="1" applyBorder="1" applyAlignment="1">
      <alignment horizontal="center"/>
    </xf>
    <xf numFmtId="0" fontId="18" fillId="2" borderId="120" xfId="0" applyFont="1" applyFill="1" applyBorder="1" applyAlignment="1">
      <alignment horizontal="center"/>
    </xf>
    <xf numFmtId="0" fontId="18" fillId="2" borderId="121" xfId="0" applyFont="1" applyFill="1" applyBorder="1" applyAlignment="1">
      <alignment horizontal="center"/>
    </xf>
    <xf numFmtId="0" fontId="21" fillId="9" borderId="119" xfId="0" applyFont="1" applyFill="1" applyBorder="1" applyAlignment="1">
      <alignment horizontal="left" vertical="center"/>
    </xf>
    <xf numFmtId="0" fontId="21" fillId="9" borderId="120" xfId="0" applyFont="1" applyFill="1" applyBorder="1" applyAlignment="1">
      <alignment horizontal="left" vertical="center"/>
    </xf>
    <xf numFmtId="0" fontId="21" fillId="9" borderId="121" xfId="0" applyFont="1" applyFill="1" applyBorder="1" applyAlignment="1">
      <alignment horizontal="left" vertical="center"/>
    </xf>
    <xf numFmtId="0" fontId="49" fillId="9" borderId="120" xfId="0" applyFont="1" applyFill="1" applyBorder="1" applyAlignment="1">
      <alignment horizontal="left"/>
    </xf>
    <xf numFmtId="0" fontId="49" fillId="9" borderId="121" xfId="0" applyFont="1" applyFill="1" applyBorder="1" applyAlignment="1">
      <alignment horizontal="left"/>
    </xf>
    <xf numFmtId="0" fontId="18" fillId="2" borderId="29" xfId="0" applyFont="1" applyFill="1" applyBorder="1" applyAlignment="1">
      <alignment horizontal="center"/>
    </xf>
    <xf numFmtId="0" fontId="18" fillId="2" borderId="147" xfId="0" applyFont="1" applyFill="1" applyBorder="1" applyAlignment="1">
      <alignment horizontal="center"/>
    </xf>
    <xf numFmtId="0" fontId="18" fillId="2" borderId="69" xfId="0" applyFont="1" applyFill="1" applyBorder="1" applyAlignment="1">
      <alignment horizontal="center"/>
    </xf>
    <xf numFmtId="0" fontId="18" fillId="2" borderId="151" xfId="0" applyFont="1" applyFill="1" applyBorder="1" applyAlignment="1">
      <alignment horizontal="center"/>
    </xf>
    <xf numFmtId="0" fontId="18" fillId="2" borderId="140" xfId="0" applyFont="1" applyFill="1" applyBorder="1" applyAlignment="1">
      <alignment horizontal="center"/>
    </xf>
    <xf numFmtId="0" fontId="18" fillId="2" borderId="150" xfId="0" applyFont="1" applyFill="1" applyBorder="1" applyAlignment="1">
      <alignment horizontal="center"/>
    </xf>
    <xf numFmtId="0" fontId="18" fillId="2" borderId="0" xfId="0" applyFont="1" applyFill="1" applyAlignment="1">
      <alignment horizontal="center"/>
    </xf>
    <xf numFmtId="0" fontId="81" fillId="2" borderId="95" xfId="0" applyFont="1" applyFill="1" applyBorder="1" applyAlignment="1">
      <alignment horizontal="left" vertical="center"/>
    </xf>
    <xf numFmtId="0" fontId="81" fillId="2" borderId="0" xfId="0" applyFont="1" applyFill="1" applyBorder="1" applyAlignment="1">
      <alignment horizontal="left" vertical="center"/>
    </xf>
    <xf numFmtId="0" fontId="81" fillId="2" borderId="96" xfId="0" applyFont="1" applyFill="1" applyBorder="1" applyAlignment="1">
      <alignment horizontal="left" vertical="center"/>
    </xf>
    <xf numFmtId="0" fontId="81" fillId="2" borderId="95" xfId="0" applyFont="1" applyFill="1" applyBorder="1"/>
    <xf numFmtId="0" fontId="81" fillId="2" borderId="0" xfId="0" applyFont="1" applyFill="1" applyBorder="1"/>
    <xf numFmtId="0" fontId="81" fillId="2" borderId="96" xfId="0" applyFont="1" applyFill="1" applyBorder="1"/>
    <xf numFmtId="0" fontId="81" fillId="2" borderId="95" xfId="0" applyFont="1" applyFill="1" applyBorder="1" applyAlignment="1">
      <alignment horizontal="left" wrapText="1"/>
    </xf>
    <xf numFmtId="0" fontId="81" fillId="2" borderId="0" xfId="0" applyFont="1" applyFill="1" applyBorder="1" applyAlignment="1">
      <alignment horizontal="left" wrapText="1"/>
    </xf>
    <xf numFmtId="0" fontId="81" fillId="2" borderId="96" xfId="0" applyFont="1" applyFill="1" applyBorder="1" applyAlignment="1">
      <alignment horizontal="left" wrapText="1"/>
    </xf>
    <xf numFmtId="0" fontId="21" fillId="8" borderId="91" xfId="0" applyFont="1" applyFill="1" applyBorder="1" applyAlignment="1">
      <alignment horizontal="right"/>
    </xf>
    <xf numFmtId="0" fontId="18" fillId="2" borderId="91" xfId="0" applyFont="1" applyFill="1" applyBorder="1" applyAlignment="1">
      <alignment horizontal="center"/>
    </xf>
    <xf numFmtId="0" fontId="81" fillId="2" borderId="97" xfId="0" applyFont="1" applyFill="1" applyBorder="1"/>
    <xf numFmtId="0" fontId="81" fillId="2" borderId="98" xfId="0" applyFont="1" applyFill="1" applyBorder="1"/>
    <xf numFmtId="0" fontId="81" fillId="2" borderId="99" xfId="0" applyFont="1" applyFill="1" applyBorder="1"/>
    <xf numFmtId="0" fontId="18" fillId="2" borderId="110" xfId="0" applyFont="1" applyFill="1" applyBorder="1" applyAlignment="1">
      <alignment horizontal="center"/>
    </xf>
    <xf numFmtId="0" fontId="18" fillId="2" borderId="149" xfId="0" applyFont="1" applyFill="1" applyBorder="1" applyAlignment="1">
      <alignment horizontal="center"/>
    </xf>
    <xf numFmtId="0" fontId="81" fillId="2" borderId="92" xfId="0" applyFont="1" applyFill="1" applyBorder="1" applyAlignment="1">
      <alignment horizontal="left" vertical="center" wrapText="1"/>
    </xf>
    <xf numFmtId="0" fontId="81" fillId="2" borderId="93" xfId="0" applyFont="1" applyFill="1" applyBorder="1" applyAlignment="1">
      <alignment horizontal="left" vertical="center" wrapText="1"/>
    </xf>
    <xf numFmtId="0" fontId="81" fillId="2" borderId="94" xfId="0" applyFont="1" applyFill="1" applyBorder="1" applyAlignment="1">
      <alignment horizontal="left" vertical="center" wrapText="1"/>
    </xf>
    <xf numFmtId="0" fontId="81" fillId="2" borderId="95" xfId="0" applyFont="1" applyFill="1" applyBorder="1" applyAlignment="1">
      <alignment horizontal="left" vertical="center" wrapText="1"/>
    </xf>
    <xf numFmtId="0" fontId="81" fillId="2" borderId="0" xfId="0" applyFont="1" applyFill="1" applyBorder="1" applyAlignment="1">
      <alignment horizontal="left" vertical="center" wrapText="1"/>
    </xf>
    <xf numFmtId="0" fontId="81" fillId="2" borderId="96" xfId="0" applyFont="1" applyFill="1" applyBorder="1" applyAlignment="1">
      <alignment horizontal="left" vertical="center" wrapText="1"/>
    </xf>
    <xf numFmtId="0" fontId="3" fillId="2" borderId="29" xfId="2" applyFill="1" applyBorder="1" applyAlignment="1">
      <alignment horizontal="center"/>
    </xf>
    <xf numFmtId="0" fontId="21" fillId="8" borderId="1" xfId="0" applyFont="1" applyFill="1" applyBorder="1"/>
    <xf numFmtId="0" fontId="21" fillId="8" borderId="3" xfId="0" applyFont="1" applyFill="1" applyBorder="1"/>
    <xf numFmtId="0" fontId="39" fillId="2" borderId="6" xfId="0" applyFont="1" applyFill="1" applyBorder="1" applyAlignment="1">
      <alignment horizontal="left"/>
    </xf>
    <xf numFmtId="0" fontId="39" fillId="2" borderId="8" xfId="0" applyFont="1" applyFill="1" applyBorder="1" applyAlignment="1">
      <alignment horizontal="left"/>
    </xf>
    <xf numFmtId="0" fontId="21" fillId="8" borderId="119" xfId="0" applyFont="1" applyFill="1" applyBorder="1" applyAlignment="1">
      <alignment horizontal="left" vertical="center"/>
    </xf>
    <xf numFmtId="0" fontId="21" fillId="8" borderId="120" xfId="0" applyFont="1" applyFill="1" applyBorder="1" applyAlignment="1">
      <alignment horizontal="left" vertical="center"/>
    </xf>
    <xf numFmtId="0" fontId="21" fillId="8" borderId="121" xfId="0" applyFont="1" applyFill="1" applyBorder="1" applyAlignment="1">
      <alignment horizontal="left" vertical="center"/>
    </xf>
    <xf numFmtId="0" fontId="21" fillId="8" borderId="119" xfId="0" applyFont="1" applyFill="1" applyBorder="1" applyAlignment="1"/>
    <xf numFmtId="0" fontId="21" fillId="8" borderId="120" xfId="0" applyFont="1" applyFill="1" applyBorder="1" applyAlignment="1"/>
    <xf numFmtId="0" fontId="21" fillId="8" borderId="121" xfId="0" applyFont="1" applyFill="1" applyBorder="1" applyAlignment="1"/>
    <xf numFmtId="0" fontId="39" fillId="2" borderId="85" xfId="0" applyFont="1" applyFill="1" applyBorder="1" applyAlignment="1"/>
    <xf numFmtId="0" fontId="39" fillId="2" borderId="66" xfId="0" applyFont="1" applyFill="1" applyBorder="1" applyAlignment="1"/>
    <xf numFmtId="0" fontId="39" fillId="2" borderId="86" xfId="0" applyFont="1" applyFill="1" applyBorder="1" applyAlignment="1"/>
    <xf numFmtId="0" fontId="39" fillId="2" borderId="87" xfId="0" applyFont="1" applyFill="1" applyBorder="1" applyAlignment="1"/>
    <xf numFmtId="0" fontId="39" fillId="2" borderId="67" xfId="0" applyFont="1" applyFill="1" applyBorder="1" applyAlignment="1"/>
    <xf numFmtId="0" fontId="39" fillId="2" borderId="88" xfId="0" applyFont="1" applyFill="1" applyBorder="1" applyAlignment="1"/>
    <xf numFmtId="0" fontId="39" fillId="2" borderId="153" xfId="0" applyNumberFormat="1" applyFont="1" applyFill="1" applyBorder="1" applyAlignment="1"/>
    <xf numFmtId="0" fontId="39" fillId="2" borderId="79" xfId="0" applyNumberFormat="1" applyFont="1" applyFill="1" applyBorder="1" applyAlignment="1"/>
    <xf numFmtId="0" fontId="39" fillId="2" borderId="154" xfId="0" applyNumberFormat="1" applyFont="1" applyFill="1" applyBorder="1" applyAlignment="1"/>
    <xf numFmtId="14" fontId="0" fillId="7" borderId="1" xfId="0" applyNumberFormat="1" applyFont="1" applyFill="1" applyBorder="1" applyAlignment="1">
      <alignment horizontal="center" vertical="top" wrapText="1"/>
    </xf>
    <xf numFmtId="14" fontId="0" fillId="7" borderId="2" xfId="0" applyNumberFormat="1" applyFont="1" applyFill="1" applyBorder="1" applyAlignment="1">
      <alignment horizontal="center" vertical="top" wrapText="1"/>
    </xf>
    <xf numFmtId="14" fontId="0" fillId="7" borderId="3" xfId="0" applyNumberFormat="1" applyFont="1" applyFill="1" applyBorder="1" applyAlignment="1">
      <alignment horizontal="center" vertical="top" wrapText="1"/>
    </xf>
    <xf numFmtId="14" fontId="0" fillId="7" borderId="6" xfId="0" applyNumberFormat="1" applyFont="1" applyFill="1" applyBorder="1" applyAlignment="1">
      <alignment horizontal="center" vertical="top" wrapText="1"/>
    </xf>
    <xf numFmtId="14" fontId="0" fillId="7" borderId="7" xfId="0" applyNumberFormat="1" applyFont="1" applyFill="1" applyBorder="1" applyAlignment="1">
      <alignment horizontal="center" vertical="top" wrapText="1"/>
    </xf>
    <xf numFmtId="14" fontId="0" fillId="7" borderId="8" xfId="0" applyNumberFormat="1" applyFont="1" applyFill="1" applyBorder="1" applyAlignment="1">
      <alignment horizontal="center" vertical="top" wrapText="1"/>
    </xf>
    <xf numFmtId="0" fontId="0" fillId="7" borderId="1" xfId="0" applyFont="1" applyFill="1" applyBorder="1" applyAlignment="1">
      <alignment horizontal="center" wrapText="1"/>
    </xf>
    <xf numFmtId="0" fontId="0" fillId="7" borderId="2" xfId="0" applyFont="1" applyFill="1" applyBorder="1" applyAlignment="1">
      <alignment horizontal="center" wrapText="1"/>
    </xf>
    <xf numFmtId="0" fontId="0" fillId="7" borderId="3" xfId="0" applyFont="1" applyFill="1" applyBorder="1" applyAlignment="1">
      <alignment horizontal="center" wrapText="1"/>
    </xf>
    <xf numFmtId="0" fontId="0" fillId="7" borderId="6" xfId="0" applyFont="1" applyFill="1" applyBorder="1" applyAlignment="1">
      <alignment horizontal="center" wrapText="1"/>
    </xf>
    <xf numFmtId="0" fontId="0" fillId="7" borderId="7" xfId="0" applyFont="1" applyFill="1" applyBorder="1" applyAlignment="1">
      <alignment horizontal="center" wrapText="1"/>
    </xf>
    <xf numFmtId="0" fontId="0" fillId="7" borderId="8" xfId="0" applyFont="1" applyFill="1" applyBorder="1" applyAlignment="1">
      <alignment horizontal="center" wrapText="1"/>
    </xf>
    <xf numFmtId="14" fontId="0" fillId="7" borderId="1" xfId="0" applyNumberFormat="1" applyFill="1" applyBorder="1" applyAlignment="1">
      <alignment horizontal="center" vertical="top" wrapText="1"/>
    </xf>
    <xf numFmtId="14" fontId="0" fillId="7" borderId="2" xfId="0" applyNumberFormat="1" applyFill="1" applyBorder="1" applyAlignment="1">
      <alignment horizontal="center" vertical="top" wrapText="1"/>
    </xf>
    <xf numFmtId="14" fontId="0" fillId="7" borderId="3" xfId="0" applyNumberFormat="1" applyFill="1" applyBorder="1" applyAlignment="1">
      <alignment horizontal="center" vertical="top" wrapText="1"/>
    </xf>
    <xf numFmtId="14" fontId="0" fillId="7" borderId="6" xfId="0" applyNumberFormat="1" applyFill="1" applyBorder="1" applyAlignment="1">
      <alignment horizontal="center" vertical="top" wrapText="1"/>
    </xf>
    <xf numFmtId="14" fontId="0" fillId="7" borderId="7" xfId="0" applyNumberFormat="1" applyFill="1" applyBorder="1" applyAlignment="1">
      <alignment horizontal="center" vertical="top" wrapText="1"/>
    </xf>
    <xf numFmtId="14" fontId="0" fillId="7" borderId="8" xfId="0" applyNumberFormat="1" applyFill="1" applyBorder="1" applyAlignment="1">
      <alignment horizontal="center" vertical="top" wrapText="1"/>
    </xf>
    <xf numFmtId="0" fontId="0" fillId="7" borderId="1" xfId="0" applyFill="1" applyBorder="1" applyAlignment="1">
      <alignment horizontal="center" wrapText="1"/>
    </xf>
    <xf numFmtId="0" fontId="0" fillId="7" borderId="2" xfId="0" applyFill="1" applyBorder="1" applyAlignment="1">
      <alignment horizontal="center" wrapText="1"/>
    </xf>
    <xf numFmtId="0" fontId="0" fillId="7" borderId="3" xfId="0" applyFill="1" applyBorder="1" applyAlignment="1">
      <alignment horizontal="center" wrapText="1"/>
    </xf>
    <xf numFmtId="0" fontId="0" fillId="7" borderId="6" xfId="0" applyFill="1" applyBorder="1" applyAlignment="1">
      <alignment horizontal="center" wrapText="1"/>
    </xf>
    <xf numFmtId="0" fontId="0" fillId="7" borderId="7" xfId="0" applyFill="1" applyBorder="1" applyAlignment="1">
      <alignment horizontal="center" wrapText="1"/>
    </xf>
    <xf numFmtId="0" fontId="0" fillId="7" borderId="8" xfId="0" applyFill="1" applyBorder="1" applyAlignment="1">
      <alignment horizontal="center" wrapText="1"/>
    </xf>
  </cellXfs>
  <cellStyles count="4">
    <cellStyle name="Bad" xfId="3" builtinId="27"/>
    <cellStyle name="Comma" xfId="1" builtinId="3"/>
    <cellStyle name="Hyperlink" xfId="2" builtinId="8"/>
    <cellStyle name="Normal" xfId="0" builtinId="0"/>
  </cellStyles>
  <dxfs count="16">
    <dxf>
      <font>
        <b/>
        <i val="0"/>
        <strike val="0"/>
        <color theme="0" tint="-0.24994659260841701"/>
      </font>
      <fill>
        <patternFill>
          <bgColor theme="0" tint="-0.24994659260841701"/>
        </patternFill>
      </fill>
    </dxf>
    <dxf>
      <font>
        <b/>
        <i val="0"/>
        <strike val="0"/>
        <color auto="1"/>
      </font>
      <fill>
        <patternFill>
          <bgColor theme="0" tint="-0.24994659260841701"/>
        </patternFill>
      </fill>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rgb="FF041C2C"/>
        </left>
        <right style="hair">
          <color rgb="FF041C2C"/>
        </right>
        <top style="hair">
          <color rgb="FF041C2C"/>
        </top>
        <bottom style="thin">
          <color rgb="FF041C2C"/>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s>
  <tableStyles count="0" defaultTableStyle="TableStyleMedium2" defaultPivotStyle="PivotStyleLight16"/>
  <colors>
    <mruColors>
      <color rgb="FF041C2C"/>
      <color rgb="FFE40047"/>
      <color rgb="FF4A206A"/>
      <color rgb="FF401B5B"/>
      <color rgb="FFF94977"/>
      <color rgb="FFA6A6A6"/>
      <color rgb="FFA0D3F6"/>
      <color rgb="FF1E384E"/>
      <color rgb="FF162A3A"/>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Y$11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SpaceO!A1"/><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sv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906750" cy="9886156"/>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5906750" cy="9886156"/>
        </a:xfrm>
        <a:prstGeom prst="rect">
          <a:avLst/>
        </a:prstGeom>
      </xdr:spPr>
    </xdr:pic>
    <xdr:clientData/>
  </xdr:oneCellAnchor>
  <xdr:twoCellAnchor>
    <xdr:from>
      <xdr:col>9</xdr:col>
      <xdr:colOff>6350</xdr:colOff>
      <xdr:row>8</xdr:row>
      <xdr:rowOff>139700</xdr:rowOff>
    </xdr:from>
    <xdr:to>
      <xdr:col>15</xdr:col>
      <xdr:colOff>0</xdr:colOff>
      <xdr:row>26</xdr:row>
      <xdr:rowOff>139700</xdr:rowOff>
    </xdr:to>
    <xdr:grpSp>
      <xdr:nvGrpSpPr>
        <xdr:cNvPr id="6" name="Group 5">
          <a:hlinkClick xmlns:r="http://schemas.openxmlformats.org/officeDocument/2006/relationships" r:id="rId2"/>
          <a:extLst>
            <a:ext uri="{FF2B5EF4-FFF2-40B4-BE49-F238E27FC236}">
              <a16:creationId xmlns:a16="http://schemas.microsoft.com/office/drawing/2014/main" id="{00000000-0008-0000-0000-000006000000}"/>
            </a:ext>
          </a:extLst>
        </xdr:cNvPr>
        <xdr:cNvGrpSpPr/>
      </xdr:nvGrpSpPr>
      <xdr:grpSpPr>
        <a:xfrm>
          <a:off x="5321300" y="1587500"/>
          <a:ext cx="3536950" cy="3248025"/>
          <a:chOff x="5915025" y="1866900"/>
          <a:chExt cx="3533775" cy="3400425"/>
        </a:xfrm>
        <a:solidFill>
          <a:schemeClr val="bg1"/>
        </a:solidFill>
      </xdr:grpSpPr>
      <xdr:sp macro="" textlink="">
        <xdr:nvSpPr>
          <xdr:cNvPr id="7" name="Rectangle: Rounded Corners 6">
            <a:extLst>
              <a:ext uri="{FF2B5EF4-FFF2-40B4-BE49-F238E27FC236}">
                <a16:creationId xmlns:a16="http://schemas.microsoft.com/office/drawing/2014/main" id="{00000000-0008-0000-0000-000007000000}"/>
              </a:ext>
            </a:extLst>
          </xdr:cNvPr>
          <xdr:cNvSpPr/>
        </xdr:nvSpPr>
        <xdr:spPr>
          <a:xfrm>
            <a:off x="5915025" y="1866900"/>
            <a:ext cx="3533775" cy="3400425"/>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3600" b="1">
                <a:solidFill>
                  <a:srgbClr val="041C2C"/>
                </a:solidFill>
                <a:latin typeface="Arial" panose="020B0604020202020204" pitchFamily="34" charset="0"/>
                <a:cs typeface="Arial" panose="020B0604020202020204" pitchFamily="34" charset="0"/>
              </a:rPr>
              <a:t>Exhibitors</a:t>
            </a:r>
          </a:p>
        </xdr:txBody>
      </xdr:sp>
      <xdr:pic>
        <xdr:nvPicPr>
          <xdr:cNvPr id="8" name="Picture 4">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l="22082" t="13456" r="22570" b="31196"/>
          <a:stretch/>
        </xdr:blipFill>
        <xdr:spPr>
          <a:xfrm>
            <a:off x="6788491" y="2205368"/>
            <a:ext cx="1786844" cy="2164622"/>
          </a:xfrm>
          <a:prstGeom prst="rect">
            <a:avLst/>
          </a:prstGeom>
          <a:grpFill/>
        </xdr:spPr>
      </xdr:pic>
    </xdr:grpSp>
    <xdr:clientData/>
  </xdr:twoCellAnchor>
  <xdr:oneCellAnchor>
    <xdr:from>
      <xdr:col>10</xdr:col>
      <xdr:colOff>469900</xdr:colOff>
      <xdr:row>34</xdr:row>
      <xdr:rowOff>50800</xdr:rowOff>
    </xdr:from>
    <xdr:ext cx="1457325" cy="887423"/>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stretch>
          <a:fillRect/>
        </a:stretch>
      </xdr:blipFill>
      <xdr:spPr>
        <a:xfrm>
          <a:off x="7277100" y="6762750"/>
          <a:ext cx="1457325" cy="88742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434975" y="10198100"/>
          <a:ext cx="1353185" cy="8499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561975</xdr:colOff>
          <xdr:row>32</xdr:row>
          <xdr:rowOff>161925</xdr:rowOff>
        </xdr:from>
        <xdr:to>
          <xdr:col>9</xdr:col>
          <xdr:colOff>161925</xdr:colOff>
          <xdr:row>34</xdr:row>
          <xdr:rowOff>28575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D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304800</xdr:colOff>
          <xdr:row>43</xdr:row>
          <xdr:rowOff>180975</xdr:rowOff>
        </xdr:from>
        <xdr:to>
          <xdr:col>11</xdr:col>
          <xdr:colOff>0</xdr:colOff>
          <xdr:row>45</xdr:row>
          <xdr:rowOff>28575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3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43</xdr:row>
          <xdr:rowOff>190500</xdr:rowOff>
        </xdr:from>
        <xdr:to>
          <xdr:col>14</xdr:col>
          <xdr:colOff>57150</xdr:colOff>
          <xdr:row>45</xdr:row>
          <xdr:rowOff>9525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3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43</xdr:row>
          <xdr:rowOff>180975</xdr:rowOff>
        </xdr:from>
        <xdr:to>
          <xdr:col>13</xdr:col>
          <xdr:colOff>57150</xdr:colOff>
          <xdr:row>45</xdr:row>
          <xdr:rowOff>28575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3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43</xdr:row>
          <xdr:rowOff>180975</xdr:rowOff>
        </xdr:from>
        <xdr:to>
          <xdr:col>12</xdr:col>
          <xdr:colOff>0</xdr:colOff>
          <xdr:row>45</xdr:row>
          <xdr:rowOff>9525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3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44</xdr:row>
          <xdr:rowOff>180975</xdr:rowOff>
        </xdr:from>
        <xdr:to>
          <xdr:col>12</xdr:col>
          <xdr:colOff>190500</xdr:colOff>
          <xdr:row>46</xdr:row>
          <xdr:rowOff>9525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3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44</xdr:row>
          <xdr:rowOff>161925</xdr:rowOff>
        </xdr:from>
        <xdr:to>
          <xdr:col>11</xdr:col>
          <xdr:colOff>85725</xdr:colOff>
          <xdr:row>46</xdr:row>
          <xdr:rowOff>28575</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3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46</xdr:row>
          <xdr:rowOff>0</xdr:rowOff>
        </xdr:from>
        <xdr:to>
          <xdr:col>11</xdr:col>
          <xdr:colOff>495300</xdr:colOff>
          <xdr:row>47</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3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9525</xdr:rowOff>
        </xdr:from>
        <xdr:to>
          <xdr:col>10</xdr:col>
          <xdr:colOff>561975</xdr:colOff>
          <xdr:row>47</xdr:row>
          <xdr:rowOff>28575</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3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34975" y="9740900"/>
          <a:ext cx="1419860" cy="8499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434975</xdr:colOff>
      <xdr:row>49</xdr:row>
      <xdr:rowOff>139700</xdr:rowOff>
    </xdr:from>
    <xdr:to>
      <xdr:col>2</xdr:col>
      <xdr:colOff>378460</xdr:colOff>
      <xdr:row>54</xdr:row>
      <xdr:rowOff>37158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ntorders.nec@necgroup.co.u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mailto:technicalsales@necgroup.co.uk"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7" Type="http://schemas.openxmlformats.org/officeDocument/2006/relationships/ctrlProp" Target="../ctrlProps/ctrlProp9.xm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vmlDrawing" Target="../drawings/vmlDrawing2.vml"/><Relationship Id="rId5" Type="http://schemas.openxmlformats.org/officeDocument/2006/relationships/drawing" Target="../drawings/drawing14.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15.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https://www.thenec.co.uk/terms-and-conditions/exhibitor-terms-and-conditions/" TargetMode="External"/><Relationship Id="rId6" Type="http://schemas.openxmlformats.org/officeDocument/2006/relationships/drawing" Target="../drawings/drawing16.xml"/><Relationship Id="rId5" Type="http://schemas.openxmlformats.org/officeDocument/2006/relationships/printerSettings" Target="../printerSettings/printerSettings16.bin"/><Relationship Id="rId4" Type="http://schemas.openxmlformats.org/officeDocument/2006/relationships/hyperlink" Target="mailto:eventorders.nec@necgroup.co.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mailto:eventorders.nec@necgroup.co.uk" TargetMode="Externa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4.xml"/><Relationship Id="rId10" Type="http://schemas.openxmlformats.org/officeDocument/2006/relationships/ctrlProp" Target="../ctrlProps/ctrlProp4.xml"/><Relationship Id="rId4" Type="http://schemas.openxmlformats.org/officeDocument/2006/relationships/printerSettings" Target="../printerSettings/printerSettings4.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5.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B02F8-8337-47CC-B8BC-70DD0E4D211F}">
  <sheetPr codeName="Sheet1">
    <pageSetUpPr autoPageBreaks="0" fitToPage="1"/>
  </sheetPr>
  <dimension ref="A2:W33"/>
  <sheetViews>
    <sheetView showRowColHeaders="0" workbookViewId="0"/>
  </sheetViews>
  <sheetFormatPr defaultColWidth="8.85546875" defaultRowHeight="14.25" x14ac:dyDescent="0.2"/>
  <cols>
    <col min="1" max="16384" width="8.85546875" style="164"/>
  </cols>
  <sheetData>
    <row r="2" spans="1:23" ht="14.25" customHeight="1" x14ac:dyDescent="0.2">
      <c r="B2" s="656" t="s">
        <v>839</v>
      </c>
      <c r="C2" s="656"/>
      <c r="D2" s="656"/>
      <c r="E2" s="656"/>
      <c r="F2" s="656"/>
      <c r="G2" s="656"/>
      <c r="H2" s="656"/>
      <c r="I2" s="656"/>
      <c r="J2" s="656"/>
      <c r="K2" s="656"/>
      <c r="L2" s="656"/>
      <c r="M2" s="656"/>
      <c r="N2" s="656"/>
      <c r="O2" s="656"/>
      <c r="P2" s="656"/>
      <c r="Q2" s="656"/>
      <c r="R2" s="656"/>
      <c r="S2" s="656"/>
      <c r="T2" s="656"/>
      <c r="U2" s="656"/>
      <c r="V2" s="656"/>
      <c r="W2" s="656"/>
    </row>
    <row r="3" spans="1:23" ht="14.25" customHeight="1" x14ac:dyDescent="0.2">
      <c r="B3" s="656"/>
      <c r="C3" s="656"/>
      <c r="D3" s="656"/>
      <c r="E3" s="656"/>
      <c r="F3" s="656"/>
      <c r="G3" s="656"/>
      <c r="H3" s="656"/>
      <c r="I3" s="656"/>
      <c r="J3" s="656"/>
      <c r="K3" s="656"/>
      <c r="L3" s="656"/>
      <c r="M3" s="656"/>
      <c r="N3" s="656"/>
      <c r="O3" s="656"/>
      <c r="P3" s="656"/>
      <c r="Q3" s="656"/>
      <c r="R3" s="656"/>
      <c r="S3" s="656"/>
      <c r="T3" s="656"/>
      <c r="U3" s="656"/>
      <c r="V3" s="656"/>
      <c r="W3" s="656"/>
    </row>
    <row r="4" spans="1:23" ht="14.25" customHeight="1" x14ac:dyDescent="0.2">
      <c r="B4" s="656"/>
      <c r="C4" s="656"/>
      <c r="D4" s="656"/>
      <c r="E4" s="656"/>
      <c r="F4" s="656"/>
      <c r="G4" s="656"/>
      <c r="H4" s="656"/>
      <c r="I4" s="656"/>
      <c r="J4" s="656"/>
      <c r="K4" s="656"/>
      <c r="L4" s="656"/>
      <c r="M4" s="656"/>
      <c r="N4" s="656"/>
      <c r="O4" s="656"/>
      <c r="P4" s="656"/>
      <c r="Q4" s="656"/>
      <c r="R4" s="656"/>
      <c r="S4" s="656"/>
      <c r="T4" s="656"/>
      <c r="U4" s="656"/>
      <c r="V4" s="656"/>
      <c r="W4" s="656"/>
    </row>
    <row r="5" spans="1:23" ht="14.25" customHeight="1" x14ac:dyDescent="0.2">
      <c r="B5" s="656"/>
      <c r="C5" s="656"/>
      <c r="D5" s="656"/>
      <c r="E5" s="656"/>
      <c r="F5" s="656"/>
      <c r="G5" s="656"/>
      <c r="H5" s="656"/>
      <c r="I5" s="656"/>
      <c r="J5" s="656"/>
      <c r="K5" s="656"/>
      <c r="L5" s="656"/>
      <c r="M5" s="656"/>
      <c r="N5" s="656"/>
      <c r="O5" s="656"/>
      <c r="P5" s="656"/>
      <c r="Q5" s="656"/>
      <c r="R5" s="656"/>
      <c r="S5" s="656"/>
      <c r="T5" s="656"/>
      <c r="U5" s="656"/>
      <c r="V5" s="656"/>
      <c r="W5" s="656"/>
    </row>
    <row r="6" spans="1:23" s="174" customFormat="1" ht="14.25" customHeight="1" x14ac:dyDescent="0.2">
      <c r="B6" s="657" t="s">
        <v>840</v>
      </c>
      <c r="C6" s="657"/>
      <c r="D6" s="657"/>
      <c r="E6" s="657"/>
      <c r="F6" s="657"/>
      <c r="G6" s="657"/>
      <c r="H6" s="657"/>
      <c r="I6" s="657"/>
      <c r="J6" s="657"/>
      <c r="K6" s="657"/>
      <c r="L6" s="657"/>
      <c r="M6" s="657"/>
      <c r="N6" s="657"/>
      <c r="O6" s="657"/>
      <c r="P6" s="657"/>
      <c r="Q6" s="657"/>
      <c r="R6" s="657"/>
      <c r="S6" s="657"/>
      <c r="T6" s="657"/>
      <c r="U6" s="657"/>
      <c r="V6" s="657"/>
      <c r="W6" s="657"/>
    </row>
    <row r="7" spans="1:23" ht="14.25" customHeight="1" x14ac:dyDescent="0.2">
      <c r="B7" s="657"/>
      <c r="C7" s="657"/>
      <c r="D7" s="657"/>
      <c r="E7" s="657"/>
      <c r="F7" s="657"/>
      <c r="G7" s="657"/>
      <c r="H7" s="657"/>
      <c r="I7" s="657"/>
      <c r="J7" s="657"/>
      <c r="K7" s="657"/>
      <c r="L7" s="657"/>
      <c r="M7" s="657"/>
      <c r="N7" s="657"/>
      <c r="O7" s="657"/>
      <c r="P7" s="657"/>
      <c r="Q7" s="657"/>
      <c r="R7" s="657"/>
      <c r="S7" s="657"/>
      <c r="T7" s="657"/>
      <c r="U7" s="657"/>
      <c r="V7" s="657"/>
      <c r="W7" s="657"/>
    </row>
    <row r="8" spans="1:23" x14ac:dyDescent="0.2">
      <c r="A8" s="165"/>
      <c r="B8" s="174"/>
      <c r="C8" s="174"/>
      <c r="D8" s="174"/>
      <c r="E8" s="174"/>
      <c r="F8" s="174"/>
      <c r="G8" s="174"/>
      <c r="H8" s="165"/>
      <c r="J8" s="175"/>
      <c r="K8" s="175"/>
      <c r="L8" s="175"/>
      <c r="M8" s="175"/>
      <c r="N8" s="175"/>
      <c r="O8" s="175"/>
      <c r="R8" s="175"/>
      <c r="S8" s="175"/>
      <c r="T8" s="175"/>
      <c r="U8" s="175"/>
      <c r="V8" s="175"/>
      <c r="W8" s="175"/>
    </row>
    <row r="9" spans="1:23" x14ac:dyDescent="0.2">
      <c r="A9" s="165"/>
      <c r="B9" s="174"/>
      <c r="C9" s="174"/>
      <c r="D9" s="174"/>
      <c r="E9" s="174"/>
      <c r="F9" s="174"/>
      <c r="G9" s="174"/>
      <c r="H9" s="165"/>
      <c r="J9" s="175"/>
      <c r="K9" s="175"/>
      <c r="L9" s="175"/>
      <c r="M9" s="175"/>
      <c r="N9" s="175"/>
      <c r="O9" s="175"/>
      <c r="R9" s="175"/>
      <c r="S9" s="175"/>
      <c r="T9" s="175"/>
      <c r="U9" s="175"/>
      <c r="V9" s="175"/>
      <c r="W9" s="175"/>
    </row>
    <row r="10" spans="1:23" x14ac:dyDescent="0.2">
      <c r="A10" s="165"/>
      <c r="B10" s="174"/>
      <c r="C10" s="174"/>
      <c r="D10" s="174"/>
      <c r="E10" s="174"/>
      <c r="F10" s="174"/>
      <c r="G10" s="174"/>
      <c r="H10" s="165"/>
      <c r="J10" s="175"/>
      <c r="K10" s="175"/>
      <c r="L10" s="175"/>
      <c r="M10" s="175"/>
      <c r="N10" s="175"/>
      <c r="O10" s="175"/>
      <c r="R10" s="175"/>
      <c r="S10" s="175"/>
      <c r="T10" s="175"/>
      <c r="U10" s="175"/>
      <c r="V10" s="175"/>
      <c r="W10" s="175"/>
    </row>
    <row r="11" spans="1:23" x14ac:dyDescent="0.2">
      <c r="A11" s="165"/>
      <c r="B11" s="174"/>
      <c r="C11" s="174"/>
      <c r="D11" s="174"/>
      <c r="E11" s="174"/>
      <c r="F11" s="174"/>
      <c r="G11" s="174"/>
      <c r="H11" s="165"/>
      <c r="J11" s="175"/>
      <c r="K11" s="175"/>
      <c r="L11" s="175"/>
      <c r="M11" s="175"/>
      <c r="N11" s="175"/>
      <c r="O11" s="175"/>
      <c r="R11" s="175"/>
      <c r="S11" s="175"/>
      <c r="T11" s="175"/>
      <c r="U11" s="175"/>
      <c r="V11" s="175"/>
      <c r="W11" s="175"/>
    </row>
    <row r="12" spans="1:23" x14ac:dyDescent="0.2">
      <c r="A12" s="165"/>
      <c r="B12" s="174"/>
      <c r="C12" s="174"/>
      <c r="D12" s="174"/>
      <c r="E12" s="174"/>
      <c r="F12" s="174"/>
      <c r="G12" s="174"/>
      <c r="H12" s="165"/>
      <c r="J12" s="175"/>
      <c r="K12" s="175"/>
      <c r="L12" s="175"/>
      <c r="M12" s="175"/>
      <c r="N12" s="175"/>
      <c r="O12" s="175"/>
      <c r="R12" s="175"/>
      <c r="S12" s="175"/>
      <c r="T12" s="175"/>
      <c r="U12" s="175"/>
      <c r="V12" s="175"/>
      <c r="W12" s="175"/>
    </row>
    <row r="13" spans="1:23" x14ac:dyDescent="0.2">
      <c r="A13" s="165"/>
      <c r="B13" s="174"/>
      <c r="C13" s="174"/>
      <c r="D13" s="174"/>
      <c r="E13" s="174"/>
      <c r="F13" s="174"/>
      <c r="G13" s="174"/>
      <c r="H13" s="165"/>
      <c r="J13" s="175"/>
      <c r="K13" s="175"/>
      <c r="L13" s="175"/>
      <c r="M13" s="175"/>
      <c r="N13" s="175"/>
      <c r="O13" s="175"/>
      <c r="R13" s="175"/>
      <c r="S13" s="175"/>
      <c r="T13" s="175"/>
      <c r="U13" s="175"/>
      <c r="V13" s="175"/>
      <c r="W13" s="175"/>
    </row>
    <row r="14" spans="1:23" x14ac:dyDescent="0.2">
      <c r="A14" s="165"/>
      <c r="B14" s="174"/>
      <c r="C14" s="174"/>
      <c r="D14" s="174"/>
      <c r="E14" s="174"/>
      <c r="F14" s="174"/>
      <c r="G14" s="174"/>
      <c r="H14" s="165"/>
      <c r="J14" s="175"/>
      <c r="K14" s="175"/>
      <c r="L14" s="175"/>
      <c r="M14" s="175"/>
      <c r="N14" s="175"/>
      <c r="O14" s="175"/>
      <c r="R14" s="175"/>
      <c r="S14" s="175"/>
      <c r="T14" s="175"/>
      <c r="U14" s="175"/>
      <c r="V14" s="175"/>
      <c r="W14" s="175"/>
    </row>
    <row r="15" spans="1:23" x14ac:dyDescent="0.2">
      <c r="A15" s="165"/>
      <c r="B15" s="174"/>
      <c r="C15" s="174"/>
      <c r="D15" s="174"/>
      <c r="E15" s="174"/>
      <c r="F15" s="174"/>
      <c r="G15" s="174"/>
      <c r="H15" s="165"/>
      <c r="J15" s="175"/>
      <c r="K15" s="175"/>
      <c r="L15" s="175"/>
      <c r="M15" s="175"/>
      <c r="N15" s="175"/>
      <c r="O15" s="175"/>
      <c r="R15" s="175"/>
      <c r="S15" s="175"/>
      <c r="T15" s="175"/>
      <c r="U15" s="175"/>
      <c r="V15" s="175"/>
      <c r="W15" s="175"/>
    </row>
    <row r="16" spans="1:23" x14ac:dyDescent="0.2">
      <c r="A16" s="165"/>
      <c r="B16" s="174"/>
      <c r="C16" s="174"/>
      <c r="D16" s="174"/>
      <c r="E16" s="174"/>
      <c r="F16" s="174"/>
      <c r="G16" s="174"/>
      <c r="H16" s="165"/>
      <c r="J16" s="175"/>
      <c r="K16" s="175"/>
      <c r="L16" s="175"/>
      <c r="M16" s="175"/>
      <c r="N16" s="175"/>
      <c r="O16" s="175"/>
      <c r="R16" s="175"/>
      <c r="S16" s="175"/>
      <c r="T16" s="175"/>
      <c r="U16" s="175"/>
      <c r="V16" s="175"/>
      <c r="W16" s="175"/>
    </row>
    <row r="17" spans="1:23" x14ac:dyDescent="0.2">
      <c r="A17" s="165"/>
      <c r="B17" s="174"/>
      <c r="C17" s="174"/>
      <c r="D17" s="174"/>
      <c r="E17" s="174"/>
      <c r="F17" s="174"/>
      <c r="G17" s="174"/>
      <c r="H17" s="165"/>
      <c r="J17" s="175"/>
      <c r="K17" s="175"/>
      <c r="L17" s="175"/>
      <c r="M17" s="175"/>
      <c r="N17" s="175"/>
      <c r="O17" s="175"/>
      <c r="R17" s="175"/>
      <c r="S17" s="175"/>
      <c r="T17" s="175"/>
      <c r="U17" s="175"/>
      <c r="V17" s="175"/>
      <c r="W17" s="175"/>
    </row>
    <row r="18" spans="1:23" x14ac:dyDescent="0.2">
      <c r="A18" s="165"/>
      <c r="B18" s="174"/>
      <c r="C18" s="174"/>
      <c r="D18" s="174"/>
      <c r="E18" s="174"/>
      <c r="F18" s="174"/>
      <c r="G18" s="174"/>
      <c r="H18" s="165"/>
      <c r="J18" s="175"/>
      <c r="K18" s="175"/>
      <c r="L18" s="175"/>
      <c r="M18" s="175"/>
      <c r="N18" s="175"/>
      <c r="O18" s="175"/>
      <c r="R18" s="175"/>
      <c r="S18" s="175"/>
      <c r="T18" s="175"/>
      <c r="U18" s="175"/>
      <c r="V18" s="175"/>
      <c r="W18" s="175"/>
    </row>
    <row r="19" spans="1:23" x14ac:dyDescent="0.2">
      <c r="A19" s="165"/>
      <c r="B19" s="174"/>
      <c r="C19" s="174"/>
      <c r="D19" s="174"/>
      <c r="E19" s="174"/>
      <c r="F19" s="174"/>
      <c r="G19" s="174"/>
      <c r="H19" s="165"/>
      <c r="J19" s="175"/>
      <c r="K19" s="175"/>
      <c r="L19" s="175"/>
      <c r="M19" s="175"/>
      <c r="N19" s="175"/>
      <c r="O19" s="175"/>
      <c r="R19" s="175"/>
      <c r="S19" s="175"/>
      <c r="T19" s="175"/>
      <c r="U19" s="175"/>
      <c r="V19" s="175"/>
      <c r="W19" s="175"/>
    </row>
    <row r="20" spans="1:23" x14ac:dyDescent="0.2">
      <c r="A20" s="165"/>
      <c r="B20" s="174"/>
      <c r="C20" s="174"/>
      <c r="D20" s="174"/>
      <c r="E20" s="174"/>
      <c r="F20" s="174"/>
      <c r="G20" s="174"/>
      <c r="H20" s="165"/>
      <c r="J20" s="175"/>
      <c r="K20" s="175"/>
      <c r="L20" s="175"/>
      <c r="M20" s="175"/>
      <c r="N20" s="175"/>
      <c r="O20" s="175"/>
      <c r="R20" s="175"/>
      <c r="S20" s="175"/>
      <c r="T20" s="175"/>
      <c r="U20" s="175"/>
      <c r="V20" s="175"/>
      <c r="W20" s="175"/>
    </row>
    <row r="21" spans="1:23" ht="14.45" customHeight="1" x14ac:dyDescent="0.2">
      <c r="A21" s="165"/>
      <c r="B21" s="174"/>
      <c r="C21" s="174"/>
      <c r="D21" s="174"/>
      <c r="E21" s="174"/>
      <c r="F21" s="174"/>
      <c r="G21" s="174"/>
      <c r="H21" s="165"/>
      <c r="J21" s="176"/>
      <c r="K21" s="176"/>
      <c r="L21" s="176"/>
      <c r="M21" s="176"/>
      <c r="N21" s="176"/>
      <c r="O21" s="176"/>
      <c r="R21" s="176"/>
      <c r="S21" s="176"/>
      <c r="T21" s="176"/>
      <c r="U21" s="176"/>
      <c r="V21" s="176"/>
      <c r="W21" s="176"/>
    </row>
    <row r="22" spans="1:23" ht="14.45" customHeight="1" x14ac:dyDescent="0.2">
      <c r="A22" s="165"/>
      <c r="B22" s="174"/>
      <c r="C22" s="174"/>
      <c r="D22" s="174"/>
      <c r="E22" s="174"/>
      <c r="F22" s="174"/>
      <c r="G22" s="174"/>
      <c r="H22" s="165"/>
      <c r="J22" s="176"/>
      <c r="K22" s="176"/>
      <c r="L22" s="176"/>
      <c r="M22" s="176"/>
      <c r="N22" s="176"/>
      <c r="O22" s="176"/>
      <c r="R22" s="176"/>
      <c r="S22" s="176"/>
      <c r="T22" s="176"/>
      <c r="U22" s="176"/>
      <c r="V22" s="176"/>
      <c r="W22" s="176"/>
    </row>
    <row r="23" spans="1:23" ht="14.45" customHeight="1" x14ac:dyDescent="0.2">
      <c r="A23" s="165"/>
      <c r="B23" s="174"/>
      <c r="C23" s="174"/>
      <c r="D23" s="174"/>
      <c r="E23" s="174"/>
      <c r="F23" s="174"/>
      <c r="G23" s="174"/>
      <c r="H23" s="165"/>
      <c r="J23" s="176"/>
      <c r="K23" s="176"/>
      <c r="L23" s="176"/>
      <c r="M23" s="176"/>
      <c r="N23" s="176"/>
      <c r="O23" s="176"/>
      <c r="R23" s="176"/>
      <c r="S23" s="176"/>
      <c r="T23" s="176"/>
      <c r="U23" s="176"/>
      <c r="V23" s="176"/>
      <c r="W23" s="176"/>
    </row>
    <row r="24" spans="1:23" ht="14.1" customHeight="1" x14ac:dyDescent="0.2">
      <c r="A24" s="165"/>
      <c r="B24" s="174"/>
      <c r="C24" s="174"/>
      <c r="D24" s="174"/>
      <c r="E24" s="174"/>
      <c r="F24" s="174"/>
      <c r="G24" s="174"/>
      <c r="H24" s="165"/>
      <c r="J24" s="176"/>
      <c r="K24" s="176"/>
      <c r="L24" s="176"/>
      <c r="M24" s="176"/>
      <c r="N24" s="176"/>
      <c r="O24" s="176"/>
      <c r="R24" s="176"/>
      <c r="S24" s="176"/>
      <c r="T24" s="176"/>
      <c r="U24" s="176"/>
      <c r="V24" s="176"/>
      <c r="W24" s="176"/>
    </row>
    <row r="25" spans="1:23" x14ac:dyDescent="0.2">
      <c r="A25" s="165"/>
      <c r="B25" s="165"/>
      <c r="C25" s="165"/>
      <c r="D25" s="165"/>
      <c r="E25" s="165"/>
      <c r="F25" s="165"/>
      <c r="G25" s="165"/>
      <c r="H25" s="165"/>
    </row>
    <row r="26" spans="1:23" x14ac:dyDescent="0.2">
      <c r="A26" s="165"/>
      <c r="B26" s="165"/>
      <c r="C26" s="165"/>
      <c r="D26" s="165"/>
      <c r="E26" s="165"/>
      <c r="F26" s="165"/>
      <c r="G26" s="165"/>
      <c r="H26" s="165"/>
    </row>
    <row r="27" spans="1:23" x14ac:dyDescent="0.2">
      <c r="A27" s="165"/>
      <c r="B27" s="165"/>
      <c r="C27" s="165"/>
      <c r="D27" s="165"/>
      <c r="E27" s="165"/>
      <c r="F27" s="165"/>
      <c r="G27" s="165"/>
      <c r="H27" s="165"/>
    </row>
    <row r="28" spans="1:23" x14ac:dyDescent="0.2">
      <c r="B28" s="641" t="s">
        <v>1</v>
      </c>
      <c r="C28" s="642"/>
      <c r="D28" s="642"/>
      <c r="E28" s="642"/>
      <c r="F28" s="642"/>
      <c r="G28" s="642"/>
      <c r="H28" s="642"/>
      <c r="I28" s="642"/>
      <c r="J28" s="642"/>
      <c r="K28" s="642"/>
      <c r="L28" s="642"/>
      <c r="M28" s="642"/>
      <c r="N28" s="642"/>
      <c r="O28" s="642"/>
      <c r="P28" s="642"/>
      <c r="Q28" s="642"/>
      <c r="R28" s="642"/>
      <c r="S28" s="642"/>
      <c r="T28" s="642"/>
      <c r="U28" s="642"/>
      <c r="V28" s="642"/>
      <c r="W28" s="643"/>
    </row>
    <row r="29" spans="1:23" x14ac:dyDescent="0.2">
      <c r="B29" s="644"/>
      <c r="C29" s="645"/>
      <c r="D29" s="645"/>
      <c r="E29" s="645"/>
      <c r="F29" s="645"/>
      <c r="G29" s="645"/>
      <c r="H29" s="645"/>
      <c r="I29" s="645"/>
      <c r="J29" s="645"/>
      <c r="K29" s="645"/>
      <c r="L29" s="645"/>
      <c r="M29" s="645"/>
      <c r="N29" s="645"/>
      <c r="O29" s="645"/>
      <c r="P29" s="645"/>
      <c r="Q29" s="645"/>
      <c r="R29" s="645"/>
      <c r="S29" s="645"/>
      <c r="T29" s="645"/>
      <c r="U29" s="645"/>
      <c r="V29" s="645"/>
      <c r="W29" s="646"/>
    </row>
    <row r="30" spans="1:23" x14ac:dyDescent="0.2">
      <c r="B30" s="647" t="s">
        <v>611</v>
      </c>
      <c r="C30" s="648"/>
      <c r="D30" s="648"/>
      <c r="E30" s="648"/>
      <c r="F30" s="648"/>
      <c r="G30" s="648"/>
      <c r="H30" s="648"/>
      <c r="I30" s="648"/>
      <c r="J30" s="648"/>
      <c r="K30" s="648"/>
      <c r="L30" s="648"/>
      <c r="M30" s="648"/>
      <c r="N30" s="648"/>
      <c r="O30" s="648"/>
      <c r="P30" s="648"/>
      <c r="Q30" s="648"/>
      <c r="R30" s="648"/>
      <c r="S30" s="648"/>
      <c r="T30" s="648"/>
      <c r="U30" s="648"/>
      <c r="V30" s="648"/>
      <c r="W30" s="649"/>
    </row>
    <row r="31" spans="1:23" x14ac:dyDescent="0.2">
      <c r="B31" s="647"/>
      <c r="C31" s="648"/>
      <c r="D31" s="648"/>
      <c r="E31" s="648"/>
      <c r="F31" s="648"/>
      <c r="G31" s="648"/>
      <c r="H31" s="648"/>
      <c r="I31" s="648"/>
      <c r="J31" s="648"/>
      <c r="K31" s="648"/>
      <c r="L31" s="648"/>
      <c r="M31" s="648"/>
      <c r="N31" s="648"/>
      <c r="O31" s="648"/>
      <c r="P31" s="648"/>
      <c r="Q31" s="648"/>
      <c r="R31" s="648"/>
      <c r="S31" s="648"/>
      <c r="T31" s="648"/>
      <c r="U31" s="648"/>
      <c r="V31" s="648"/>
      <c r="W31" s="649"/>
    </row>
    <row r="32" spans="1:23" x14ac:dyDescent="0.2">
      <c r="B32" s="650" t="s">
        <v>2</v>
      </c>
      <c r="C32" s="651"/>
      <c r="D32" s="651"/>
      <c r="E32" s="651"/>
      <c r="F32" s="651"/>
      <c r="G32" s="651"/>
      <c r="H32" s="651"/>
      <c r="I32" s="651"/>
      <c r="J32" s="651"/>
      <c r="K32" s="651"/>
      <c r="L32" s="651"/>
      <c r="M32" s="651"/>
      <c r="N32" s="651"/>
      <c r="O32" s="651"/>
      <c r="P32" s="651"/>
      <c r="Q32" s="651"/>
      <c r="R32" s="651"/>
      <c r="S32" s="651"/>
      <c r="T32" s="651"/>
      <c r="U32" s="651"/>
      <c r="V32" s="651"/>
      <c r="W32" s="652"/>
    </row>
    <row r="33" spans="2:23" x14ac:dyDescent="0.2">
      <c r="B33" s="653"/>
      <c r="C33" s="654"/>
      <c r="D33" s="654"/>
      <c r="E33" s="654"/>
      <c r="F33" s="654"/>
      <c r="G33" s="654"/>
      <c r="H33" s="654"/>
      <c r="I33" s="654"/>
      <c r="J33" s="654"/>
      <c r="K33" s="654"/>
      <c r="L33" s="654"/>
      <c r="M33" s="654"/>
      <c r="N33" s="654"/>
      <c r="O33" s="654"/>
      <c r="P33" s="654"/>
      <c r="Q33" s="654"/>
      <c r="R33" s="654"/>
      <c r="S33" s="654"/>
      <c r="T33" s="654"/>
      <c r="U33" s="654"/>
      <c r="V33" s="654"/>
      <c r="W33" s="655"/>
    </row>
  </sheetData>
  <sheetProtection algorithmName="SHA-512" hashValue="9SQsLxvzpsGNK/y2jVIApapW3CKsTYwEzwL+h10jsYdsdWjypKDxG0HrZblKlGJgcKh+DMXHHO5pJxgw44cieA==" saltValue="RFQSOzvHHRYWkmFoww/uIg==" spinCount="100000" sheet="1" objects="1" scenarios="1"/>
  <mergeCells count="5">
    <mergeCell ref="B28:W29"/>
    <mergeCell ref="B30:W31"/>
    <mergeCell ref="B32:W33"/>
    <mergeCell ref="B2:W5"/>
    <mergeCell ref="B6:W7"/>
  </mergeCells>
  <hyperlinks>
    <hyperlink ref="B30:W31" r:id="rId1" display="Email: eventorders.nec@necgroup.co.uk" xr:uid="{3A1A9B8D-59AB-4C32-BBD7-00CEC6E70A6C}"/>
  </hyperlinks>
  <printOptions horizontalCentered="1" verticalCentered="1"/>
  <pageMargins left="0.23622047244094491" right="0.23622047244094491" top="0.35433070866141736" bottom="0.35433070866141736" header="0.31496062992125984" footer="0.31496062992125984"/>
  <pageSetup paperSize="9" scale="5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522B-FAF1-4A40-84F9-5C768444F9E9}">
  <sheetPr codeName="Sheet11">
    <tabColor rgb="FF1E384E"/>
    <pageSetUpPr autoPageBreaks="0" fitToPage="1"/>
  </sheetPr>
  <dimension ref="A1:BA93"/>
  <sheetViews>
    <sheetView showRowColHeaders="0" workbookViewId="0">
      <selection activeCell="A24" sqref="A24:C25"/>
    </sheetView>
  </sheetViews>
  <sheetFormatPr defaultColWidth="8.85546875" defaultRowHeight="18" x14ac:dyDescent="0.25"/>
  <cols>
    <col min="1" max="3" width="10.5703125" style="75" customWidth="1"/>
    <col min="4" max="4" width="4.5703125" style="1" customWidth="1"/>
    <col min="5" max="7" width="8.140625" style="1" customWidth="1"/>
    <col min="8" max="8" width="10.28515625" style="1" customWidth="1"/>
    <col min="9" max="13" width="7.5703125" style="1" customWidth="1"/>
    <col min="14" max="16" width="1.7109375" style="1" customWidth="1"/>
    <col min="17" max="17" width="9.28515625" style="1" bestFit="1" customWidth="1"/>
    <col min="18" max="18" width="9.5703125" style="1" customWidth="1"/>
    <col min="19" max="19" width="5.5703125" style="1" customWidth="1"/>
    <col min="20" max="20" width="8.28515625" style="145" bestFit="1" customWidth="1"/>
    <col min="21" max="21" width="13.7109375" style="1" bestFit="1" customWidth="1"/>
    <col min="22" max="22" width="5.5703125" style="1" customWidth="1"/>
    <col min="23" max="23" width="8.28515625" style="145" bestFit="1" customWidth="1"/>
    <col min="24" max="24" width="13.7109375" style="1" bestFit="1" customWidth="1"/>
    <col min="25" max="25" width="5.5703125" style="1" customWidth="1"/>
    <col min="26" max="26" width="8.28515625" style="145" bestFit="1" customWidth="1"/>
    <col min="27" max="27" width="13.7109375" style="1" bestFit="1" customWidth="1"/>
    <col min="28" max="28" width="9.5703125" style="1" customWidth="1"/>
    <col min="29" max="30" width="11.28515625" style="1" customWidth="1"/>
    <col min="31" max="33" width="8.85546875" style="1" customWidth="1"/>
    <col min="34" max="16384" width="8.85546875" style="1"/>
  </cols>
  <sheetData>
    <row r="1" spans="1:33" s="69" customFormat="1" ht="36" customHeight="1" x14ac:dyDescent="0.2">
      <c r="A1" s="670" t="s">
        <v>843</v>
      </c>
      <c r="B1" s="671"/>
      <c r="C1" s="671"/>
      <c r="E1" s="70" t="str">
        <f>Landing!B2</f>
        <v>NEC Products and Services Order Form</v>
      </c>
      <c r="K1" s="71"/>
      <c r="L1" s="71"/>
      <c r="M1" s="64"/>
      <c r="S1" s="155"/>
      <c r="T1" s="155"/>
      <c r="U1" s="689" t="s">
        <v>842</v>
      </c>
      <c r="V1" s="689"/>
      <c r="W1" s="689"/>
      <c r="X1" s="689"/>
      <c r="Y1" s="689"/>
      <c r="Z1" s="689"/>
      <c r="AA1" s="689"/>
      <c r="AB1" s="689"/>
      <c r="AC1" s="155"/>
      <c r="AD1" s="155"/>
    </row>
    <row r="2" spans="1:33" ht="15" customHeight="1" x14ac:dyDescent="0.25">
      <c r="A2" s="672"/>
      <c r="B2" s="672"/>
      <c r="C2" s="672"/>
      <c r="D2" s="65"/>
      <c r="E2" s="65"/>
      <c r="F2" s="65"/>
      <c r="G2" s="65"/>
      <c r="H2" s="65"/>
      <c r="I2" s="65"/>
      <c r="J2" s="65"/>
      <c r="K2" s="65"/>
      <c r="L2" s="65"/>
      <c r="M2" s="65"/>
      <c r="N2" s="65"/>
      <c r="O2" s="65"/>
      <c r="P2" s="65"/>
      <c r="Q2" s="65"/>
      <c r="R2" s="65"/>
      <c r="S2" s="65"/>
      <c r="T2" s="139"/>
      <c r="U2" s="65"/>
      <c r="V2" s="65"/>
      <c r="W2" s="139"/>
      <c r="X2" s="65"/>
      <c r="Y2" s="65"/>
      <c r="Z2" s="139"/>
      <c r="AA2" s="65"/>
      <c r="AB2" s="65"/>
      <c r="AC2" s="65"/>
      <c r="AD2" s="65"/>
      <c r="AE2" s="886"/>
      <c r="AF2" s="886"/>
      <c r="AG2" s="886"/>
    </row>
    <row r="3" spans="1:33" ht="15" customHeight="1" x14ac:dyDescent="0.25">
      <c r="A3" s="672"/>
      <c r="B3" s="672"/>
      <c r="C3" s="672"/>
      <c r="D3" s="65"/>
      <c r="E3" s="873" t="s">
        <v>727</v>
      </c>
      <c r="F3" s="874"/>
      <c r="G3" s="874"/>
      <c r="H3" s="874"/>
      <c r="I3" s="874"/>
      <c r="J3" s="874"/>
      <c r="K3" s="874"/>
      <c r="L3" s="874"/>
      <c r="M3" s="874"/>
      <c r="N3" s="874"/>
      <c r="O3" s="874"/>
      <c r="P3" s="874"/>
      <c r="Q3" s="860" t="s">
        <v>595</v>
      </c>
      <c r="R3" s="872"/>
      <c r="S3" s="874" t="s">
        <v>206</v>
      </c>
      <c r="T3" s="874"/>
      <c r="U3" s="874"/>
      <c r="V3" s="874"/>
      <c r="W3" s="874"/>
      <c r="X3" s="874"/>
      <c r="Y3" s="874"/>
      <c r="Z3" s="874"/>
      <c r="AA3" s="901"/>
      <c r="AB3" s="574" t="s">
        <v>643</v>
      </c>
      <c r="AC3" s="860" t="s">
        <v>221</v>
      </c>
      <c r="AD3" s="872"/>
      <c r="AE3" s="869"/>
      <c r="AF3" s="869"/>
      <c r="AG3" s="869"/>
    </row>
    <row r="4" spans="1:33" ht="15" customHeight="1" x14ac:dyDescent="0.25">
      <c r="A4" s="673" t="s">
        <v>4</v>
      </c>
      <c r="B4" s="674"/>
      <c r="C4" s="675"/>
      <c r="D4" s="65"/>
      <c r="E4" s="779" t="s">
        <v>25</v>
      </c>
      <c r="F4" s="780"/>
      <c r="G4" s="780"/>
      <c r="H4" s="780"/>
      <c r="I4" s="275" t="s">
        <v>26</v>
      </c>
      <c r="J4" s="275"/>
      <c r="K4" s="275"/>
      <c r="L4" s="275"/>
      <c r="M4" s="275"/>
      <c r="N4" s="275"/>
      <c r="O4" s="275"/>
      <c r="P4" s="275"/>
      <c r="Q4" s="336" t="s">
        <v>28</v>
      </c>
      <c r="R4" s="336" t="s">
        <v>29</v>
      </c>
      <c r="S4" s="276" t="s">
        <v>220</v>
      </c>
      <c r="T4" s="277" t="s">
        <v>145</v>
      </c>
      <c r="U4" s="276" t="s">
        <v>188</v>
      </c>
      <c r="V4" s="276" t="s">
        <v>220</v>
      </c>
      <c r="W4" s="277" t="s">
        <v>145</v>
      </c>
      <c r="X4" s="276" t="s">
        <v>188</v>
      </c>
      <c r="Y4" s="276" t="s">
        <v>220</v>
      </c>
      <c r="Z4" s="277" t="s">
        <v>145</v>
      </c>
      <c r="AA4" s="276" t="s">
        <v>188</v>
      </c>
      <c r="AB4" s="276"/>
      <c r="AC4" s="336" t="s">
        <v>28</v>
      </c>
      <c r="AD4" s="278" t="s">
        <v>29</v>
      </c>
      <c r="AE4" s="515"/>
      <c r="AF4" s="516"/>
      <c r="AG4" s="516"/>
    </row>
    <row r="5" spans="1:33" ht="15" customHeight="1" x14ac:dyDescent="0.25">
      <c r="A5" s="673"/>
      <c r="B5" s="674"/>
      <c r="C5" s="675"/>
      <c r="D5" s="65"/>
      <c r="E5" s="806" t="s">
        <v>610</v>
      </c>
      <c r="F5" s="807"/>
      <c r="G5" s="807"/>
      <c r="H5" s="807"/>
      <c r="I5" s="807"/>
      <c r="J5" s="807"/>
      <c r="K5" s="807"/>
      <c r="L5" s="807"/>
      <c r="M5" s="807"/>
      <c r="N5" s="807"/>
      <c r="O5" s="807"/>
      <c r="P5" s="807"/>
      <c r="Q5" s="296"/>
      <c r="R5" s="297"/>
      <c r="S5" s="266">
        <f>IF(SUM(S6:S13)&gt;0,9999,0)</f>
        <v>0</v>
      </c>
      <c r="T5" s="298"/>
      <c r="U5" s="295"/>
      <c r="V5" s="266">
        <f>IF(SUM(V6:V13)&gt;0,9999,0)</f>
        <v>0</v>
      </c>
      <c r="W5" s="298"/>
      <c r="X5" s="295"/>
      <c r="Y5" s="266">
        <f>IF(SUM(Y6:Y13)&gt;0,9999,0)</f>
        <v>0</v>
      </c>
      <c r="Z5" s="298"/>
      <c r="AA5" s="295"/>
      <c r="AB5" s="299">
        <f>IF(SUM(AB6:AB13)&gt;0,9999,0)</f>
        <v>0</v>
      </c>
      <c r="AC5" s="337"/>
      <c r="AD5" s="300"/>
      <c r="AE5" s="517"/>
      <c r="AF5" s="518"/>
      <c r="AG5" s="518"/>
    </row>
    <row r="6" spans="1:33" ht="15" customHeight="1" x14ac:dyDescent="0.25">
      <c r="A6" s="673" t="str">
        <f>SpaceO!E3</f>
        <v>Important Information</v>
      </c>
      <c r="B6" s="674"/>
      <c r="C6" s="675"/>
      <c r="D6" s="65"/>
      <c r="E6" s="894" t="s">
        <v>689</v>
      </c>
      <c r="F6" s="881"/>
      <c r="G6" s="881"/>
      <c r="H6" s="895"/>
      <c r="I6" s="899" t="s">
        <v>802</v>
      </c>
      <c r="J6" s="890"/>
      <c r="K6" s="890"/>
      <c r="L6" s="890"/>
      <c r="M6" s="890"/>
      <c r="N6" s="890"/>
      <c r="O6" s="890"/>
      <c r="P6" s="890"/>
      <c r="Q6" s="587">
        <v>37.8245</v>
      </c>
      <c r="R6" s="588">
        <f t="shared" ref="R6:R13" si="0">Q6*1.2</f>
        <v>45.389400000000002</v>
      </c>
      <c r="S6" s="583"/>
      <c r="T6" s="280"/>
      <c r="U6" s="281"/>
      <c r="V6" s="284"/>
      <c r="W6" s="282"/>
      <c r="X6" s="285"/>
      <c r="Y6" s="284"/>
      <c r="Z6" s="286"/>
      <c r="AA6" s="287"/>
      <c r="AB6" s="283">
        <f t="shared" ref="AB6:AB13" si="1">SUM(S6,V6,Y6)</f>
        <v>0</v>
      </c>
      <c r="AC6" s="307">
        <f t="shared" ref="AC6:AC25" si="2">$Q6*AB6</f>
        <v>0</v>
      </c>
      <c r="AD6" s="313">
        <f>$R6*AB6</f>
        <v>0</v>
      </c>
      <c r="AE6" s="519"/>
      <c r="AF6" s="520"/>
      <c r="AG6" s="520"/>
    </row>
    <row r="7" spans="1:33" ht="15" customHeight="1" x14ac:dyDescent="0.25">
      <c r="A7" s="673"/>
      <c r="B7" s="674"/>
      <c r="C7" s="675"/>
      <c r="D7" s="65"/>
      <c r="E7" s="858" t="s">
        <v>690</v>
      </c>
      <c r="F7" s="773"/>
      <c r="G7" s="773"/>
      <c r="H7" s="859"/>
      <c r="I7" s="766" t="s">
        <v>803</v>
      </c>
      <c r="J7" s="773"/>
      <c r="K7" s="773"/>
      <c r="L7" s="773"/>
      <c r="M7" s="773"/>
      <c r="N7" s="773"/>
      <c r="O7" s="773"/>
      <c r="P7" s="773"/>
      <c r="Q7" s="589">
        <v>67.570499999999996</v>
      </c>
      <c r="R7" s="590">
        <f t="shared" si="0"/>
        <v>81.084599999999995</v>
      </c>
      <c r="S7" s="584"/>
      <c r="T7" s="140"/>
      <c r="U7" s="136"/>
      <c r="V7" s="208"/>
      <c r="W7" s="147"/>
      <c r="X7" s="137"/>
      <c r="Y7" s="208"/>
      <c r="Z7" s="148"/>
      <c r="AA7" s="138"/>
      <c r="AB7" s="212">
        <f t="shared" si="1"/>
        <v>0</v>
      </c>
      <c r="AC7" s="251">
        <f t="shared" si="2"/>
        <v>0</v>
      </c>
      <c r="AD7" s="314">
        <f t="shared" ref="AD7:AD25" si="3">$R7*AB7</f>
        <v>0</v>
      </c>
      <c r="AE7" s="519"/>
      <c r="AF7" s="520"/>
      <c r="AG7" s="520"/>
    </row>
    <row r="8" spans="1:33" ht="15" customHeight="1" x14ac:dyDescent="0.25">
      <c r="A8" s="663" t="str">
        <f>SpaceEI!E3</f>
        <v>IT &amp; Networks</v>
      </c>
      <c r="B8" s="664"/>
      <c r="C8" s="665"/>
      <c r="D8" s="65"/>
      <c r="E8" s="858" t="s">
        <v>691</v>
      </c>
      <c r="F8" s="773"/>
      <c r="G8" s="773"/>
      <c r="H8" s="859"/>
      <c r="I8" s="877" t="s">
        <v>802</v>
      </c>
      <c r="J8" s="878"/>
      <c r="K8" s="878"/>
      <c r="L8" s="878"/>
      <c r="M8" s="878"/>
      <c r="N8" s="878"/>
      <c r="O8" s="878"/>
      <c r="P8" s="878"/>
      <c r="Q8" s="589">
        <v>40.071500000000007</v>
      </c>
      <c r="R8" s="590">
        <f t="shared" si="0"/>
        <v>48.085800000000006</v>
      </c>
      <c r="S8" s="584"/>
      <c r="T8" s="140"/>
      <c r="U8" s="136"/>
      <c r="V8" s="208"/>
      <c r="W8" s="147"/>
      <c r="X8" s="137"/>
      <c r="Y8" s="208"/>
      <c r="Z8" s="148"/>
      <c r="AA8" s="138"/>
      <c r="AB8" s="212">
        <f t="shared" si="1"/>
        <v>0</v>
      </c>
      <c r="AC8" s="251">
        <f t="shared" si="2"/>
        <v>0</v>
      </c>
      <c r="AD8" s="314">
        <f t="shared" si="3"/>
        <v>0</v>
      </c>
      <c r="AE8" s="519"/>
      <c r="AF8" s="520"/>
      <c r="AG8" s="520"/>
    </row>
    <row r="9" spans="1:33" ht="15" customHeight="1" x14ac:dyDescent="0.25">
      <c r="A9" s="666"/>
      <c r="B9" s="667"/>
      <c r="C9" s="668"/>
      <c r="D9" s="65"/>
      <c r="E9" s="858" t="s">
        <v>692</v>
      </c>
      <c r="F9" s="773"/>
      <c r="G9" s="773"/>
      <c r="H9" s="859"/>
      <c r="I9" s="766" t="s">
        <v>803</v>
      </c>
      <c r="J9" s="773"/>
      <c r="K9" s="773"/>
      <c r="L9" s="773"/>
      <c r="M9" s="773"/>
      <c r="N9" s="773"/>
      <c r="O9" s="773"/>
      <c r="P9" s="773"/>
      <c r="Q9" s="589">
        <v>68.694000000000003</v>
      </c>
      <c r="R9" s="590">
        <f t="shared" si="0"/>
        <v>82.4328</v>
      </c>
      <c r="S9" s="584"/>
      <c r="T9" s="140"/>
      <c r="U9" s="136"/>
      <c r="V9" s="208"/>
      <c r="W9" s="147"/>
      <c r="X9" s="137"/>
      <c r="Y9" s="208"/>
      <c r="Z9" s="148"/>
      <c r="AA9" s="138"/>
      <c r="AB9" s="212">
        <f t="shared" si="1"/>
        <v>0</v>
      </c>
      <c r="AC9" s="251">
        <f t="shared" si="2"/>
        <v>0</v>
      </c>
      <c r="AD9" s="314">
        <f t="shared" si="3"/>
        <v>0</v>
      </c>
      <c r="AE9" s="519"/>
      <c r="AF9" s="520"/>
      <c r="AG9" s="520"/>
    </row>
    <row r="10" spans="1:33" ht="15" customHeight="1" x14ac:dyDescent="0.25">
      <c r="A10" s="663" t="str">
        <f>SpaceUT!E3</f>
        <v>Utilities</v>
      </c>
      <c r="B10" s="664"/>
      <c r="C10" s="665"/>
      <c r="D10" s="65"/>
      <c r="E10" s="858" t="s">
        <v>783</v>
      </c>
      <c r="F10" s="773"/>
      <c r="G10" s="773"/>
      <c r="H10" s="859"/>
      <c r="I10" s="877" t="s">
        <v>802</v>
      </c>
      <c r="J10" s="878"/>
      <c r="K10" s="878"/>
      <c r="L10" s="878"/>
      <c r="M10" s="878"/>
      <c r="N10" s="878"/>
      <c r="O10" s="878"/>
      <c r="P10" s="878"/>
      <c r="Q10" s="589">
        <v>42.211500000000008</v>
      </c>
      <c r="R10" s="590">
        <f t="shared" si="0"/>
        <v>50.653800000000011</v>
      </c>
      <c r="S10" s="584"/>
      <c r="T10" s="140"/>
      <c r="U10" s="136"/>
      <c r="V10" s="208"/>
      <c r="W10" s="147"/>
      <c r="X10" s="137"/>
      <c r="Y10" s="208"/>
      <c r="Z10" s="148"/>
      <c r="AA10" s="138"/>
      <c r="AB10" s="212">
        <f t="shared" si="1"/>
        <v>0</v>
      </c>
      <c r="AC10" s="251">
        <f t="shared" si="2"/>
        <v>0</v>
      </c>
      <c r="AD10" s="314">
        <f t="shared" si="3"/>
        <v>0</v>
      </c>
      <c r="AE10" s="519"/>
      <c r="AF10" s="520"/>
      <c r="AG10" s="520"/>
    </row>
    <row r="11" spans="1:33" ht="15" customHeight="1" x14ac:dyDescent="0.25">
      <c r="A11" s="666"/>
      <c r="B11" s="667"/>
      <c r="C11" s="668"/>
      <c r="D11" s="65"/>
      <c r="E11" s="858" t="s">
        <v>693</v>
      </c>
      <c r="F11" s="773"/>
      <c r="G11" s="773"/>
      <c r="H11" s="859"/>
      <c r="I11" s="766" t="s">
        <v>803</v>
      </c>
      <c r="J11" s="773"/>
      <c r="K11" s="773"/>
      <c r="L11" s="773"/>
      <c r="M11" s="773"/>
      <c r="N11" s="773"/>
      <c r="O11" s="773"/>
      <c r="P11" s="773"/>
      <c r="Q11" s="589">
        <v>82.176000000000002</v>
      </c>
      <c r="R11" s="590">
        <f t="shared" si="0"/>
        <v>98.611199999999997</v>
      </c>
      <c r="S11" s="584"/>
      <c r="T11" s="140"/>
      <c r="U11" s="136"/>
      <c r="V11" s="208"/>
      <c r="W11" s="147"/>
      <c r="X11" s="137"/>
      <c r="Y11" s="208"/>
      <c r="Z11" s="148"/>
      <c r="AA11" s="138"/>
      <c r="AB11" s="212">
        <f t="shared" si="1"/>
        <v>0</v>
      </c>
      <c r="AC11" s="251">
        <f t="shared" si="2"/>
        <v>0</v>
      </c>
      <c r="AD11" s="314">
        <f t="shared" si="3"/>
        <v>0</v>
      </c>
      <c r="AE11" s="519"/>
      <c r="AF11" s="520"/>
      <c r="AG11" s="520"/>
    </row>
    <row r="12" spans="1:33" ht="15" customHeight="1" x14ac:dyDescent="0.25">
      <c r="A12" s="663" t="str">
        <f>SpaceSA!E3</f>
        <v>Safety</v>
      </c>
      <c r="B12" s="664"/>
      <c r="C12" s="665"/>
      <c r="D12" s="65"/>
      <c r="E12" s="858" t="s">
        <v>688</v>
      </c>
      <c r="F12" s="773"/>
      <c r="G12" s="773"/>
      <c r="H12" s="859"/>
      <c r="I12" s="877" t="s">
        <v>804</v>
      </c>
      <c r="J12" s="878"/>
      <c r="K12" s="878"/>
      <c r="L12" s="878"/>
      <c r="M12" s="878"/>
      <c r="N12" s="878"/>
      <c r="O12" s="878"/>
      <c r="P12" s="878"/>
      <c r="Q12" s="589">
        <v>48.096500000000006</v>
      </c>
      <c r="R12" s="590">
        <f t="shared" si="0"/>
        <v>57.715800000000002</v>
      </c>
      <c r="S12" s="584"/>
      <c r="T12" s="140"/>
      <c r="U12" s="136"/>
      <c r="V12" s="208"/>
      <c r="W12" s="147"/>
      <c r="X12" s="137"/>
      <c r="Y12" s="208"/>
      <c r="Z12" s="148"/>
      <c r="AA12" s="138"/>
      <c r="AB12" s="212">
        <f t="shared" si="1"/>
        <v>0</v>
      </c>
      <c r="AC12" s="251">
        <f t="shared" si="2"/>
        <v>0</v>
      </c>
      <c r="AD12" s="314">
        <f t="shared" si="3"/>
        <v>0</v>
      </c>
      <c r="AE12" s="519"/>
      <c r="AF12" s="520"/>
      <c r="AG12" s="520"/>
    </row>
    <row r="13" spans="1:33" ht="15" customHeight="1" x14ac:dyDescent="0.25">
      <c r="A13" s="666"/>
      <c r="B13" s="667"/>
      <c r="C13" s="668"/>
      <c r="D13" s="65"/>
      <c r="E13" s="866" t="s">
        <v>687</v>
      </c>
      <c r="F13" s="867"/>
      <c r="G13" s="867"/>
      <c r="H13" s="868"/>
      <c r="I13" s="735" t="s">
        <v>804</v>
      </c>
      <c r="J13" s="867"/>
      <c r="K13" s="867"/>
      <c r="L13" s="867"/>
      <c r="M13" s="867"/>
      <c r="N13" s="867"/>
      <c r="O13" s="867"/>
      <c r="P13" s="867"/>
      <c r="Q13" s="591">
        <v>48.096500000000006</v>
      </c>
      <c r="R13" s="592">
        <f t="shared" si="0"/>
        <v>57.715800000000002</v>
      </c>
      <c r="S13" s="585"/>
      <c r="T13" s="234"/>
      <c r="U13" s="235"/>
      <c r="V13" s="291"/>
      <c r="W13" s="236"/>
      <c r="X13" s="292"/>
      <c r="Y13" s="291"/>
      <c r="Z13" s="293"/>
      <c r="AA13" s="294"/>
      <c r="AB13" s="279">
        <f t="shared" si="1"/>
        <v>0</v>
      </c>
      <c r="AC13" s="304">
        <f t="shared" si="2"/>
        <v>0</v>
      </c>
      <c r="AD13" s="315">
        <f t="shared" si="3"/>
        <v>0</v>
      </c>
      <c r="AE13" s="519"/>
      <c r="AF13" s="520"/>
      <c r="AG13" s="520"/>
    </row>
    <row r="14" spans="1:33" ht="15" customHeight="1" x14ac:dyDescent="0.25">
      <c r="A14" s="663" t="str">
        <f>SpaceFL!E3</f>
        <v>Flooring</v>
      </c>
      <c r="B14" s="664"/>
      <c r="C14" s="665"/>
      <c r="D14" s="65"/>
      <c r="E14" s="806" t="s">
        <v>155</v>
      </c>
      <c r="F14" s="807"/>
      <c r="G14" s="807"/>
      <c r="H14" s="807"/>
      <c r="I14" s="807"/>
      <c r="J14" s="807"/>
      <c r="K14" s="807"/>
      <c r="L14" s="807"/>
      <c r="M14" s="807"/>
      <c r="N14" s="807"/>
      <c r="O14" s="807"/>
      <c r="P14" s="807"/>
      <c r="Q14" s="337"/>
      <c r="R14" s="297"/>
      <c r="S14" s="266">
        <f>IF(SUM(S15:S25)&gt;0,9999,0)</f>
        <v>0</v>
      </c>
      <c r="T14" s="298"/>
      <c r="U14" s="295"/>
      <c r="V14" s="266">
        <f>IF(SUM(V15:V25)&gt;0,9999,0)</f>
        <v>0</v>
      </c>
      <c r="W14" s="298"/>
      <c r="X14" s="295"/>
      <c r="Y14" s="266">
        <f>IF(SUM(Y15:Y25)&gt;0,9999,0)</f>
        <v>0</v>
      </c>
      <c r="Z14" s="298"/>
      <c r="AA14" s="295"/>
      <c r="AB14" s="299">
        <f>IF(SUM(AB15:AB25)&gt;0,9999,0)</f>
        <v>0</v>
      </c>
      <c r="AC14" s="338"/>
      <c r="AD14" s="301"/>
      <c r="AE14" s="519"/>
      <c r="AF14" s="520"/>
      <c r="AG14" s="520"/>
    </row>
    <row r="15" spans="1:33" ht="15" customHeight="1" x14ac:dyDescent="0.25">
      <c r="A15" s="666"/>
      <c r="B15" s="667"/>
      <c r="C15" s="668"/>
      <c r="D15" s="65"/>
      <c r="E15" s="894" t="s">
        <v>784</v>
      </c>
      <c r="F15" s="881"/>
      <c r="G15" s="881"/>
      <c r="H15" s="895"/>
      <c r="I15" s="880" t="s">
        <v>792</v>
      </c>
      <c r="J15" s="881"/>
      <c r="K15" s="881"/>
      <c r="L15" s="881"/>
      <c r="M15" s="881"/>
      <c r="N15" s="881"/>
      <c r="O15" s="881"/>
      <c r="P15" s="881"/>
      <c r="Q15" s="587">
        <v>57.191500000000005</v>
      </c>
      <c r="R15" s="588">
        <f t="shared" ref="R15:R25" si="4">Q15*1.2</f>
        <v>68.629800000000003</v>
      </c>
      <c r="S15" s="583"/>
      <c r="T15" s="280"/>
      <c r="U15" s="281"/>
      <c r="V15" s="284"/>
      <c r="W15" s="282"/>
      <c r="X15" s="285"/>
      <c r="Y15" s="284"/>
      <c r="Z15" s="286"/>
      <c r="AA15" s="287"/>
      <c r="AB15" s="283">
        <f t="shared" ref="AB15:AB25" si="5">SUM(S15,V15,Y15)</f>
        <v>0</v>
      </c>
      <c r="AC15" s="307">
        <f t="shared" si="2"/>
        <v>0</v>
      </c>
      <c r="AD15" s="313">
        <f t="shared" si="3"/>
        <v>0</v>
      </c>
      <c r="AE15" s="519"/>
      <c r="AF15" s="520"/>
      <c r="AG15" s="520"/>
    </row>
    <row r="16" spans="1:33" ht="15" customHeight="1" x14ac:dyDescent="0.25">
      <c r="A16" s="663" t="str">
        <f>SpaceCL!E3</f>
        <v>Cleaning</v>
      </c>
      <c r="B16" s="664"/>
      <c r="C16" s="665"/>
      <c r="D16" s="65"/>
      <c r="E16" s="858" t="s">
        <v>785</v>
      </c>
      <c r="F16" s="773"/>
      <c r="G16" s="773"/>
      <c r="H16" s="859"/>
      <c r="I16" s="766" t="s">
        <v>792</v>
      </c>
      <c r="J16" s="773"/>
      <c r="K16" s="773"/>
      <c r="L16" s="773"/>
      <c r="M16" s="773"/>
      <c r="N16" s="773"/>
      <c r="O16" s="773"/>
      <c r="P16" s="773"/>
      <c r="Q16" s="589">
        <v>28.569000000000003</v>
      </c>
      <c r="R16" s="590">
        <f t="shared" si="4"/>
        <v>34.282800000000002</v>
      </c>
      <c r="S16" s="584"/>
      <c r="T16" s="140"/>
      <c r="U16" s="136"/>
      <c r="V16" s="208"/>
      <c r="W16" s="147"/>
      <c r="X16" s="137"/>
      <c r="Y16" s="208"/>
      <c r="Z16" s="148"/>
      <c r="AA16" s="138"/>
      <c r="AB16" s="212">
        <f t="shared" si="5"/>
        <v>0</v>
      </c>
      <c r="AC16" s="251">
        <f t="shared" si="2"/>
        <v>0</v>
      </c>
      <c r="AD16" s="314">
        <f t="shared" si="3"/>
        <v>0</v>
      </c>
      <c r="AE16" s="519"/>
      <c r="AF16" s="520"/>
      <c r="AG16" s="520"/>
    </row>
    <row r="17" spans="1:53" ht="15" customHeight="1" x14ac:dyDescent="0.25">
      <c r="A17" s="666"/>
      <c r="B17" s="667"/>
      <c r="C17" s="668"/>
      <c r="D17" s="65"/>
      <c r="E17" s="858" t="s">
        <v>786</v>
      </c>
      <c r="F17" s="773"/>
      <c r="G17" s="773"/>
      <c r="H17" s="859"/>
      <c r="I17" s="766" t="s">
        <v>792</v>
      </c>
      <c r="J17" s="773"/>
      <c r="K17" s="773"/>
      <c r="L17" s="773"/>
      <c r="M17" s="773"/>
      <c r="N17" s="773"/>
      <c r="O17" s="773"/>
      <c r="P17" s="773"/>
      <c r="Q17" s="589">
        <v>24.0215</v>
      </c>
      <c r="R17" s="590">
        <f t="shared" si="4"/>
        <v>28.825799999999997</v>
      </c>
      <c r="S17" s="584"/>
      <c r="T17" s="140"/>
      <c r="U17" s="136"/>
      <c r="V17" s="208"/>
      <c r="W17" s="147"/>
      <c r="X17" s="137"/>
      <c r="Y17" s="208"/>
      <c r="Z17" s="148"/>
      <c r="AA17" s="138"/>
      <c r="AB17" s="212">
        <f t="shared" si="5"/>
        <v>0</v>
      </c>
      <c r="AC17" s="251">
        <f t="shared" si="2"/>
        <v>0</v>
      </c>
      <c r="AD17" s="314">
        <f t="shared" si="3"/>
        <v>0</v>
      </c>
      <c r="AE17" s="519"/>
      <c r="AF17" s="520"/>
      <c r="AG17" s="520"/>
    </row>
    <row r="18" spans="1:53" ht="15" customHeight="1" x14ac:dyDescent="0.25">
      <c r="A18" s="663" t="str">
        <f>SpaceCA!E3</f>
        <v>Food</v>
      </c>
      <c r="B18" s="664"/>
      <c r="C18" s="665"/>
      <c r="D18" s="65"/>
      <c r="E18" s="858" t="s">
        <v>787</v>
      </c>
      <c r="F18" s="773"/>
      <c r="G18" s="773"/>
      <c r="H18" s="859"/>
      <c r="I18" s="766" t="s">
        <v>793</v>
      </c>
      <c r="J18" s="773"/>
      <c r="K18" s="773"/>
      <c r="L18" s="773"/>
      <c r="M18" s="773"/>
      <c r="N18" s="773"/>
      <c r="O18" s="773"/>
      <c r="P18" s="773"/>
      <c r="Q18" s="589">
        <v>24.0215</v>
      </c>
      <c r="R18" s="590">
        <f t="shared" si="4"/>
        <v>28.825799999999997</v>
      </c>
      <c r="S18" s="584"/>
      <c r="T18" s="140"/>
      <c r="U18" s="136"/>
      <c r="V18" s="208"/>
      <c r="W18" s="147"/>
      <c r="X18" s="137"/>
      <c r="Y18" s="208"/>
      <c r="Z18" s="148"/>
      <c r="AA18" s="138"/>
      <c r="AB18" s="212">
        <f t="shared" si="5"/>
        <v>0</v>
      </c>
      <c r="AC18" s="251">
        <f t="shared" si="2"/>
        <v>0</v>
      </c>
      <c r="AD18" s="314">
        <f t="shared" si="3"/>
        <v>0</v>
      </c>
      <c r="AE18" s="519"/>
      <c r="AF18" s="520"/>
      <c r="AG18" s="520"/>
    </row>
    <row r="19" spans="1:53" ht="15" customHeight="1" x14ac:dyDescent="0.25">
      <c r="A19" s="666"/>
      <c r="B19" s="667"/>
      <c r="C19" s="668"/>
      <c r="D19" s="65"/>
      <c r="E19" s="858" t="s">
        <v>788</v>
      </c>
      <c r="F19" s="773"/>
      <c r="G19" s="773"/>
      <c r="H19" s="859"/>
      <c r="I19" s="766" t="s">
        <v>792</v>
      </c>
      <c r="J19" s="773"/>
      <c r="K19" s="773"/>
      <c r="L19" s="773"/>
      <c r="M19" s="773"/>
      <c r="N19" s="773"/>
      <c r="O19" s="773"/>
      <c r="P19" s="773"/>
      <c r="Q19" s="589">
        <v>18.297000000000004</v>
      </c>
      <c r="R19" s="590">
        <f t="shared" si="4"/>
        <v>21.956400000000006</v>
      </c>
      <c r="S19" s="584"/>
      <c r="T19" s="140"/>
      <c r="U19" s="136"/>
      <c r="V19" s="208"/>
      <c r="W19" s="147"/>
      <c r="X19" s="137"/>
      <c r="Y19" s="208"/>
      <c r="Z19" s="148"/>
      <c r="AA19" s="138"/>
      <c r="AB19" s="212">
        <f>SUM(S19,V19,Y19)</f>
        <v>0</v>
      </c>
      <c r="AC19" s="251">
        <f t="shared" si="2"/>
        <v>0</v>
      </c>
      <c r="AD19" s="314">
        <f>$R19*AB19</f>
        <v>0</v>
      </c>
      <c r="AE19" s="519"/>
      <c r="AF19" s="520"/>
      <c r="AG19" s="520"/>
    </row>
    <row r="20" spans="1:53" ht="15" customHeight="1" x14ac:dyDescent="0.25">
      <c r="A20" s="663" t="str">
        <f>'SpaceCA (2)'!E3</f>
        <v>Drinks</v>
      </c>
      <c r="B20" s="664"/>
      <c r="C20" s="665"/>
      <c r="D20" s="65"/>
      <c r="E20" s="858" t="s">
        <v>800</v>
      </c>
      <c r="F20" s="773"/>
      <c r="G20" s="773"/>
      <c r="H20" s="859"/>
      <c r="I20" s="766" t="s">
        <v>792</v>
      </c>
      <c r="J20" s="773"/>
      <c r="K20" s="773"/>
      <c r="L20" s="773"/>
      <c r="M20" s="773"/>
      <c r="N20" s="773"/>
      <c r="O20" s="773"/>
      <c r="P20" s="773"/>
      <c r="Q20" s="589">
        <v>18.297000000000004</v>
      </c>
      <c r="R20" s="590">
        <f t="shared" si="4"/>
        <v>21.956400000000006</v>
      </c>
      <c r="S20" s="584"/>
      <c r="T20" s="140"/>
      <c r="U20" s="136"/>
      <c r="V20" s="208"/>
      <c r="W20" s="147"/>
      <c r="X20" s="137"/>
      <c r="Y20" s="208"/>
      <c r="Z20" s="148"/>
      <c r="AA20" s="138"/>
      <c r="AB20" s="212">
        <f>SUM(S20,V20,Y20)</f>
        <v>0</v>
      </c>
      <c r="AC20" s="251">
        <f t="shared" si="2"/>
        <v>0</v>
      </c>
      <c r="AD20" s="314">
        <f>$R20*AB20</f>
        <v>0</v>
      </c>
      <c r="AE20" s="519"/>
      <c r="AF20" s="520"/>
      <c r="AG20" s="520"/>
    </row>
    <row r="21" spans="1:53" ht="15" customHeight="1" x14ac:dyDescent="0.25">
      <c r="A21" s="666"/>
      <c r="B21" s="667"/>
      <c r="C21" s="668"/>
      <c r="D21" s="65"/>
      <c r="E21" s="858" t="s">
        <v>789</v>
      </c>
      <c r="F21" s="773"/>
      <c r="G21" s="773"/>
      <c r="H21" s="859"/>
      <c r="I21" s="766" t="s">
        <v>792</v>
      </c>
      <c r="J21" s="773"/>
      <c r="K21" s="773"/>
      <c r="L21" s="773"/>
      <c r="M21" s="773"/>
      <c r="N21" s="773"/>
      <c r="O21" s="773"/>
      <c r="P21" s="773"/>
      <c r="Q21" s="589">
        <v>18.297000000000004</v>
      </c>
      <c r="R21" s="590">
        <f t="shared" si="4"/>
        <v>21.956400000000006</v>
      </c>
      <c r="S21" s="584"/>
      <c r="T21" s="140"/>
      <c r="U21" s="136"/>
      <c r="V21" s="208"/>
      <c r="W21" s="147"/>
      <c r="X21" s="137"/>
      <c r="Y21" s="208"/>
      <c r="Z21" s="148"/>
      <c r="AA21" s="138"/>
      <c r="AB21" s="212">
        <f>SUM(S21,V21,Y21)</f>
        <v>0</v>
      </c>
      <c r="AC21" s="251">
        <f t="shared" si="2"/>
        <v>0</v>
      </c>
      <c r="AD21" s="314">
        <f>$R21*AB21</f>
        <v>0</v>
      </c>
      <c r="AE21" s="519"/>
      <c r="AF21" s="520"/>
      <c r="AG21" s="520"/>
    </row>
    <row r="22" spans="1:53" ht="15" customHeight="1" x14ac:dyDescent="0.25">
      <c r="A22" s="676" t="str">
        <f>'SpaceCA (3)'!E3</f>
        <v>Alcohol</v>
      </c>
      <c r="B22" s="677"/>
      <c r="C22" s="678"/>
      <c r="D22" s="65"/>
      <c r="E22" s="858" t="s">
        <v>790</v>
      </c>
      <c r="F22" s="773"/>
      <c r="G22" s="773"/>
      <c r="H22" s="859"/>
      <c r="I22" s="766" t="s">
        <v>794</v>
      </c>
      <c r="J22" s="773"/>
      <c r="K22" s="773"/>
      <c r="L22" s="773"/>
      <c r="M22" s="773"/>
      <c r="N22" s="773"/>
      <c r="O22" s="773"/>
      <c r="P22" s="773"/>
      <c r="Q22" s="589">
        <v>9.1485000000000021</v>
      </c>
      <c r="R22" s="590">
        <f t="shared" si="4"/>
        <v>10.978200000000003</v>
      </c>
      <c r="S22" s="584"/>
      <c r="T22" s="140"/>
      <c r="U22" s="136"/>
      <c r="V22" s="208"/>
      <c r="W22" s="147"/>
      <c r="X22" s="137"/>
      <c r="Y22" s="208"/>
      <c r="Z22" s="148"/>
      <c r="AA22" s="138"/>
      <c r="AB22" s="212">
        <f t="shared" si="5"/>
        <v>0</v>
      </c>
      <c r="AC22" s="251">
        <f t="shared" si="2"/>
        <v>0</v>
      </c>
      <c r="AD22" s="314">
        <f t="shared" si="3"/>
        <v>0</v>
      </c>
      <c r="AE22" s="519"/>
      <c r="AF22" s="520"/>
      <c r="AG22" s="520"/>
    </row>
    <row r="23" spans="1:53" ht="15" customHeight="1" x14ac:dyDescent="0.25">
      <c r="A23" s="679"/>
      <c r="B23" s="680"/>
      <c r="C23" s="681"/>
      <c r="D23" s="65"/>
      <c r="E23" s="858" t="s">
        <v>791</v>
      </c>
      <c r="F23" s="773"/>
      <c r="G23" s="773"/>
      <c r="H23" s="859"/>
      <c r="I23" s="766" t="s">
        <v>795</v>
      </c>
      <c r="J23" s="773"/>
      <c r="K23" s="773"/>
      <c r="L23" s="773"/>
      <c r="M23" s="773"/>
      <c r="N23" s="773"/>
      <c r="O23" s="773"/>
      <c r="P23" s="773"/>
      <c r="Q23" s="589">
        <v>9.1485000000000021</v>
      </c>
      <c r="R23" s="590">
        <f t="shared" si="4"/>
        <v>10.978200000000003</v>
      </c>
      <c r="S23" s="584"/>
      <c r="T23" s="140"/>
      <c r="U23" s="136"/>
      <c r="V23" s="208"/>
      <c r="W23" s="147"/>
      <c r="X23" s="137"/>
      <c r="Y23" s="208"/>
      <c r="Z23" s="148"/>
      <c r="AA23" s="138"/>
      <c r="AB23" s="212">
        <f t="shared" si="5"/>
        <v>0</v>
      </c>
      <c r="AC23" s="251">
        <f t="shared" si="2"/>
        <v>0</v>
      </c>
      <c r="AD23" s="314">
        <f t="shared" si="3"/>
        <v>0</v>
      </c>
      <c r="AE23" s="519"/>
      <c r="AF23" s="520"/>
      <c r="AG23" s="520"/>
    </row>
    <row r="24" spans="1:53" ht="15" customHeight="1" x14ac:dyDescent="0.25">
      <c r="A24" s="663" t="str">
        <f>'SpaceCA (4)'!E3</f>
        <v>Catering - Equipment</v>
      </c>
      <c r="B24" s="664"/>
      <c r="C24" s="665"/>
      <c r="D24" s="65"/>
      <c r="E24" s="858" t="s">
        <v>735</v>
      </c>
      <c r="F24" s="773"/>
      <c r="G24" s="773"/>
      <c r="H24" s="859"/>
      <c r="I24" s="766" t="s">
        <v>759</v>
      </c>
      <c r="J24" s="773"/>
      <c r="K24" s="773"/>
      <c r="L24" s="773"/>
      <c r="M24" s="773"/>
      <c r="N24" s="773"/>
      <c r="O24" s="773"/>
      <c r="P24" s="773"/>
      <c r="Q24" s="589">
        <v>10.914</v>
      </c>
      <c r="R24" s="590">
        <f t="shared" si="4"/>
        <v>13.0968</v>
      </c>
      <c r="S24" s="584"/>
      <c r="T24" s="140"/>
      <c r="U24" s="136"/>
      <c r="V24" s="208"/>
      <c r="W24" s="147"/>
      <c r="X24" s="137"/>
      <c r="Y24" s="208"/>
      <c r="Z24" s="148"/>
      <c r="AA24" s="138"/>
      <c r="AB24" s="212">
        <f t="shared" si="5"/>
        <v>0</v>
      </c>
      <c r="AC24" s="251">
        <f t="shared" si="2"/>
        <v>0</v>
      </c>
      <c r="AD24" s="314">
        <f t="shared" si="3"/>
        <v>0</v>
      </c>
      <c r="AE24" s="519"/>
      <c r="AF24" s="520"/>
      <c r="AG24" s="520"/>
    </row>
    <row r="25" spans="1:53" ht="15" customHeight="1" x14ac:dyDescent="0.25">
      <c r="A25" s="666"/>
      <c r="B25" s="667"/>
      <c r="C25" s="668"/>
      <c r="D25" s="65"/>
      <c r="E25" s="866" t="s">
        <v>773</v>
      </c>
      <c r="F25" s="867"/>
      <c r="G25" s="867"/>
      <c r="H25" s="868"/>
      <c r="I25" s="735" t="s">
        <v>801</v>
      </c>
      <c r="J25" s="867"/>
      <c r="K25" s="867"/>
      <c r="L25" s="867"/>
      <c r="M25" s="867"/>
      <c r="N25" s="867"/>
      <c r="O25" s="867"/>
      <c r="P25" s="867"/>
      <c r="Q25" s="591">
        <v>20.5975</v>
      </c>
      <c r="R25" s="592">
        <f t="shared" si="4"/>
        <v>24.716999999999999</v>
      </c>
      <c r="S25" s="586"/>
      <c r="T25" s="243"/>
      <c r="U25" s="244"/>
      <c r="V25" s="242"/>
      <c r="W25" s="245"/>
      <c r="X25" s="246"/>
      <c r="Y25" s="242"/>
      <c r="Z25" s="247"/>
      <c r="AA25" s="248"/>
      <c r="AB25" s="264">
        <f t="shared" si="5"/>
        <v>0</v>
      </c>
      <c r="AC25" s="582">
        <f t="shared" si="2"/>
        <v>0</v>
      </c>
      <c r="AD25" s="316">
        <f t="shared" si="3"/>
        <v>0</v>
      </c>
      <c r="AE25" s="519"/>
      <c r="AF25" s="520"/>
      <c r="AG25" s="520"/>
    </row>
    <row r="26" spans="1:53" ht="15" customHeight="1" x14ac:dyDescent="0.25">
      <c r="A26" s="663" t="str">
        <f>'SpaceCA (5)'!E3</f>
        <v>Catering - Hygiene</v>
      </c>
      <c r="B26" s="664"/>
      <c r="C26" s="665"/>
      <c r="D26" s="65"/>
      <c r="E26" s="66"/>
      <c r="F26" s="66"/>
      <c r="G26" s="66"/>
      <c r="H26" s="66"/>
      <c r="I26" s="66"/>
      <c r="J26" s="66"/>
      <c r="K26" s="66"/>
      <c r="L26" s="66"/>
      <c r="M26" s="66"/>
      <c r="N26" s="66"/>
      <c r="O26" s="66"/>
      <c r="P26" s="66"/>
      <c r="Q26" s="334"/>
      <c r="R26" s="89"/>
      <c r="S26" s="77"/>
      <c r="T26" s="141"/>
      <c r="U26" s="89"/>
      <c r="V26" s="77"/>
      <c r="W26" s="141"/>
      <c r="X26" s="89"/>
      <c r="Y26" s="77"/>
      <c r="Z26" s="141"/>
      <c r="AA26" s="89"/>
      <c r="AB26" s="77"/>
      <c r="AC26" s="333"/>
      <c r="AD26" s="89"/>
    </row>
    <row r="27" spans="1:53" ht="15" customHeight="1" x14ac:dyDescent="0.25">
      <c r="A27" s="666"/>
      <c r="B27" s="667"/>
      <c r="C27" s="668"/>
      <c r="D27" s="65"/>
      <c r="E27" s="721" t="s">
        <v>734</v>
      </c>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3"/>
    </row>
    <row r="28" spans="1:53" ht="15" customHeight="1" x14ac:dyDescent="0.25">
      <c r="A28" s="663" t="str">
        <f>SpaceGR!E3</f>
        <v>Graphics &amp; Rigging</v>
      </c>
      <c r="B28" s="664"/>
      <c r="C28" s="665"/>
      <c r="D28" s="65"/>
      <c r="E28" s="724"/>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725"/>
      <c r="AD28" s="726"/>
    </row>
    <row r="29" spans="1:53" ht="15" customHeight="1" x14ac:dyDescent="0.25">
      <c r="A29" s="666"/>
      <c r="B29" s="667"/>
      <c r="C29" s="668"/>
      <c r="D29" s="65"/>
      <c r="E29" s="724"/>
      <c r="F29" s="725"/>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6"/>
    </row>
    <row r="30" spans="1:53" ht="15" customHeight="1" x14ac:dyDescent="0.25">
      <c r="A30" s="663" t="str">
        <f>SpaceCD!E2</f>
        <v>Your contact details</v>
      </c>
      <c r="B30" s="664"/>
      <c r="C30" s="665"/>
      <c r="D30" s="65"/>
      <c r="E30" s="724"/>
      <c r="F30" s="725"/>
      <c r="G30" s="725"/>
      <c r="H30" s="725"/>
      <c r="I30" s="725"/>
      <c r="J30" s="725"/>
      <c r="K30" s="725"/>
      <c r="L30" s="725"/>
      <c r="M30" s="725"/>
      <c r="N30" s="725"/>
      <c r="O30" s="725"/>
      <c r="P30" s="725"/>
      <c r="Q30" s="725"/>
      <c r="R30" s="725"/>
      <c r="S30" s="725"/>
      <c r="T30" s="725"/>
      <c r="U30" s="725"/>
      <c r="V30" s="725"/>
      <c r="W30" s="725"/>
      <c r="X30" s="725"/>
      <c r="Y30" s="725"/>
      <c r="Z30" s="725"/>
      <c r="AA30" s="725"/>
      <c r="AB30" s="725"/>
      <c r="AC30" s="725"/>
      <c r="AD30" s="726"/>
    </row>
    <row r="31" spans="1:53" ht="15" customHeight="1" x14ac:dyDescent="0.25">
      <c r="A31" s="666"/>
      <c r="B31" s="667"/>
      <c r="C31" s="668"/>
      <c r="D31" s="65"/>
      <c r="E31" s="724"/>
      <c r="F31" s="725"/>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6"/>
      <c r="AH31" s="106"/>
      <c r="AI31" s="106"/>
      <c r="AJ31" s="106"/>
      <c r="AK31" s="106"/>
      <c r="AL31" s="106"/>
      <c r="AM31" s="106"/>
      <c r="AN31" s="106"/>
      <c r="AO31" s="106"/>
      <c r="AP31" s="106"/>
      <c r="AQ31" s="106"/>
      <c r="AR31" s="106"/>
      <c r="AS31" s="106"/>
      <c r="AT31" s="106"/>
      <c r="AU31" s="106"/>
      <c r="AV31" s="106"/>
      <c r="AW31" s="106"/>
      <c r="AX31" s="106"/>
      <c r="AY31" s="106"/>
      <c r="AZ31" s="106"/>
      <c r="BA31" s="106"/>
    </row>
    <row r="32" spans="1:53" ht="15" customHeight="1" x14ac:dyDescent="0.25">
      <c r="A32" s="663" t="str">
        <f>SpaceOS!E2</f>
        <v>Order summary</v>
      </c>
      <c r="B32" s="664"/>
      <c r="C32" s="665"/>
      <c r="D32" s="65"/>
      <c r="E32" s="724"/>
      <c r="F32" s="725"/>
      <c r="G32" s="725"/>
      <c r="H32" s="725"/>
      <c r="I32" s="725"/>
      <c r="J32" s="725"/>
      <c r="K32" s="725"/>
      <c r="L32" s="725"/>
      <c r="M32" s="725"/>
      <c r="N32" s="725"/>
      <c r="O32" s="725"/>
      <c r="P32" s="725"/>
      <c r="Q32" s="725"/>
      <c r="R32" s="725"/>
      <c r="S32" s="725"/>
      <c r="T32" s="725"/>
      <c r="U32" s="725"/>
      <c r="V32" s="725"/>
      <c r="W32" s="725"/>
      <c r="X32" s="725"/>
      <c r="Y32" s="725"/>
      <c r="Z32" s="725"/>
      <c r="AA32" s="725"/>
      <c r="AB32" s="725"/>
      <c r="AC32" s="725"/>
      <c r="AD32" s="72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row>
    <row r="33" spans="1:53" ht="15" customHeight="1" x14ac:dyDescent="0.25">
      <c r="A33" s="666"/>
      <c r="B33" s="667"/>
      <c r="C33" s="668"/>
      <c r="D33" s="65"/>
      <c r="E33" s="724"/>
      <c r="F33" s="725"/>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row>
    <row r="34" spans="1:53" ht="15" customHeight="1" x14ac:dyDescent="0.25">
      <c r="A34" s="663" t="str">
        <f>SpaceTC!E2</f>
        <v>Terms &amp; Conditions</v>
      </c>
      <c r="B34" s="664"/>
      <c r="C34" s="665"/>
      <c r="D34" s="65"/>
      <c r="E34" s="724"/>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row>
    <row r="35" spans="1:53" ht="15" customHeight="1" x14ac:dyDescent="0.25">
      <c r="A35" s="666"/>
      <c r="B35" s="667"/>
      <c r="C35" s="668"/>
      <c r="D35" s="65"/>
      <c r="E35" s="724"/>
      <c r="F35" s="725"/>
      <c r="G35" s="725"/>
      <c r="H35" s="725"/>
      <c r="I35" s="725"/>
      <c r="J35" s="725"/>
      <c r="K35" s="725"/>
      <c r="L35" s="725"/>
      <c r="M35" s="725"/>
      <c r="N35" s="725"/>
      <c r="O35" s="725"/>
      <c r="P35" s="725"/>
      <c r="Q35" s="725"/>
      <c r="R35" s="725"/>
      <c r="S35" s="725"/>
      <c r="T35" s="725"/>
      <c r="U35" s="725"/>
      <c r="V35" s="725"/>
      <c r="W35" s="725"/>
      <c r="X35" s="725"/>
      <c r="Y35" s="725"/>
      <c r="Z35" s="725"/>
      <c r="AA35" s="725"/>
      <c r="AB35" s="725"/>
      <c r="AC35" s="725"/>
      <c r="AD35" s="72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row>
    <row r="36" spans="1:53" ht="15" customHeight="1" x14ac:dyDescent="0.25">
      <c r="A36" s="72"/>
      <c r="B36" s="72"/>
      <c r="C36" s="72"/>
      <c r="D36" s="65"/>
      <c r="E36" s="724"/>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row>
    <row r="37" spans="1:53" ht="15" customHeight="1" x14ac:dyDescent="0.25">
      <c r="A37" s="73"/>
      <c r="B37" s="73"/>
      <c r="C37" s="73"/>
      <c r="D37" s="65"/>
      <c r="E37" s="724"/>
      <c r="F37" s="725"/>
      <c r="G37" s="725"/>
      <c r="H37" s="725"/>
      <c r="I37" s="725"/>
      <c r="J37" s="725"/>
      <c r="K37" s="725"/>
      <c r="L37" s="725"/>
      <c r="M37" s="725"/>
      <c r="N37" s="725"/>
      <c r="O37" s="725"/>
      <c r="P37" s="725"/>
      <c r="Q37" s="725"/>
      <c r="R37" s="725"/>
      <c r="S37" s="725"/>
      <c r="T37" s="725"/>
      <c r="U37" s="725"/>
      <c r="V37" s="725"/>
      <c r="W37" s="725"/>
      <c r="X37" s="725"/>
      <c r="Y37" s="725"/>
      <c r="Z37" s="725"/>
      <c r="AA37" s="725"/>
      <c r="AB37" s="725"/>
      <c r="AC37" s="725"/>
      <c r="AD37" s="72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row>
    <row r="38" spans="1:53" ht="15" customHeight="1" x14ac:dyDescent="0.25">
      <c r="A38" s="669" t="s">
        <v>18</v>
      </c>
      <c r="B38" s="669"/>
      <c r="C38" s="669"/>
      <c r="D38" s="65"/>
      <c r="E38" s="724"/>
      <c r="F38" s="725"/>
      <c r="G38" s="725"/>
      <c r="H38" s="725"/>
      <c r="I38" s="725"/>
      <c r="J38" s="725"/>
      <c r="K38" s="725"/>
      <c r="L38" s="725"/>
      <c r="M38" s="725"/>
      <c r="N38" s="725"/>
      <c r="O38" s="725"/>
      <c r="P38" s="725"/>
      <c r="Q38" s="725"/>
      <c r="R38" s="725"/>
      <c r="S38" s="725"/>
      <c r="T38" s="725"/>
      <c r="U38" s="725"/>
      <c r="V38" s="725"/>
      <c r="W38" s="725"/>
      <c r="X38" s="725"/>
      <c r="Y38" s="725"/>
      <c r="Z38" s="725"/>
      <c r="AA38" s="725"/>
      <c r="AB38" s="725"/>
      <c r="AC38" s="725"/>
      <c r="AD38" s="72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row>
    <row r="39" spans="1:53" ht="15" customHeight="1" x14ac:dyDescent="0.25">
      <c r="A39" s="104" t="s">
        <v>88</v>
      </c>
      <c r="B39" s="231"/>
      <c r="C39" s="231"/>
      <c r="D39" s="65"/>
      <c r="E39" s="724"/>
      <c r="F39" s="725"/>
      <c r="G39" s="725"/>
      <c r="H39" s="725"/>
      <c r="I39" s="725"/>
      <c r="J39" s="725"/>
      <c r="K39" s="725"/>
      <c r="L39" s="725"/>
      <c r="M39" s="725"/>
      <c r="N39" s="725"/>
      <c r="O39" s="725"/>
      <c r="P39" s="725"/>
      <c r="Q39" s="725"/>
      <c r="R39" s="725"/>
      <c r="S39" s="725"/>
      <c r="T39" s="725"/>
      <c r="U39" s="725"/>
      <c r="V39" s="725"/>
      <c r="W39" s="725"/>
      <c r="X39" s="725"/>
      <c r="Y39" s="725"/>
      <c r="Z39" s="725"/>
      <c r="AA39" s="725"/>
      <c r="AB39" s="725"/>
      <c r="AC39" s="725"/>
      <c r="AD39" s="72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row>
    <row r="40" spans="1:53" ht="15" customHeight="1" x14ac:dyDescent="0.25">
      <c r="A40" s="68" t="s">
        <v>20</v>
      </c>
      <c r="B40" s="231"/>
      <c r="C40" s="231"/>
      <c r="D40" s="65"/>
      <c r="E40" s="724"/>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row>
    <row r="41" spans="1:53" ht="15" customHeight="1" x14ac:dyDescent="0.25">
      <c r="A41" s="68" t="s">
        <v>21</v>
      </c>
      <c r="B41" s="231"/>
      <c r="C41" s="231"/>
      <c r="D41" s="65"/>
      <c r="E41" s="727"/>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9"/>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row>
    <row r="42" spans="1:53" ht="15" customHeight="1" x14ac:dyDescent="0.25">
      <c r="A42" s="68" t="s">
        <v>22</v>
      </c>
      <c r="B42" s="231"/>
      <c r="C42" s="231"/>
      <c r="D42" s="65"/>
      <c r="E42" s="105"/>
      <c r="F42" s="109"/>
      <c r="G42" s="109"/>
      <c r="H42" s="109"/>
      <c r="I42" s="109"/>
      <c r="J42" s="109"/>
      <c r="K42" s="109"/>
      <c r="L42" s="109"/>
      <c r="M42" s="109"/>
      <c r="N42" s="109"/>
      <c r="O42" s="109"/>
      <c r="P42" s="109"/>
      <c r="Q42" s="109"/>
      <c r="R42" s="109"/>
      <c r="S42" s="109"/>
      <c r="T42" s="142"/>
      <c r="U42" s="109"/>
      <c r="V42" s="109"/>
      <c r="W42" s="142"/>
      <c r="X42" s="109"/>
      <c r="Y42" s="109"/>
      <c r="Z42" s="142"/>
      <c r="AA42" s="109"/>
      <c r="AB42" s="109"/>
      <c r="AC42" s="109"/>
      <c r="AD42" s="109"/>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row>
    <row r="43" spans="1:53" ht="15" customHeight="1" x14ac:dyDescent="0.25">
      <c r="A43" s="68" t="s">
        <v>23</v>
      </c>
      <c r="B43" s="231"/>
      <c r="C43" s="231"/>
      <c r="D43" s="65"/>
      <c r="E43" s="105"/>
      <c r="F43" s="109"/>
      <c r="G43" s="109"/>
      <c r="H43" s="109"/>
      <c r="I43" s="109"/>
      <c r="J43" s="109"/>
      <c r="K43" s="109"/>
      <c r="L43" s="109"/>
      <c r="M43" s="109"/>
      <c r="N43" s="109"/>
      <c r="O43" s="109"/>
      <c r="P43" s="109"/>
      <c r="Q43" s="109"/>
      <c r="R43" s="109"/>
      <c r="S43" s="109"/>
      <c r="T43" s="142"/>
      <c r="U43" s="109"/>
      <c r="V43" s="109"/>
      <c r="W43" s="142"/>
      <c r="X43" s="109"/>
      <c r="Y43" s="109"/>
      <c r="Z43" s="142"/>
      <c r="AA43" s="109"/>
      <c r="AB43" s="109"/>
      <c r="AC43" s="109"/>
      <c r="AD43" s="109"/>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row>
    <row r="44" spans="1:53" ht="15" customHeight="1" x14ac:dyDescent="0.25">
      <c r="A44" s="68" t="s">
        <v>827</v>
      </c>
      <c r="B44" s="231"/>
      <c r="C44" s="231"/>
      <c r="D44" s="65"/>
      <c r="E44" s="105"/>
      <c r="F44" s="105"/>
      <c r="G44" s="105"/>
      <c r="H44" s="105"/>
      <c r="I44" s="105"/>
      <c r="J44" s="105"/>
      <c r="K44" s="105"/>
      <c r="L44" s="105"/>
      <c r="M44" s="105"/>
      <c r="N44" s="105"/>
      <c r="O44" s="105"/>
      <c r="P44" s="105"/>
      <c r="Q44" s="105"/>
      <c r="R44" s="105"/>
      <c r="S44" s="105"/>
      <c r="T44" s="151"/>
      <c r="U44" s="105"/>
      <c r="V44" s="105"/>
      <c r="W44" s="151"/>
      <c r="X44" s="105"/>
      <c r="Y44" s="105"/>
      <c r="Z44" s="151"/>
      <c r="AA44" s="105"/>
      <c r="AB44" s="105"/>
      <c r="AC44" s="105"/>
      <c r="AD44" s="105"/>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row>
    <row r="45" spans="1:53" ht="15" customHeight="1" x14ac:dyDescent="0.25">
      <c r="A45" s="74"/>
      <c r="B45" s="231"/>
      <c r="C45" s="231"/>
      <c r="D45" s="65"/>
      <c r="E45" s="105"/>
      <c r="F45" s="105"/>
      <c r="G45" s="105"/>
      <c r="H45" s="105"/>
      <c r="I45" s="105"/>
      <c r="J45" s="105"/>
      <c r="K45" s="105"/>
      <c r="L45" s="105"/>
      <c r="M45" s="105"/>
      <c r="N45" s="105"/>
      <c r="O45" s="105"/>
      <c r="P45" s="105"/>
      <c r="Q45" s="105"/>
      <c r="R45" s="105"/>
      <c r="S45" s="105"/>
      <c r="T45" s="151"/>
      <c r="U45" s="105"/>
      <c r="V45" s="105"/>
      <c r="W45" s="151"/>
      <c r="X45" s="105"/>
      <c r="Y45" s="105"/>
      <c r="Z45" s="151"/>
      <c r="AA45" s="105"/>
      <c r="AB45" s="105"/>
      <c r="AC45" s="105"/>
      <c r="AD45" s="105"/>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row>
    <row r="46" spans="1:53" ht="15" customHeight="1" x14ac:dyDescent="0.25">
      <c r="A46" s="661" t="s">
        <v>705</v>
      </c>
      <c r="B46" s="661"/>
      <c r="C46" s="661"/>
      <c r="D46" s="65"/>
      <c r="E46" s="105"/>
      <c r="F46" s="105"/>
      <c r="G46" s="105"/>
      <c r="H46" s="105"/>
      <c r="I46" s="105"/>
      <c r="J46" s="105"/>
      <c r="K46" s="105"/>
      <c r="L46" s="105"/>
      <c r="M46" s="105"/>
      <c r="N46" s="105"/>
      <c r="O46" s="105"/>
      <c r="P46" s="105"/>
      <c r="Q46" s="105"/>
      <c r="R46" s="105"/>
      <c r="S46" s="105"/>
      <c r="T46" s="151"/>
      <c r="U46" s="105"/>
      <c r="V46" s="105"/>
      <c r="W46" s="151"/>
      <c r="X46" s="105"/>
      <c r="Y46" s="105"/>
      <c r="Z46" s="151"/>
      <c r="AA46" s="105"/>
      <c r="AB46" s="105"/>
      <c r="AC46" s="105"/>
      <c r="AD46" s="105"/>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row>
    <row r="47" spans="1:53" ht="15" customHeight="1" x14ac:dyDescent="0.25">
      <c r="A47" s="661"/>
      <c r="B47" s="661"/>
      <c r="C47" s="661"/>
      <c r="D47" s="65"/>
      <c r="E47" s="65"/>
      <c r="F47" s="65"/>
      <c r="G47" s="65"/>
      <c r="H47" s="65"/>
      <c r="I47" s="65"/>
      <c r="J47" s="65"/>
      <c r="K47" s="65"/>
      <c r="L47" s="65"/>
      <c r="M47" s="65"/>
      <c r="N47" s="65"/>
      <c r="O47" s="65"/>
      <c r="P47" s="65"/>
      <c r="Q47" s="65"/>
      <c r="R47" s="65"/>
      <c r="S47" s="65"/>
      <c r="T47" s="139"/>
      <c r="U47" s="65"/>
      <c r="V47" s="65"/>
      <c r="W47" s="139"/>
      <c r="X47" s="65"/>
      <c r="Y47" s="65"/>
      <c r="Z47" s="139"/>
      <c r="AA47" s="65"/>
      <c r="AB47" s="65"/>
      <c r="AC47" s="65"/>
      <c r="AD47" s="65"/>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row>
    <row r="48" spans="1:53" ht="15" customHeight="1" x14ac:dyDescent="0.25">
      <c r="A48" s="662" t="s">
        <v>24</v>
      </c>
      <c r="B48" s="662"/>
      <c r="C48" s="662"/>
      <c r="D48" s="65"/>
      <c r="E48" s="65"/>
      <c r="F48" s="65"/>
      <c r="G48" s="65"/>
      <c r="H48" s="65"/>
      <c r="I48" s="65"/>
      <c r="J48" s="65"/>
      <c r="K48" s="65"/>
      <c r="L48" s="65"/>
      <c r="M48" s="65"/>
      <c r="N48" s="65"/>
      <c r="O48" s="65"/>
      <c r="P48" s="65"/>
      <c r="Q48" s="65"/>
      <c r="R48" s="65"/>
      <c r="S48" s="65"/>
      <c r="T48" s="139"/>
      <c r="U48" s="65"/>
      <c r="V48" s="65"/>
      <c r="W48" s="139"/>
      <c r="X48" s="65"/>
      <c r="Y48" s="65"/>
      <c r="Z48" s="139"/>
      <c r="AA48" s="65"/>
      <c r="AB48" s="65"/>
      <c r="AC48" s="65"/>
      <c r="AD48" s="65"/>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row>
    <row r="49" spans="1:53" ht="15" customHeight="1" x14ac:dyDescent="0.25">
      <c r="A49" s="662"/>
      <c r="B49" s="662"/>
      <c r="C49" s="662"/>
      <c r="D49" s="65"/>
      <c r="E49" s="65"/>
      <c r="F49" s="65"/>
      <c r="G49" s="65"/>
      <c r="H49" s="65"/>
      <c r="I49" s="65"/>
      <c r="J49" s="65"/>
      <c r="K49" s="65"/>
      <c r="L49" s="65"/>
      <c r="M49" s="65"/>
      <c r="N49" s="65"/>
      <c r="O49" s="65"/>
      <c r="P49" s="65"/>
      <c r="Q49" s="65"/>
      <c r="R49" s="65"/>
      <c r="S49" s="65"/>
      <c r="T49" s="139"/>
      <c r="U49" s="65"/>
      <c r="V49" s="65"/>
      <c r="W49" s="139"/>
      <c r="X49" s="65"/>
      <c r="Y49" s="65"/>
      <c r="Z49" s="139"/>
      <c r="AA49" s="65"/>
      <c r="AB49" s="65"/>
      <c r="AC49" s="65"/>
      <c r="AD49" s="65"/>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row>
    <row r="50" spans="1:53" ht="15" customHeight="1" x14ac:dyDescent="0.25">
      <c r="A50" s="73"/>
      <c r="B50" s="73"/>
      <c r="C50" s="73"/>
      <c r="D50" s="65"/>
      <c r="E50" s="65"/>
      <c r="F50" s="65"/>
      <c r="G50" s="65"/>
      <c r="H50" s="65"/>
      <c r="I50" s="65"/>
      <c r="J50" s="65"/>
      <c r="K50" s="65"/>
      <c r="L50" s="65"/>
      <c r="M50" s="65"/>
      <c r="N50" s="65"/>
      <c r="O50" s="65"/>
      <c r="P50" s="65"/>
      <c r="Q50" s="65"/>
      <c r="R50" s="65"/>
      <c r="S50" s="65"/>
      <c r="T50" s="139"/>
      <c r="U50" s="65"/>
      <c r="V50" s="65"/>
      <c r="W50" s="139"/>
      <c r="X50" s="65"/>
      <c r="Y50" s="65"/>
      <c r="Z50" s="139"/>
      <c r="AA50" s="65"/>
      <c r="AB50" s="65"/>
      <c r="AC50" s="65"/>
      <c r="AD50" s="65"/>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row>
    <row r="51" spans="1:53" ht="15" customHeight="1" x14ac:dyDescent="0.25">
      <c r="A51" s="73"/>
      <c r="B51" s="73"/>
      <c r="C51" s="73"/>
      <c r="D51" s="65"/>
      <c r="E51" s="65"/>
      <c r="F51" s="65"/>
      <c r="G51" s="65"/>
      <c r="H51" s="65"/>
      <c r="I51" s="65"/>
      <c r="J51" s="65"/>
      <c r="K51" s="65"/>
      <c r="L51" s="65"/>
      <c r="M51" s="65"/>
      <c r="N51" s="65"/>
      <c r="O51" s="65"/>
      <c r="P51" s="65"/>
      <c r="Q51" s="65"/>
      <c r="R51" s="65"/>
      <c r="S51" s="65"/>
      <c r="T51" s="139"/>
      <c r="U51" s="65"/>
      <c r="V51" s="65"/>
      <c r="W51" s="139"/>
      <c r="X51" s="65"/>
      <c r="Y51" s="65"/>
      <c r="Z51" s="139"/>
      <c r="AA51" s="65"/>
      <c r="AB51" s="65"/>
      <c r="AC51" s="65"/>
      <c r="AD51" s="65"/>
      <c r="AE51" s="106"/>
      <c r="AF51" s="106"/>
      <c r="AG51" s="106"/>
    </row>
    <row r="52" spans="1:53" ht="15" customHeight="1" x14ac:dyDescent="0.25">
      <c r="A52" s="73"/>
      <c r="B52" s="73"/>
      <c r="C52" s="73"/>
      <c r="D52" s="65"/>
      <c r="E52" s="65"/>
      <c r="F52" s="65"/>
      <c r="G52" s="65"/>
      <c r="H52" s="65"/>
      <c r="I52" s="65"/>
      <c r="J52" s="65"/>
      <c r="K52" s="65"/>
      <c r="L52" s="65"/>
      <c r="M52" s="65"/>
      <c r="N52" s="65"/>
      <c r="O52" s="65"/>
      <c r="P52" s="65"/>
      <c r="Q52" s="65"/>
      <c r="R52" s="65"/>
      <c r="S52" s="65"/>
      <c r="T52" s="139"/>
      <c r="U52" s="65"/>
      <c r="V52" s="65"/>
      <c r="W52" s="139"/>
      <c r="X52" s="65"/>
      <c r="Y52" s="65"/>
      <c r="Z52" s="139"/>
      <c r="AA52" s="65"/>
      <c r="AB52" s="65"/>
      <c r="AC52" s="65"/>
      <c r="AD52" s="65"/>
    </row>
    <row r="53" spans="1:53" ht="15" customHeight="1" x14ac:dyDescent="0.25">
      <c r="A53" s="73"/>
      <c r="B53" s="73"/>
      <c r="C53" s="73"/>
      <c r="D53" s="65"/>
      <c r="E53" s="65"/>
      <c r="F53" s="65"/>
      <c r="G53" s="65"/>
      <c r="H53" s="65"/>
      <c r="I53" s="65"/>
      <c r="J53" s="65"/>
      <c r="K53" s="65"/>
      <c r="L53" s="65"/>
      <c r="M53" s="65"/>
      <c r="N53" s="65"/>
      <c r="O53" s="65"/>
      <c r="P53" s="65"/>
      <c r="Q53" s="65"/>
      <c r="R53" s="65"/>
      <c r="S53" s="65"/>
      <c r="T53" s="139"/>
      <c r="U53" s="65"/>
      <c r="V53" s="65"/>
      <c r="W53" s="139"/>
      <c r="X53" s="65"/>
      <c r="Y53" s="65"/>
      <c r="Z53" s="139"/>
      <c r="AA53" s="65"/>
      <c r="AB53" s="65"/>
      <c r="AC53" s="65"/>
      <c r="AD53" s="65"/>
    </row>
    <row r="54" spans="1:53" ht="15" customHeight="1" x14ac:dyDescent="0.25">
      <c r="D54" s="65"/>
      <c r="E54" s="65"/>
      <c r="F54" s="65"/>
      <c r="G54" s="65"/>
      <c r="H54" s="65"/>
      <c r="I54" s="65"/>
      <c r="J54" s="65"/>
      <c r="K54" s="65"/>
      <c r="L54" s="65"/>
      <c r="M54" s="65"/>
      <c r="N54" s="65"/>
      <c r="O54" s="65"/>
      <c r="P54" s="65"/>
      <c r="Q54" s="65"/>
      <c r="R54" s="65"/>
      <c r="S54" s="65"/>
      <c r="T54" s="139"/>
      <c r="U54" s="65"/>
      <c r="V54" s="65"/>
      <c r="W54" s="139"/>
      <c r="X54" s="65"/>
      <c r="Y54" s="65"/>
      <c r="Z54" s="139"/>
      <c r="AA54" s="65"/>
      <c r="AB54" s="65"/>
      <c r="AC54" s="65"/>
      <c r="AD54" s="65"/>
    </row>
    <row r="55" spans="1:53" ht="15" customHeight="1" x14ac:dyDescent="0.25">
      <c r="D55" s="65"/>
      <c r="E55" s="65"/>
      <c r="F55" s="65"/>
      <c r="G55" s="65"/>
      <c r="H55" s="65"/>
      <c r="I55" s="65"/>
      <c r="J55" s="65"/>
      <c r="K55" s="65"/>
      <c r="L55" s="65"/>
      <c r="M55" s="65"/>
      <c r="N55" s="65"/>
      <c r="O55" s="65"/>
      <c r="P55" s="65"/>
      <c r="Q55" s="65"/>
      <c r="R55" s="65"/>
      <c r="S55" s="65"/>
      <c r="T55" s="139"/>
      <c r="U55" s="65"/>
      <c r="V55" s="65"/>
      <c r="W55" s="139"/>
      <c r="X55" s="65"/>
      <c r="Y55" s="65"/>
      <c r="Z55" s="139"/>
      <c r="AA55" s="65"/>
      <c r="AB55" s="65"/>
      <c r="AC55" s="65"/>
      <c r="AD55" s="65"/>
    </row>
    <row r="56" spans="1:53" ht="15" customHeight="1" x14ac:dyDescent="0.25">
      <c r="D56" s="65"/>
      <c r="E56" s="65"/>
      <c r="F56" s="65"/>
      <c r="G56" s="65"/>
      <c r="H56" s="65"/>
      <c r="I56" s="65"/>
      <c r="J56" s="65"/>
      <c r="K56" s="65"/>
      <c r="L56" s="65"/>
      <c r="M56" s="65"/>
      <c r="N56" s="65"/>
      <c r="O56" s="65"/>
      <c r="P56" s="65"/>
      <c r="Q56" s="65"/>
      <c r="R56" s="65"/>
      <c r="S56" s="65"/>
      <c r="T56" s="139"/>
      <c r="U56" s="65"/>
      <c r="V56" s="65"/>
      <c r="W56" s="139"/>
      <c r="X56" s="65"/>
      <c r="Y56" s="65"/>
      <c r="Z56" s="139"/>
      <c r="AA56" s="65"/>
      <c r="AB56" s="65"/>
      <c r="AC56" s="65"/>
      <c r="AD56" s="65"/>
    </row>
    <row r="57" spans="1:53" ht="15" customHeight="1" x14ac:dyDescent="0.25">
      <c r="D57" s="65"/>
      <c r="E57" s="65"/>
      <c r="F57" s="65"/>
      <c r="G57" s="65"/>
      <c r="H57" s="65"/>
      <c r="I57" s="65"/>
      <c r="J57" s="65"/>
      <c r="K57" s="65"/>
      <c r="L57" s="65"/>
      <c r="M57" s="65"/>
      <c r="N57" s="65"/>
      <c r="O57" s="65"/>
      <c r="P57" s="65"/>
      <c r="Q57" s="65"/>
      <c r="R57" s="65"/>
      <c r="S57" s="65"/>
      <c r="T57" s="139"/>
      <c r="U57" s="65"/>
      <c r="V57" s="65"/>
      <c r="W57" s="139"/>
      <c r="X57" s="65"/>
      <c r="Y57" s="65"/>
      <c r="Z57" s="139"/>
      <c r="AA57" s="65"/>
      <c r="AB57" s="65"/>
      <c r="AC57" s="65"/>
      <c r="AD57" s="65"/>
    </row>
    <row r="58" spans="1:53" ht="15" customHeight="1" x14ac:dyDescent="0.25">
      <c r="D58" s="65"/>
      <c r="E58" s="65"/>
      <c r="F58" s="65"/>
      <c r="G58" s="65"/>
      <c r="H58" s="65"/>
      <c r="I58" s="65"/>
      <c r="J58" s="65"/>
      <c r="K58" s="65"/>
      <c r="L58" s="65"/>
      <c r="M58" s="65"/>
      <c r="N58" s="65"/>
      <c r="O58" s="65"/>
      <c r="P58" s="65"/>
      <c r="Q58" s="65"/>
      <c r="R58" s="65"/>
      <c r="S58" s="65"/>
      <c r="T58" s="139"/>
      <c r="U58" s="65"/>
      <c r="V58" s="65"/>
      <c r="W58" s="139"/>
      <c r="X58" s="65"/>
      <c r="Y58" s="65"/>
      <c r="Z58" s="139"/>
      <c r="AA58" s="65"/>
      <c r="AB58" s="65"/>
      <c r="AC58" s="65"/>
      <c r="AD58" s="65"/>
    </row>
    <row r="59" spans="1:53" ht="15" customHeight="1" x14ac:dyDescent="0.25">
      <c r="D59" s="65"/>
      <c r="E59" s="65"/>
      <c r="F59" s="65"/>
      <c r="G59" s="65"/>
      <c r="H59" s="65"/>
      <c r="I59" s="65"/>
      <c r="J59" s="65"/>
      <c r="K59" s="65"/>
      <c r="L59" s="65"/>
      <c r="M59" s="65"/>
      <c r="N59" s="65"/>
      <c r="O59" s="65"/>
      <c r="P59" s="65"/>
      <c r="Q59" s="65"/>
      <c r="R59" s="65"/>
      <c r="S59" s="65"/>
      <c r="T59" s="139"/>
      <c r="U59" s="65"/>
      <c r="V59" s="65"/>
      <c r="W59" s="139"/>
      <c r="X59" s="65"/>
      <c r="Y59" s="65"/>
      <c r="Z59" s="139"/>
      <c r="AA59" s="65"/>
      <c r="AB59" s="65"/>
      <c r="AC59" s="65"/>
      <c r="AD59" s="65"/>
    </row>
    <row r="60" spans="1:53" ht="15" customHeight="1" x14ac:dyDescent="0.25">
      <c r="D60" s="65"/>
      <c r="E60" s="65"/>
      <c r="F60" s="65"/>
      <c r="G60" s="65"/>
      <c r="H60" s="65"/>
      <c r="I60" s="65"/>
      <c r="J60" s="65"/>
      <c r="K60" s="65"/>
      <c r="L60" s="65"/>
      <c r="M60" s="65"/>
      <c r="N60" s="65"/>
      <c r="O60" s="65"/>
      <c r="P60" s="65"/>
      <c r="Q60" s="65"/>
      <c r="R60" s="65"/>
      <c r="S60" s="65"/>
      <c r="T60" s="139"/>
      <c r="U60" s="65"/>
      <c r="V60" s="65"/>
      <c r="W60" s="139"/>
      <c r="X60" s="65"/>
      <c r="Y60" s="65"/>
      <c r="Z60" s="139"/>
      <c r="AA60" s="65"/>
      <c r="AB60" s="65"/>
      <c r="AC60" s="65"/>
      <c r="AD60" s="65"/>
    </row>
    <row r="61" spans="1:53" ht="15" customHeight="1" x14ac:dyDescent="0.25">
      <c r="D61" s="65"/>
      <c r="E61" s="65"/>
      <c r="F61" s="65"/>
      <c r="G61" s="65"/>
      <c r="H61" s="65"/>
      <c r="I61" s="65"/>
      <c r="J61" s="65"/>
      <c r="K61" s="65"/>
      <c r="L61" s="65"/>
      <c r="M61" s="65"/>
      <c r="N61" s="65"/>
      <c r="O61" s="65"/>
      <c r="P61" s="65"/>
      <c r="Q61" s="65"/>
      <c r="R61" s="65"/>
      <c r="S61" s="65"/>
      <c r="T61" s="139"/>
      <c r="U61" s="65"/>
      <c r="V61" s="65"/>
      <c r="W61" s="139"/>
      <c r="X61" s="65"/>
      <c r="Y61" s="65"/>
      <c r="Z61" s="139"/>
      <c r="AA61" s="65"/>
      <c r="AB61" s="65"/>
      <c r="AC61" s="65"/>
      <c r="AD61" s="65"/>
    </row>
    <row r="62" spans="1:53" ht="15" customHeight="1" x14ac:dyDescent="0.25">
      <c r="D62" s="65"/>
      <c r="E62" s="65"/>
      <c r="F62" s="65"/>
      <c r="G62" s="65"/>
      <c r="H62" s="65"/>
      <c r="I62" s="65"/>
      <c r="J62" s="65"/>
      <c r="K62" s="65"/>
      <c r="L62" s="65"/>
      <c r="M62" s="65"/>
      <c r="N62" s="65"/>
      <c r="O62" s="65"/>
      <c r="P62" s="65"/>
      <c r="Q62" s="65"/>
      <c r="R62" s="65"/>
      <c r="S62" s="65"/>
      <c r="T62" s="139"/>
      <c r="U62" s="65"/>
      <c r="V62" s="65"/>
      <c r="W62" s="139"/>
      <c r="X62" s="65"/>
      <c r="Y62" s="65"/>
      <c r="Z62" s="139"/>
      <c r="AA62" s="65"/>
      <c r="AB62" s="65"/>
      <c r="AC62" s="65"/>
      <c r="AD62" s="65"/>
    </row>
    <row r="63" spans="1:53" ht="15" customHeight="1" x14ac:dyDescent="0.25">
      <c r="D63" s="65"/>
      <c r="E63" s="65"/>
      <c r="F63" s="65"/>
      <c r="G63" s="65"/>
      <c r="H63" s="65"/>
      <c r="I63" s="65"/>
      <c r="J63" s="65"/>
      <c r="K63" s="65"/>
      <c r="L63" s="65"/>
      <c r="M63" s="65"/>
      <c r="N63" s="65"/>
      <c r="O63" s="65"/>
      <c r="P63" s="65"/>
      <c r="Q63" s="65"/>
      <c r="R63" s="65"/>
      <c r="S63" s="65"/>
      <c r="T63" s="139"/>
      <c r="U63" s="65"/>
      <c r="V63" s="65"/>
      <c r="W63" s="139"/>
      <c r="X63" s="65"/>
      <c r="Y63" s="65"/>
      <c r="Z63" s="139"/>
      <c r="AA63" s="65"/>
      <c r="AB63" s="65"/>
      <c r="AC63" s="65"/>
      <c r="AD63" s="65"/>
    </row>
    <row r="64" spans="1:53" ht="15" customHeight="1" x14ac:dyDescent="0.25">
      <c r="D64" s="65"/>
      <c r="E64" s="65"/>
      <c r="F64" s="65"/>
      <c r="G64" s="65"/>
      <c r="H64" s="65"/>
      <c r="I64" s="65"/>
      <c r="J64" s="65"/>
      <c r="K64" s="65"/>
      <c r="L64" s="65"/>
      <c r="M64" s="65"/>
      <c r="N64" s="65"/>
      <c r="O64" s="65"/>
      <c r="P64" s="65"/>
      <c r="Q64" s="65"/>
      <c r="R64" s="65"/>
      <c r="S64" s="65"/>
      <c r="T64" s="139"/>
      <c r="U64" s="65"/>
      <c r="V64" s="65"/>
      <c r="W64" s="139"/>
      <c r="X64" s="65"/>
      <c r="Y64" s="65"/>
      <c r="Z64" s="139"/>
      <c r="AA64" s="65"/>
      <c r="AB64" s="65"/>
      <c r="AC64" s="65"/>
      <c r="AD64" s="65"/>
    </row>
    <row r="65" spans="4:30" ht="15" customHeight="1" x14ac:dyDescent="0.25">
      <c r="D65" s="65"/>
      <c r="E65" s="65"/>
      <c r="F65" s="65"/>
      <c r="G65" s="65"/>
      <c r="H65" s="65"/>
      <c r="I65" s="65"/>
      <c r="J65" s="65"/>
      <c r="K65" s="65"/>
      <c r="L65" s="65"/>
      <c r="M65" s="65"/>
      <c r="N65" s="65"/>
      <c r="O65" s="65"/>
      <c r="P65" s="65"/>
      <c r="Q65" s="65"/>
      <c r="R65" s="65"/>
      <c r="S65" s="65"/>
      <c r="T65" s="139"/>
      <c r="U65" s="65"/>
      <c r="V65" s="65"/>
      <c r="W65" s="139"/>
      <c r="X65" s="65"/>
      <c r="Y65" s="65"/>
      <c r="Z65" s="139"/>
      <c r="AA65" s="65"/>
      <c r="AB65" s="65"/>
      <c r="AC65" s="65"/>
      <c r="AD65" s="65"/>
    </row>
    <row r="66" spans="4:30" ht="15" customHeight="1" x14ac:dyDescent="0.25">
      <c r="D66" s="65"/>
      <c r="E66" s="65"/>
      <c r="F66" s="65"/>
      <c r="G66" s="65"/>
      <c r="H66" s="65"/>
      <c r="I66" s="65"/>
      <c r="J66" s="65"/>
      <c r="K66" s="65"/>
      <c r="L66" s="65"/>
      <c r="M66" s="65"/>
      <c r="N66" s="65"/>
      <c r="O66" s="65"/>
      <c r="P66" s="65"/>
      <c r="Q66" s="65"/>
      <c r="R66" s="65"/>
      <c r="S66" s="65"/>
      <c r="T66" s="139"/>
      <c r="U66" s="65"/>
      <c r="V66" s="65"/>
      <c r="W66" s="139"/>
      <c r="X66" s="65"/>
      <c r="Y66" s="65"/>
      <c r="Z66" s="139"/>
      <c r="AA66" s="65"/>
      <c r="AB66" s="65"/>
      <c r="AC66" s="65"/>
      <c r="AD66" s="65"/>
    </row>
    <row r="67" spans="4:30" ht="15" customHeight="1" x14ac:dyDescent="0.25">
      <c r="D67" s="65"/>
      <c r="E67" s="65"/>
      <c r="F67" s="65"/>
      <c r="G67" s="65"/>
      <c r="H67" s="65"/>
      <c r="I67" s="65"/>
      <c r="J67" s="65"/>
      <c r="K67" s="65"/>
      <c r="L67" s="65"/>
      <c r="M67" s="65"/>
      <c r="N67" s="65"/>
      <c r="O67" s="65"/>
      <c r="P67" s="65"/>
      <c r="Q67" s="65"/>
      <c r="R67" s="65"/>
      <c r="S67" s="65"/>
      <c r="T67" s="139"/>
      <c r="U67" s="65"/>
      <c r="V67" s="65"/>
      <c r="W67" s="139"/>
      <c r="X67" s="65"/>
      <c r="Y67" s="65"/>
      <c r="Z67" s="139"/>
      <c r="AA67" s="65"/>
      <c r="AB67" s="65"/>
      <c r="AC67" s="65"/>
      <c r="AD67" s="65"/>
    </row>
    <row r="68" spans="4:30" ht="15" customHeight="1" x14ac:dyDescent="0.25">
      <c r="D68" s="65"/>
      <c r="E68" s="87"/>
      <c r="F68" s="65"/>
      <c r="G68" s="65"/>
      <c r="H68" s="65"/>
      <c r="I68" s="65"/>
      <c r="J68" s="65"/>
      <c r="K68" s="65"/>
      <c r="L68" s="65"/>
      <c r="M68" s="65"/>
      <c r="N68" s="65"/>
      <c r="O68" s="65"/>
      <c r="P68" s="65"/>
      <c r="Q68" s="65"/>
      <c r="R68" s="65"/>
      <c r="S68" s="65"/>
      <c r="T68" s="139"/>
      <c r="U68" s="65"/>
      <c r="V68" s="65"/>
      <c r="W68" s="139"/>
      <c r="X68" s="65"/>
      <c r="Y68" s="65"/>
      <c r="Z68" s="139"/>
      <c r="AA68" s="65"/>
      <c r="AB68" s="65"/>
      <c r="AC68" s="65"/>
      <c r="AD68" s="65"/>
    </row>
    <row r="69" spans="4:30" ht="15" customHeight="1" x14ac:dyDescent="0.25">
      <c r="D69" s="65"/>
      <c r="E69" s="87"/>
      <c r="F69" s="65"/>
      <c r="G69" s="65"/>
      <c r="H69" s="65"/>
      <c r="I69" s="65"/>
      <c r="J69" s="65"/>
      <c r="K69" s="65"/>
      <c r="L69" s="65"/>
      <c r="M69" s="65"/>
      <c r="N69" s="65"/>
      <c r="O69" s="65"/>
      <c r="P69" s="65"/>
      <c r="Q69" s="65"/>
      <c r="R69" s="65"/>
      <c r="S69" s="65"/>
      <c r="T69" s="139"/>
      <c r="U69" s="65"/>
      <c r="V69" s="65"/>
      <c r="W69" s="139"/>
      <c r="X69" s="65"/>
      <c r="Y69" s="65"/>
      <c r="Z69" s="139"/>
      <c r="AA69" s="65"/>
      <c r="AB69" s="65"/>
      <c r="AC69" s="65"/>
      <c r="AD69" s="65"/>
    </row>
    <row r="70" spans="4:30" ht="15" customHeight="1" x14ac:dyDescent="0.25">
      <c r="D70" s="65"/>
      <c r="E70" s="87"/>
      <c r="F70" s="65"/>
      <c r="G70" s="65"/>
      <c r="H70" s="65"/>
      <c r="I70" s="65"/>
      <c r="J70" s="65"/>
      <c r="K70" s="65"/>
      <c r="L70" s="65"/>
      <c r="M70" s="65"/>
      <c r="N70" s="65"/>
      <c r="O70" s="65"/>
      <c r="P70" s="65"/>
      <c r="Q70" s="65"/>
      <c r="R70" s="65"/>
      <c r="S70" s="65"/>
      <c r="T70" s="139"/>
      <c r="U70" s="65"/>
      <c r="V70" s="65"/>
      <c r="W70" s="139"/>
      <c r="X70" s="65"/>
      <c r="Y70" s="65"/>
      <c r="Z70" s="139"/>
      <c r="AA70" s="65"/>
      <c r="AB70" s="65"/>
      <c r="AC70" s="65"/>
      <c r="AD70" s="65"/>
    </row>
    <row r="71" spans="4:30" ht="15" customHeight="1" x14ac:dyDescent="0.25">
      <c r="D71" s="65"/>
      <c r="E71" s="87"/>
      <c r="F71" s="65"/>
      <c r="G71" s="65"/>
      <c r="H71" s="65"/>
      <c r="I71" s="65"/>
      <c r="J71" s="65"/>
      <c r="K71" s="65"/>
      <c r="L71" s="65"/>
      <c r="M71" s="65"/>
      <c r="N71" s="65"/>
      <c r="O71" s="65"/>
      <c r="P71" s="65"/>
      <c r="Q71" s="65"/>
      <c r="R71" s="65"/>
      <c r="S71" s="65"/>
      <c r="T71" s="139"/>
      <c r="U71" s="65"/>
      <c r="V71" s="65"/>
      <c r="W71" s="139"/>
      <c r="X71" s="65"/>
      <c r="Y71" s="65"/>
      <c r="Z71" s="139"/>
      <c r="AA71" s="65"/>
      <c r="AB71" s="65"/>
      <c r="AC71" s="65"/>
      <c r="AD71" s="65"/>
    </row>
    <row r="72" spans="4:30" ht="15" customHeight="1" x14ac:dyDescent="0.25">
      <c r="D72" s="65"/>
      <c r="E72" s="84"/>
      <c r="F72" s="87"/>
      <c r="G72" s="87"/>
      <c r="H72" s="87"/>
      <c r="I72" s="87"/>
      <c r="J72" s="87"/>
      <c r="K72" s="87"/>
      <c r="L72" s="87"/>
      <c r="M72" s="87"/>
      <c r="N72" s="87"/>
      <c r="O72" s="87"/>
      <c r="P72" s="87"/>
      <c r="Q72" s="87"/>
      <c r="R72" s="87"/>
      <c r="S72" s="87"/>
      <c r="T72" s="144"/>
      <c r="U72" s="87"/>
      <c r="V72" s="87"/>
      <c r="W72" s="144"/>
      <c r="X72" s="87"/>
      <c r="Y72" s="87"/>
      <c r="Z72" s="144"/>
      <c r="AA72" s="87"/>
      <c r="AB72" s="87"/>
      <c r="AC72" s="87"/>
      <c r="AD72" s="87"/>
    </row>
    <row r="73" spans="4:30" ht="15" customHeight="1" x14ac:dyDescent="0.25">
      <c r="D73" s="65"/>
      <c r="E73" s="84"/>
      <c r="F73" s="87"/>
      <c r="G73" s="87"/>
      <c r="H73" s="87"/>
      <c r="I73" s="87"/>
      <c r="J73" s="87"/>
      <c r="K73" s="87"/>
      <c r="L73" s="87"/>
      <c r="M73" s="87"/>
      <c r="N73" s="87"/>
      <c r="O73" s="87"/>
      <c r="P73" s="87"/>
      <c r="Q73" s="87"/>
      <c r="R73" s="87"/>
      <c r="S73" s="87"/>
      <c r="T73" s="144"/>
      <c r="U73" s="87"/>
      <c r="V73" s="87"/>
      <c r="W73" s="144"/>
      <c r="X73" s="87"/>
      <c r="Y73" s="87"/>
      <c r="Z73" s="144"/>
      <c r="AA73" s="87"/>
      <c r="AB73" s="87"/>
      <c r="AC73" s="87"/>
      <c r="AD73" s="87"/>
    </row>
    <row r="74" spans="4:30" ht="15" customHeight="1" x14ac:dyDescent="0.25">
      <c r="D74" s="65"/>
      <c r="E74" s="84"/>
      <c r="F74" s="87"/>
      <c r="G74" s="87"/>
      <c r="H74" s="87"/>
      <c r="I74" s="87"/>
      <c r="J74" s="87"/>
      <c r="K74" s="87"/>
      <c r="L74" s="87"/>
      <c r="M74" s="87"/>
      <c r="N74" s="87"/>
      <c r="O74" s="87"/>
      <c r="P74" s="87"/>
      <c r="Q74" s="87"/>
      <c r="R74" s="87"/>
      <c r="S74" s="87"/>
      <c r="T74" s="144"/>
      <c r="U74" s="87"/>
      <c r="V74" s="87"/>
      <c r="W74" s="144"/>
      <c r="X74" s="87"/>
      <c r="Y74" s="87"/>
      <c r="Z74" s="144"/>
      <c r="AA74" s="87"/>
      <c r="AB74" s="87"/>
      <c r="AC74" s="87"/>
      <c r="AD74" s="87"/>
    </row>
    <row r="75" spans="4:30" ht="15" customHeight="1" x14ac:dyDescent="0.25">
      <c r="D75" s="65"/>
      <c r="E75" s="84"/>
      <c r="F75" s="87"/>
      <c r="G75" s="87"/>
      <c r="H75" s="87"/>
      <c r="I75" s="87"/>
      <c r="J75" s="87"/>
      <c r="K75" s="87"/>
      <c r="L75" s="87"/>
      <c r="M75" s="87"/>
      <c r="N75" s="87"/>
      <c r="O75" s="87"/>
      <c r="P75" s="87"/>
      <c r="Q75" s="87"/>
      <c r="R75" s="87"/>
      <c r="S75" s="87"/>
      <c r="T75" s="144"/>
      <c r="U75" s="87"/>
      <c r="V75" s="87"/>
      <c r="W75" s="144"/>
      <c r="X75" s="87"/>
      <c r="Y75" s="87"/>
      <c r="Z75" s="144"/>
      <c r="AA75" s="87"/>
      <c r="AB75" s="87"/>
      <c r="AC75" s="87"/>
      <c r="AD75" s="87"/>
    </row>
    <row r="76" spans="4:30" ht="15" customHeight="1" x14ac:dyDescent="0.25">
      <c r="D76" s="65"/>
      <c r="E76" s="84"/>
      <c r="F76" s="84"/>
      <c r="G76" s="84"/>
      <c r="H76" s="84"/>
      <c r="I76" s="84"/>
      <c r="J76" s="84"/>
      <c r="K76" s="84"/>
      <c r="L76" s="84"/>
      <c r="M76" s="84"/>
      <c r="N76" s="84"/>
      <c r="O76" s="84"/>
      <c r="P76" s="84"/>
      <c r="Q76" s="84"/>
      <c r="R76" s="84"/>
      <c r="S76" s="84"/>
      <c r="T76" s="149"/>
      <c r="U76" s="84"/>
      <c r="V76" s="84"/>
      <c r="W76" s="149"/>
      <c r="X76" s="84"/>
      <c r="Y76" s="84"/>
      <c r="Z76" s="149"/>
      <c r="AA76" s="84"/>
      <c r="AB76" s="84"/>
      <c r="AC76" s="84"/>
      <c r="AD76" s="84"/>
    </row>
    <row r="77" spans="4:30" ht="15" customHeight="1" x14ac:dyDescent="0.25">
      <c r="D77" s="65"/>
      <c r="E77" s="84"/>
      <c r="F77" s="84"/>
      <c r="G77" s="84"/>
      <c r="H77" s="84"/>
      <c r="I77" s="84"/>
      <c r="J77" s="84"/>
      <c r="K77" s="84"/>
      <c r="L77" s="84"/>
      <c r="M77" s="84"/>
      <c r="N77" s="84"/>
      <c r="O77" s="84"/>
      <c r="P77" s="84"/>
      <c r="Q77" s="84"/>
      <c r="R77" s="84"/>
      <c r="S77" s="84"/>
      <c r="T77" s="149"/>
      <c r="U77" s="84"/>
      <c r="V77" s="84"/>
      <c r="W77" s="149"/>
      <c r="X77" s="84"/>
      <c r="Y77" s="84"/>
      <c r="Z77" s="149"/>
      <c r="AA77" s="84"/>
      <c r="AB77" s="84"/>
      <c r="AC77" s="84"/>
      <c r="AD77" s="84"/>
    </row>
    <row r="78" spans="4:30" ht="15" customHeight="1" x14ac:dyDescent="0.25">
      <c r="D78" s="65"/>
      <c r="E78" s="84"/>
      <c r="F78" s="84"/>
      <c r="G78" s="84"/>
      <c r="H78" s="84"/>
      <c r="I78" s="84"/>
      <c r="J78" s="84"/>
      <c r="K78" s="84"/>
      <c r="L78" s="84"/>
      <c r="M78" s="84"/>
      <c r="N78" s="84"/>
      <c r="O78" s="84"/>
      <c r="P78" s="84"/>
      <c r="Q78" s="84"/>
      <c r="R78" s="84"/>
      <c r="S78" s="84"/>
      <c r="T78" s="149"/>
      <c r="U78" s="84"/>
      <c r="V78" s="84"/>
      <c r="W78" s="149"/>
      <c r="X78" s="84"/>
      <c r="Y78" s="84"/>
      <c r="Z78" s="149"/>
      <c r="AA78" s="84"/>
      <c r="AB78" s="84"/>
      <c r="AC78" s="84"/>
      <c r="AD78" s="84"/>
    </row>
    <row r="79" spans="4:30" ht="15" customHeight="1" x14ac:dyDescent="0.25">
      <c r="D79" s="65"/>
      <c r="E79" s="84"/>
      <c r="F79" s="84"/>
      <c r="G79" s="84"/>
      <c r="H79" s="84"/>
      <c r="I79" s="84"/>
      <c r="J79" s="84"/>
      <c r="K79" s="84"/>
      <c r="L79" s="84"/>
      <c r="M79" s="84"/>
      <c r="N79" s="84"/>
      <c r="O79" s="84"/>
      <c r="P79" s="84"/>
      <c r="Q79" s="84"/>
      <c r="R79" s="84"/>
      <c r="S79" s="84"/>
      <c r="T79" s="149"/>
      <c r="U79" s="84"/>
      <c r="V79" s="84"/>
      <c r="W79" s="149"/>
      <c r="X79" s="84"/>
      <c r="Y79" s="84"/>
      <c r="Z79" s="149"/>
      <c r="AA79" s="84"/>
      <c r="AB79" s="84"/>
      <c r="AC79" s="84"/>
      <c r="AD79" s="84"/>
    </row>
    <row r="80" spans="4:30" ht="15" customHeight="1" x14ac:dyDescent="0.25">
      <c r="D80" s="65"/>
      <c r="E80" s="84"/>
      <c r="F80" s="84"/>
      <c r="G80" s="84"/>
      <c r="H80" s="84"/>
      <c r="I80" s="84"/>
      <c r="J80" s="84"/>
      <c r="K80" s="84"/>
      <c r="L80" s="84"/>
      <c r="M80" s="84"/>
      <c r="N80" s="84"/>
      <c r="O80" s="84"/>
      <c r="P80" s="84"/>
      <c r="Q80" s="84"/>
      <c r="R80" s="84"/>
      <c r="S80" s="84"/>
      <c r="T80" s="149"/>
      <c r="U80" s="84"/>
      <c r="V80" s="84"/>
      <c r="W80" s="149"/>
      <c r="X80" s="84"/>
      <c r="Y80" s="84"/>
      <c r="Z80" s="149"/>
      <c r="AA80" s="84"/>
      <c r="AB80" s="84"/>
      <c r="AC80" s="84"/>
      <c r="AD80" s="84"/>
    </row>
    <row r="81" spans="4:30" ht="15" customHeight="1" x14ac:dyDescent="0.25">
      <c r="D81" s="65"/>
      <c r="E81" s="84"/>
      <c r="F81" s="84"/>
      <c r="G81" s="84"/>
      <c r="H81" s="84"/>
      <c r="I81" s="84"/>
      <c r="J81" s="84"/>
      <c r="K81" s="84"/>
      <c r="L81" s="84"/>
      <c r="M81" s="84"/>
      <c r="N81" s="84"/>
      <c r="O81" s="84"/>
      <c r="P81" s="84"/>
      <c r="Q81" s="84"/>
      <c r="R81" s="84"/>
      <c r="S81" s="84"/>
      <c r="T81" s="149"/>
      <c r="U81" s="84"/>
      <c r="V81" s="84"/>
      <c r="W81" s="149"/>
      <c r="X81" s="84"/>
      <c r="Y81" s="84"/>
      <c r="Z81" s="149"/>
      <c r="AA81" s="84"/>
      <c r="AB81" s="84"/>
      <c r="AC81" s="84"/>
      <c r="AD81" s="84"/>
    </row>
    <row r="82" spans="4:30" ht="15" customHeight="1" x14ac:dyDescent="0.25">
      <c r="D82" s="65"/>
      <c r="E82" s="84"/>
      <c r="F82" s="84"/>
      <c r="G82" s="84"/>
      <c r="H82" s="84"/>
      <c r="I82" s="84"/>
      <c r="J82" s="84"/>
      <c r="K82" s="84"/>
      <c r="L82" s="84"/>
      <c r="M82" s="84"/>
      <c r="N82" s="84"/>
      <c r="O82" s="84"/>
      <c r="P82" s="84"/>
      <c r="Q82" s="84"/>
      <c r="R82" s="84"/>
      <c r="S82" s="84"/>
      <c r="T82" s="149"/>
      <c r="U82" s="84"/>
      <c r="V82" s="84"/>
      <c r="W82" s="149"/>
      <c r="X82" s="84"/>
      <c r="Y82" s="84"/>
      <c r="Z82" s="149"/>
      <c r="AA82" s="84"/>
      <c r="AB82" s="84"/>
      <c r="AC82" s="84"/>
      <c r="AD82" s="84"/>
    </row>
    <row r="83" spans="4:30" ht="15" customHeight="1" x14ac:dyDescent="0.25">
      <c r="D83" s="65"/>
      <c r="E83" s="84"/>
      <c r="F83" s="84"/>
      <c r="G83" s="84"/>
      <c r="H83" s="84"/>
      <c r="I83" s="84"/>
      <c r="J83" s="84"/>
      <c r="K83" s="84"/>
      <c r="L83" s="84"/>
      <c r="M83" s="84"/>
      <c r="N83" s="84"/>
      <c r="O83" s="84"/>
      <c r="P83" s="84"/>
      <c r="Q83" s="84"/>
      <c r="R83" s="84"/>
      <c r="S83" s="84"/>
      <c r="T83" s="149"/>
      <c r="U83" s="84"/>
      <c r="V83" s="84"/>
      <c r="W83" s="149"/>
      <c r="X83" s="84"/>
      <c r="Y83" s="84"/>
      <c r="Z83" s="149"/>
      <c r="AA83" s="84"/>
      <c r="AB83" s="84"/>
      <c r="AC83" s="84"/>
      <c r="AD83" s="84"/>
    </row>
    <row r="84" spans="4:30" ht="15" customHeight="1" x14ac:dyDescent="0.25">
      <c r="D84" s="65"/>
      <c r="E84" s="84"/>
      <c r="F84" s="84"/>
      <c r="G84" s="84"/>
      <c r="H84" s="84"/>
      <c r="I84" s="84"/>
      <c r="J84" s="84"/>
      <c r="K84" s="84"/>
      <c r="L84" s="84"/>
      <c r="M84" s="84"/>
      <c r="N84" s="84"/>
      <c r="O84" s="84"/>
      <c r="P84" s="84"/>
      <c r="Q84" s="84"/>
      <c r="R84" s="84"/>
      <c r="S84" s="84"/>
      <c r="T84" s="149"/>
      <c r="U84" s="84"/>
      <c r="V84" s="84"/>
      <c r="W84" s="149"/>
      <c r="X84" s="84"/>
      <c r="Y84" s="84"/>
      <c r="Z84" s="149"/>
      <c r="AA84" s="84"/>
      <c r="AB84" s="84"/>
      <c r="AC84" s="84"/>
      <c r="AD84" s="84"/>
    </row>
    <row r="85" spans="4:30" ht="15" customHeight="1" x14ac:dyDescent="0.25">
      <c r="D85" s="65"/>
      <c r="E85" s="84"/>
      <c r="F85" s="84"/>
      <c r="G85" s="84"/>
      <c r="H85" s="84"/>
      <c r="I85" s="84"/>
      <c r="J85" s="84"/>
      <c r="K85" s="84"/>
      <c r="L85" s="84"/>
      <c r="M85" s="84"/>
      <c r="N85" s="84"/>
      <c r="O85" s="84"/>
      <c r="P85" s="84"/>
      <c r="Q85" s="84"/>
      <c r="R85" s="84"/>
      <c r="S85" s="84"/>
      <c r="T85" s="149"/>
      <c r="U85" s="84"/>
      <c r="V85" s="84"/>
      <c r="W85" s="149"/>
      <c r="X85" s="84"/>
      <c r="Y85" s="84"/>
      <c r="Z85" s="149"/>
      <c r="AA85" s="84"/>
      <c r="AB85" s="84"/>
      <c r="AC85" s="84"/>
      <c r="AD85" s="84"/>
    </row>
    <row r="86" spans="4:30" ht="15" customHeight="1" x14ac:dyDescent="0.25">
      <c r="D86" s="65"/>
      <c r="E86" s="84"/>
      <c r="F86" s="84"/>
      <c r="G86" s="84"/>
      <c r="H86" s="84"/>
      <c r="I86" s="84"/>
      <c r="J86" s="84"/>
      <c r="K86" s="84"/>
      <c r="L86" s="84"/>
      <c r="M86" s="84"/>
      <c r="N86" s="84"/>
      <c r="O86" s="84"/>
      <c r="P86" s="84"/>
      <c r="Q86" s="84"/>
      <c r="R86" s="84"/>
      <c r="S86" s="84"/>
      <c r="T86" s="149"/>
      <c r="U86" s="84"/>
      <c r="V86" s="84"/>
      <c r="W86" s="149"/>
      <c r="X86" s="84"/>
      <c r="Y86" s="84"/>
      <c r="Z86" s="149"/>
      <c r="AA86" s="84"/>
      <c r="AB86" s="84"/>
      <c r="AC86" s="84"/>
      <c r="AD86" s="84"/>
    </row>
    <row r="87" spans="4:30" x14ac:dyDescent="0.25">
      <c r="D87" s="65"/>
      <c r="E87" s="84"/>
      <c r="F87" s="84"/>
      <c r="G87" s="84"/>
      <c r="H87" s="84"/>
      <c r="I87" s="84"/>
      <c r="J87" s="84"/>
      <c r="K87" s="84"/>
      <c r="L87" s="84"/>
      <c r="M87" s="84"/>
      <c r="N87" s="84"/>
      <c r="O87" s="84"/>
      <c r="P87" s="84"/>
      <c r="Q87" s="84"/>
      <c r="R87" s="84"/>
      <c r="S87" s="84"/>
      <c r="T87" s="149"/>
      <c r="U87" s="84"/>
      <c r="V87" s="84"/>
      <c r="W87" s="149"/>
      <c r="X87" s="84"/>
      <c r="Y87" s="84"/>
      <c r="Z87" s="149"/>
      <c r="AA87" s="84"/>
      <c r="AB87" s="84"/>
      <c r="AC87" s="84"/>
      <c r="AD87" s="84"/>
    </row>
    <row r="88" spans="4:30" x14ac:dyDescent="0.25">
      <c r="D88" s="65"/>
      <c r="E88" s="84"/>
      <c r="F88" s="84"/>
      <c r="G88" s="84"/>
      <c r="H88" s="84"/>
      <c r="I88" s="84"/>
      <c r="J88" s="84"/>
      <c r="K88" s="84"/>
      <c r="L88" s="84"/>
      <c r="M88" s="84"/>
      <c r="N88" s="84"/>
      <c r="O88" s="84"/>
      <c r="P88" s="84"/>
      <c r="Q88" s="84"/>
      <c r="R88" s="84"/>
      <c r="S88" s="84"/>
      <c r="T88" s="149"/>
      <c r="U88" s="84"/>
      <c r="V88" s="84"/>
      <c r="W88" s="149"/>
      <c r="X88" s="84"/>
      <c r="Y88" s="84"/>
      <c r="Z88" s="149"/>
      <c r="AA88" s="84"/>
      <c r="AB88" s="84"/>
      <c r="AC88" s="84"/>
      <c r="AD88" s="84"/>
    </row>
    <row r="89" spans="4:30" x14ac:dyDescent="0.25">
      <c r="D89" s="65"/>
      <c r="E89" s="84"/>
      <c r="F89" s="84"/>
      <c r="G89" s="84"/>
      <c r="H89" s="84"/>
      <c r="I89" s="84"/>
      <c r="J89" s="84"/>
      <c r="K89" s="84"/>
      <c r="L89" s="84"/>
      <c r="M89" s="84"/>
      <c r="N89" s="84"/>
      <c r="O89" s="84"/>
      <c r="P89" s="84"/>
      <c r="Q89" s="84"/>
      <c r="R89" s="84"/>
      <c r="S89" s="84"/>
      <c r="T89" s="149"/>
      <c r="U89" s="84"/>
      <c r="V89" s="84"/>
      <c r="W89" s="149"/>
      <c r="X89" s="84"/>
      <c r="Y89" s="84"/>
      <c r="Z89" s="149"/>
      <c r="AA89" s="84"/>
      <c r="AB89" s="84"/>
      <c r="AC89" s="84"/>
      <c r="AD89" s="84"/>
    </row>
    <row r="90" spans="4:30" x14ac:dyDescent="0.25">
      <c r="D90" s="65"/>
      <c r="F90"/>
      <c r="G90"/>
      <c r="H90"/>
      <c r="I90"/>
      <c r="J90"/>
      <c r="K90"/>
      <c r="L90"/>
      <c r="M90"/>
      <c r="N90"/>
      <c r="O90"/>
      <c r="P90"/>
      <c r="Q90"/>
      <c r="R90"/>
      <c r="S90"/>
      <c r="T90" s="150"/>
      <c r="U90"/>
      <c r="V90"/>
      <c r="W90" s="150"/>
      <c r="X90"/>
      <c r="Y90"/>
      <c r="Z90" s="150"/>
      <c r="AA90"/>
      <c r="AB90"/>
      <c r="AC90"/>
      <c r="AD90"/>
    </row>
    <row r="91" spans="4:30" x14ac:dyDescent="0.25">
      <c r="D91" s="65"/>
      <c r="F91"/>
      <c r="G91"/>
      <c r="H91"/>
      <c r="I91"/>
      <c r="J91"/>
      <c r="K91"/>
      <c r="L91"/>
      <c r="M91"/>
      <c r="N91"/>
      <c r="O91"/>
      <c r="P91"/>
      <c r="Q91"/>
      <c r="R91"/>
      <c r="S91"/>
      <c r="T91" s="150"/>
      <c r="U91"/>
      <c r="V91"/>
      <c r="W91" s="150"/>
      <c r="X91"/>
      <c r="Y91"/>
      <c r="Z91" s="150"/>
      <c r="AA91"/>
      <c r="AB91"/>
      <c r="AC91"/>
      <c r="AD91"/>
    </row>
    <row r="92" spans="4:30" x14ac:dyDescent="0.25">
      <c r="D92" s="65"/>
      <c r="F92"/>
      <c r="G92"/>
      <c r="H92"/>
      <c r="I92"/>
      <c r="J92"/>
      <c r="K92"/>
      <c r="L92"/>
      <c r="M92"/>
      <c r="N92"/>
      <c r="O92"/>
      <c r="P92"/>
      <c r="Q92"/>
      <c r="R92"/>
      <c r="S92"/>
      <c r="T92" s="150"/>
      <c r="U92"/>
      <c r="V92"/>
      <c r="W92" s="150"/>
      <c r="X92"/>
      <c r="Y92"/>
      <c r="Z92" s="150"/>
      <c r="AA92"/>
      <c r="AB92"/>
      <c r="AC92"/>
      <c r="AD92"/>
    </row>
    <row r="93" spans="4:30" x14ac:dyDescent="0.25">
      <c r="D93" s="65"/>
      <c r="F93"/>
      <c r="G93"/>
      <c r="H93"/>
      <c r="I93"/>
      <c r="J93"/>
      <c r="K93"/>
      <c r="L93"/>
      <c r="M93"/>
      <c r="N93"/>
      <c r="O93"/>
      <c r="P93"/>
      <c r="Q93"/>
      <c r="R93"/>
      <c r="S93"/>
      <c r="T93" s="150"/>
      <c r="U93"/>
      <c r="V93"/>
      <c r="W93" s="150"/>
      <c r="X93"/>
      <c r="Y93"/>
      <c r="Z93" s="150"/>
      <c r="AA93"/>
      <c r="AB93"/>
      <c r="AC93"/>
      <c r="AD93"/>
    </row>
  </sheetData>
  <sheetProtection algorithmName="SHA-512" hashValue="trVbrGktDaFYXsNJnz1ReZq6ajJ2nqoOpFs179FKiAdHluDYu/GcUvwbBvt8TN5OqD7TiMyuU76jGo728gJ7bw==" saltValue="DTNEZ8g14IeqSdDr2GcXrQ==" spinCount="100000" sheet="1" objects="1" scenarios="1"/>
  <mergeCells count="69">
    <mergeCell ref="I25:P25"/>
    <mergeCell ref="I6:P6"/>
    <mergeCell ref="I7:P7"/>
    <mergeCell ref="I8:P8"/>
    <mergeCell ref="I9:P9"/>
    <mergeCell ref="I10:P10"/>
    <mergeCell ref="I11:P11"/>
    <mergeCell ref="I12:P12"/>
    <mergeCell ref="I13:P13"/>
    <mergeCell ref="I20:P20"/>
    <mergeCell ref="I21:P21"/>
    <mergeCell ref="I22:P22"/>
    <mergeCell ref="I23:P23"/>
    <mergeCell ref="I24:P24"/>
    <mergeCell ref="I15:P15"/>
    <mergeCell ref="E24:H24"/>
    <mergeCell ref="E25:H25"/>
    <mergeCell ref="E6:H6"/>
    <mergeCell ref="E7:H7"/>
    <mergeCell ref="E8:H8"/>
    <mergeCell ref="E9:H9"/>
    <mergeCell ref="E10:H10"/>
    <mergeCell ref="E11:H11"/>
    <mergeCell ref="E12:H12"/>
    <mergeCell ref="E13:H13"/>
    <mergeCell ref="E14:P14"/>
    <mergeCell ref="I16:P16"/>
    <mergeCell ref="I17:P17"/>
    <mergeCell ref="I18:P18"/>
    <mergeCell ref="I19:P19"/>
    <mergeCell ref="E22:H22"/>
    <mergeCell ref="AE2:AG3"/>
    <mergeCell ref="A26:C27"/>
    <mergeCell ref="A16:C17"/>
    <mergeCell ref="E27:AD41"/>
    <mergeCell ref="Q3:R3"/>
    <mergeCell ref="AC3:AD3"/>
    <mergeCell ref="E15:H15"/>
    <mergeCell ref="E16:H16"/>
    <mergeCell ref="E17:H17"/>
    <mergeCell ref="E18:H18"/>
    <mergeCell ref="E19:H19"/>
    <mergeCell ref="E20:H20"/>
    <mergeCell ref="E21:H21"/>
    <mergeCell ref="A22:C23"/>
    <mergeCell ref="S3:AA3"/>
    <mergeCell ref="E23:H23"/>
    <mergeCell ref="A18:C19"/>
    <mergeCell ref="A4:C5"/>
    <mergeCell ref="E4:H4"/>
    <mergeCell ref="A2:C3"/>
    <mergeCell ref="E3:P3"/>
    <mergeCell ref="E5:P5"/>
    <mergeCell ref="U1:AB1"/>
    <mergeCell ref="A38:C38"/>
    <mergeCell ref="A46:C47"/>
    <mergeCell ref="A48:C49"/>
    <mergeCell ref="A1:C1"/>
    <mergeCell ref="A28:C29"/>
    <mergeCell ref="A30:C31"/>
    <mergeCell ref="A24:C25"/>
    <mergeCell ref="A20:C21"/>
    <mergeCell ref="A32:C33"/>
    <mergeCell ref="A34:C35"/>
    <mergeCell ref="A6:C7"/>
    <mergeCell ref="A8:C9"/>
    <mergeCell ref="A12:C13"/>
    <mergeCell ref="A14:C15"/>
    <mergeCell ref="A10:C11"/>
  </mergeCells>
  <hyperlinks>
    <hyperlink ref="A4:C5" location="Landing!A1" display="Home" xr:uid="{507B1A65-DFE8-4507-8CB1-344247D3D1BC}"/>
    <hyperlink ref="A10:C11" location="SpaceUT!A1" display="- Utilities" xr:uid="{2080ED66-2831-4BC8-BA01-68AF471F14EF}"/>
    <hyperlink ref="A12:C13" location="SpaceSA!A1" display="- Safety" xr:uid="{8EF552C2-F001-423A-8B92-0AA4258A3D34}"/>
    <hyperlink ref="A14:C15" location="SpaceFL!A1" display="- Flooring" xr:uid="{EEF5B1FB-A138-4FDD-B283-056E67AAF3FF}"/>
    <hyperlink ref="A16:C17" location="SpaceCL!A1" display="- Cleaning" xr:uid="{44C3825A-E360-43F1-807A-9186C3AB34B8}"/>
    <hyperlink ref="A28:C29" location="SpaceGR!A1" display="- Graphics &amp; Rigging" xr:uid="{8AC11A44-22B9-4C8F-967E-D954FFE9DD09}"/>
    <hyperlink ref="A30:C31" location="SpaceCD!A1" display="Your contact details" xr:uid="{8D3456BA-A36A-4CCE-AB63-7C51F859EF91}"/>
    <hyperlink ref="A32:C33" location="SpaceOS!A1" display="Order summary" xr:uid="{03982FA7-4359-4EEF-975F-94D8629FC0FC}"/>
    <hyperlink ref="A34:C35" location="SpaceTC!A1" display="Terms and Conditions" xr:uid="{37C68072-682D-499D-8B4B-9F2D3796EE3D}"/>
    <hyperlink ref="A6:C7" location="SpaceO!A1" display="Important information" xr:uid="{7F5B16FA-BD71-4E55-9640-B7F3358AD970}"/>
    <hyperlink ref="A8:C9" location="SpaceEI!A1" display=" - Event IT" xr:uid="{A625F9E8-C27C-4A7E-9341-233BB77C9FBC}"/>
    <hyperlink ref="A46" r:id="rId1" display="eventorders.nec@necgroup.co.uk" xr:uid="{B810C17E-931B-45CF-AAFE-53CEA79C087E}"/>
    <hyperlink ref="A46:C47" r:id="rId2" display="Click here to speak to our team!" xr:uid="{6EC83085-71C8-4AB3-ACD2-057ED15CBC66}"/>
    <hyperlink ref="A18:C19" location="SpaceCA!A1" display="- Catering - Breakfast" xr:uid="{F5D05ABC-9708-4978-8474-A76854BEB296}"/>
    <hyperlink ref="A24:C25" location="'SpaceCA (4)'!A1" display="Catering - Equipment" xr:uid="{7E63AF3B-7834-4362-BC32-508987D1BF66}"/>
    <hyperlink ref="A26:C27" location="'SpaceCA (5)'!A1" display="Catering - Hygiene" xr:uid="{3A56F6EB-795F-4646-BAAD-C8ED06E7705F}"/>
    <hyperlink ref="A20:C21" location="'SpaceCA (2)'!A1" display="Drinks" xr:uid="{D1BC7391-9BD2-4FD4-8692-AB01BCCB717F}"/>
    <hyperlink ref="A22:C23" location="'SpaceCA (3)'!A1" display="- Catering - Alcohol" xr:uid="{D824D809-DB97-4002-84AB-A4E1CA51091A}"/>
    <hyperlink ref="U1:AB1" r:id="rId3" display="mailto:eventorders.nec@necgroup.co.uk" xr:uid="{316F2528-555B-402F-B79D-16964A01F5ED}"/>
  </hyperlinks>
  <printOptions horizontalCentered="1" verticalCentered="1"/>
  <pageMargins left="0.23622047244094491" right="0.23622047244094491" top="0.35433070866141736" bottom="0.35433070866141736" header="0.31496062992125984" footer="0.31496062992125984"/>
  <pageSetup paperSize="9" scale="68"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E843C7D5-26EE-4CE1-B18E-116B0190405E}">
          <x14:formula1>
            <xm:f>Admin!$D$3:$D$19</xm:f>
          </x14:formula1>
          <xm:sqref>AA6:AA13 U6:U13 X6:X13 AA15:AA25 X15:X25 U15:U25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2E858-225D-406B-81DB-7C8D1C0AB1FE}">
  <sheetPr>
    <tabColor rgb="FF1E384E"/>
    <pageSetUpPr autoPageBreaks="0" fitToPage="1"/>
  </sheetPr>
  <dimension ref="A1:AH84"/>
  <sheetViews>
    <sheetView showRowColHeaders="0" workbookViewId="0">
      <selection activeCell="A26" sqref="A26:C27"/>
    </sheetView>
  </sheetViews>
  <sheetFormatPr defaultColWidth="8.85546875" defaultRowHeight="18" x14ac:dyDescent="0.25"/>
  <cols>
    <col min="1" max="3" width="10.5703125" style="75" customWidth="1"/>
    <col min="4" max="4" width="4.5703125" style="1" customWidth="1"/>
    <col min="5" max="7" width="8.140625" style="1" customWidth="1"/>
    <col min="8" max="8" width="13.7109375" style="1" customWidth="1"/>
    <col min="9" max="15" width="7.5703125" style="1" customWidth="1"/>
    <col min="16" max="16" width="22" style="1" customWidth="1"/>
    <col min="17" max="17" width="9.28515625" style="1" bestFit="1" customWidth="1"/>
    <col min="18" max="18" width="9.5703125" style="1" customWidth="1"/>
    <col min="19" max="19" width="5.5703125" style="1" customWidth="1"/>
    <col min="20" max="20" width="8.28515625" style="145" bestFit="1" customWidth="1"/>
    <col min="21" max="21" width="13.140625" style="1" bestFit="1" customWidth="1"/>
    <col min="22" max="22" width="5.5703125" style="1" customWidth="1"/>
    <col min="23" max="23" width="8.28515625" style="145" bestFit="1" customWidth="1"/>
    <col min="24" max="24" width="13.140625" style="1" bestFit="1" customWidth="1"/>
    <col min="25" max="25" width="5.5703125" style="1" customWidth="1"/>
    <col min="26" max="26" width="8.28515625" style="145" bestFit="1" customWidth="1"/>
    <col min="27" max="27" width="13.140625" style="1" bestFit="1" customWidth="1"/>
    <col min="28" max="28" width="9.5703125" style="1" customWidth="1"/>
    <col min="29" max="30" width="11.28515625" style="1" customWidth="1"/>
    <col min="31" max="33" width="8.85546875" style="1" customWidth="1"/>
    <col min="34" max="16384" width="8.85546875" style="1"/>
  </cols>
  <sheetData>
    <row r="1" spans="1:34" s="69" customFormat="1" ht="36" customHeight="1" x14ac:dyDescent="0.2">
      <c r="A1" s="670" t="s">
        <v>843</v>
      </c>
      <c r="B1" s="671"/>
      <c r="C1" s="671"/>
      <c r="E1" s="70" t="str">
        <f>Landing!B2</f>
        <v>NEC Products and Services Order Form</v>
      </c>
      <c r="K1" s="71"/>
      <c r="L1" s="71"/>
      <c r="M1" s="165"/>
      <c r="R1" s="155"/>
      <c r="S1" s="155"/>
      <c r="T1" s="155"/>
      <c r="U1" s="689" t="s">
        <v>842</v>
      </c>
      <c r="V1" s="689"/>
      <c r="W1" s="689"/>
      <c r="X1" s="689"/>
      <c r="Y1" s="689"/>
      <c r="Z1" s="689"/>
      <c r="AA1" s="689"/>
      <c r="AB1" s="689"/>
      <c r="AC1" s="326"/>
      <c r="AD1" s="155"/>
    </row>
    <row r="2" spans="1:34" ht="15" customHeight="1" x14ac:dyDescent="0.25">
      <c r="A2" s="672"/>
      <c r="B2" s="672"/>
      <c r="C2" s="672"/>
      <c r="D2" s="65"/>
      <c r="E2" s="65"/>
      <c r="F2" s="65"/>
      <c r="G2" s="65"/>
      <c r="H2" s="65"/>
      <c r="I2" s="65"/>
      <c r="J2" s="65"/>
      <c r="K2" s="65"/>
      <c r="L2" s="65"/>
      <c r="M2" s="65"/>
      <c r="N2" s="65"/>
      <c r="O2" s="65"/>
      <c r="P2" s="65"/>
      <c r="Q2" s="65"/>
      <c r="R2" s="65"/>
      <c r="S2" s="65"/>
      <c r="T2" s="139"/>
      <c r="U2" s="65"/>
      <c r="V2" s="65"/>
      <c r="W2" s="139"/>
      <c r="X2" s="65"/>
      <c r="Y2" s="65"/>
      <c r="Z2" s="139"/>
      <c r="AA2" s="65"/>
      <c r="AB2" s="65"/>
      <c r="AC2" s="65"/>
      <c r="AD2" s="65"/>
      <c r="AE2" s="869"/>
      <c r="AF2" s="869"/>
      <c r="AG2" s="869"/>
      <c r="AH2" s="65"/>
    </row>
    <row r="3" spans="1:34" ht="15" customHeight="1" x14ac:dyDescent="0.25">
      <c r="A3" s="672"/>
      <c r="B3" s="672"/>
      <c r="C3" s="672"/>
      <c r="D3" s="65"/>
      <c r="E3" s="873" t="s">
        <v>728</v>
      </c>
      <c r="F3" s="874"/>
      <c r="G3" s="874"/>
      <c r="H3" s="874"/>
      <c r="I3" s="874"/>
      <c r="J3" s="874"/>
      <c r="K3" s="874"/>
      <c r="L3" s="874"/>
      <c r="M3" s="874"/>
      <c r="N3" s="874"/>
      <c r="O3" s="874"/>
      <c r="P3" s="874"/>
      <c r="Q3" s="860" t="s">
        <v>595</v>
      </c>
      <c r="R3" s="872"/>
      <c r="S3" s="874" t="s">
        <v>206</v>
      </c>
      <c r="T3" s="874"/>
      <c r="U3" s="874"/>
      <c r="V3" s="874"/>
      <c r="W3" s="874"/>
      <c r="X3" s="874"/>
      <c r="Y3" s="874"/>
      <c r="Z3" s="874"/>
      <c r="AA3" s="901"/>
      <c r="AB3" s="575" t="s">
        <v>643</v>
      </c>
      <c r="AC3" s="860" t="s">
        <v>221</v>
      </c>
      <c r="AD3" s="861"/>
      <c r="AE3" s="869"/>
      <c r="AF3" s="869"/>
      <c r="AG3" s="869"/>
      <c r="AH3" s="65"/>
    </row>
    <row r="4" spans="1:34" ht="15" customHeight="1" x14ac:dyDescent="0.25">
      <c r="A4" s="673" t="s">
        <v>4</v>
      </c>
      <c r="B4" s="674"/>
      <c r="C4" s="675"/>
      <c r="D4" s="65"/>
      <c r="E4" s="695" t="s">
        <v>25</v>
      </c>
      <c r="F4" s="696"/>
      <c r="G4" s="696"/>
      <c r="H4" s="696"/>
      <c r="I4" s="411" t="s">
        <v>26</v>
      </c>
      <c r="J4" s="411"/>
      <c r="K4" s="411"/>
      <c r="L4" s="411"/>
      <c r="M4" s="411"/>
      <c r="N4" s="411"/>
      <c r="O4" s="411"/>
      <c r="P4" s="411"/>
      <c r="Q4" s="252" t="s">
        <v>28</v>
      </c>
      <c r="R4" s="252" t="s">
        <v>29</v>
      </c>
      <c r="S4" s="252" t="s">
        <v>220</v>
      </c>
      <c r="T4" s="257" t="s">
        <v>145</v>
      </c>
      <c r="U4" s="252" t="s">
        <v>188</v>
      </c>
      <c r="V4" s="252" t="s">
        <v>220</v>
      </c>
      <c r="W4" s="257" t="s">
        <v>145</v>
      </c>
      <c r="X4" s="252" t="s">
        <v>188</v>
      </c>
      <c r="Y4" s="252" t="s">
        <v>220</v>
      </c>
      <c r="Z4" s="257" t="s">
        <v>145</v>
      </c>
      <c r="AA4" s="252" t="s">
        <v>188</v>
      </c>
      <c r="AB4" s="252"/>
      <c r="AC4" s="357" t="s">
        <v>28</v>
      </c>
      <c r="AD4" s="354" t="s">
        <v>29</v>
      </c>
      <c r="AE4" s="516"/>
      <c r="AF4" s="516"/>
      <c r="AG4" s="516"/>
      <c r="AH4" s="65"/>
    </row>
    <row r="5" spans="1:34" ht="15" customHeight="1" x14ac:dyDescent="0.25">
      <c r="A5" s="673"/>
      <c r="B5" s="674"/>
      <c r="C5" s="675"/>
      <c r="D5" s="65"/>
      <c r="E5" s="806" t="s">
        <v>742</v>
      </c>
      <c r="F5" s="807"/>
      <c r="G5" s="807"/>
      <c r="H5" s="807"/>
      <c r="I5" s="807"/>
      <c r="J5" s="807"/>
      <c r="K5" s="807"/>
      <c r="L5" s="807"/>
      <c r="M5" s="807"/>
      <c r="N5" s="807"/>
      <c r="O5" s="807"/>
      <c r="P5" s="807"/>
      <c r="Q5" s="296"/>
      <c r="R5" s="308"/>
      <c r="S5" s="309">
        <f>IF(SUM(S6:S18)&gt;0,9999,0)</f>
        <v>0</v>
      </c>
      <c r="T5" s="298"/>
      <c r="U5" s="295"/>
      <c r="V5" s="309">
        <f>IF(SUM(V6:V18)&gt;0,9999,0)</f>
        <v>0</v>
      </c>
      <c r="W5" s="298"/>
      <c r="X5" s="295"/>
      <c r="Y5" s="309">
        <f>IF(SUM(Y6:Y18)&gt;0,9999,0)</f>
        <v>0</v>
      </c>
      <c r="Z5" s="298"/>
      <c r="AA5" s="295"/>
      <c r="AB5" s="310">
        <f>IF(SUM(AB6:AB18)&gt;0,9999,0)</f>
        <v>0</v>
      </c>
      <c r="AC5" s="338"/>
      <c r="AD5" s="301"/>
      <c r="AE5" s="522"/>
      <c r="AF5" s="522"/>
      <c r="AG5" s="522"/>
      <c r="AH5" s="65"/>
    </row>
    <row r="6" spans="1:34" ht="15" customHeight="1" x14ac:dyDescent="0.25">
      <c r="A6" s="673" t="str">
        <f>SpaceO!E3</f>
        <v>Important Information</v>
      </c>
      <c r="B6" s="674"/>
      <c r="C6" s="675"/>
      <c r="D6" s="65"/>
      <c r="E6" s="863" t="s">
        <v>744</v>
      </c>
      <c r="F6" s="864"/>
      <c r="G6" s="864"/>
      <c r="H6" s="865"/>
      <c r="I6" s="769" t="s">
        <v>737</v>
      </c>
      <c r="J6" s="864"/>
      <c r="K6" s="864"/>
      <c r="L6" s="864"/>
      <c r="M6" s="864"/>
      <c r="N6" s="864"/>
      <c r="O6" s="864"/>
      <c r="P6" s="907"/>
      <c r="Q6" s="366">
        <v>9.1485000000000021</v>
      </c>
      <c r="R6" s="417">
        <f t="shared" ref="R6:R18" si="0">1.2*Q6</f>
        <v>10.978200000000003</v>
      </c>
      <c r="S6" s="383"/>
      <c r="T6" s="280"/>
      <c r="U6" s="412"/>
      <c r="V6" s="383"/>
      <c r="W6" s="280"/>
      <c r="X6" s="412"/>
      <c r="Y6" s="383"/>
      <c r="Z6" s="280"/>
      <c r="AA6" s="412"/>
      <c r="AB6" s="426">
        <f t="shared" ref="AB6:AB12" si="1">SUM(S6,V6,Y6)</f>
        <v>0</v>
      </c>
      <c r="AC6" s="422">
        <f t="shared" ref="AC6:AC18" si="2">$Q6*AB6</f>
        <v>0</v>
      </c>
      <c r="AD6" s="350">
        <f>$R6*AB6</f>
        <v>0</v>
      </c>
      <c r="AE6" s="520"/>
      <c r="AF6" s="520"/>
      <c r="AG6" s="520"/>
      <c r="AH6" s="65"/>
    </row>
    <row r="7" spans="1:34" ht="15" customHeight="1" x14ac:dyDescent="0.25">
      <c r="A7" s="673"/>
      <c r="B7" s="674"/>
      <c r="C7" s="675"/>
      <c r="D7" s="65"/>
      <c r="E7" s="858" t="s">
        <v>745</v>
      </c>
      <c r="F7" s="773"/>
      <c r="G7" s="773"/>
      <c r="H7" s="859"/>
      <c r="I7" s="766" t="s">
        <v>738</v>
      </c>
      <c r="J7" s="773"/>
      <c r="K7" s="773"/>
      <c r="L7" s="773"/>
      <c r="M7" s="773"/>
      <c r="N7" s="773"/>
      <c r="O7" s="773"/>
      <c r="P7" s="896"/>
      <c r="Q7" s="249">
        <v>20.5975</v>
      </c>
      <c r="R7" s="420">
        <f t="shared" si="0"/>
        <v>24.716999999999999</v>
      </c>
      <c r="S7" s="384"/>
      <c r="T7" s="140"/>
      <c r="U7" s="413"/>
      <c r="V7" s="384"/>
      <c r="W7" s="140"/>
      <c r="X7" s="413"/>
      <c r="Y7" s="384"/>
      <c r="Z7" s="140"/>
      <c r="AA7" s="413"/>
      <c r="AB7" s="427">
        <f t="shared" si="1"/>
        <v>0</v>
      </c>
      <c r="AC7" s="423">
        <f t="shared" si="2"/>
        <v>0</v>
      </c>
      <c r="AD7" s="351">
        <f t="shared" ref="AD7:AD12" si="3">$R7*AB7</f>
        <v>0</v>
      </c>
      <c r="AE7" s="520"/>
      <c r="AF7" s="520"/>
      <c r="AG7" s="520"/>
      <c r="AH7" s="65"/>
    </row>
    <row r="8" spans="1:34" ht="15" customHeight="1" x14ac:dyDescent="0.25">
      <c r="A8" s="663" t="str">
        <f>SpaceEI!E3</f>
        <v>IT &amp; Networks</v>
      </c>
      <c r="B8" s="664"/>
      <c r="C8" s="665"/>
      <c r="D8" s="65"/>
      <c r="E8" s="858" t="s">
        <v>746</v>
      </c>
      <c r="F8" s="773"/>
      <c r="G8" s="773"/>
      <c r="H8" s="859"/>
      <c r="I8" s="766" t="s">
        <v>797</v>
      </c>
      <c r="J8" s="773"/>
      <c r="K8" s="773"/>
      <c r="L8" s="773"/>
      <c r="M8" s="773"/>
      <c r="N8" s="773"/>
      <c r="O8" s="773"/>
      <c r="P8" s="896"/>
      <c r="Q8" s="249">
        <v>226.84</v>
      </c>
      <c r="R8" s="420">
        <f t="shared" si="0"/>
        <v>272.20799999999997</v>
      </c>
      <c r="S8" s="384"/>
      <c r="T8" s="140"/>
      <c r="U8" s="413"/>
      <c r="V8" s="384"/>
      <c r="W8" s="140"/>
      <c r="X8" s="413"/>
      <c r="Y8" s="384"/>
      <c r="Z8" s="140"/>
      <c r="AA8" s="413"/>
      <c r="AB8" s="427">
        <f t="shared" si="1"/>
        <v>0</v>
      </c>
      <c r="AC8" s="423">
        <f t="shared" si="2"/>
        <v>0</v>
      </c>
      <c r="AD8" s="351">
        <f t="shared" si="3"/>
        <v>0</v>
      </c>
      <c r="AE8" s="520"/>
      <c r="AF8" s="520"/>
      <c r="AG8" s="520"/>
      <c r="AH8" s="65"/>
    </row>
    <row r="9" spans="1:34" ht="15" customHeight="1" x14ac:dyDescent="0.25">
      <c r="A9" s="666"/>
      <c r="B9" s="667"/>
      <c r="C9" s="668"/>
      <c r="D9" s="65"/>
      <c r="E9" s="858" t="s">
        <v>796</v>
      </c>
      <c r="F9" s="773"/>
      <c r="G9" s="773"/>
      <c r="H9" s="859"/>
      <c r="I9" s="766" t="s">
        <v>808</v>
      </c>
      <c r="J9" s="773"/>
      <c r="K9" s="773"/>
      <c r="L9" s="773"/>
      <c r="M9" s="773"/>
      <c r="N9" s="773"/>
      <c r="O9" s="773"/>
      <c r="P9" s="896"/>
      <c r="Q9" s="249">
        <v>46.491500000000009</v>
      </c>
      <c r="R9" s="420">
        <f t="shared" si="0"/>
        <v>55.789800000000007</v>
      </c>
      <c r="S9" s="384"/>
      <c r="T9" s="140"/>
      <c r="U9" s="413"/>
      <c r="V9" s="384"/>
      <c r="W9" s="140"/>
      <c r="X9" s="413"/>
      <c r="Y9" s="384"/>
      <c r="Z9" s="140"/>
      <c r="AA9" s="413"/>
      <c r="AB9" s="427">
        <f t="shared" si="1"/>
        <v>0</v>
      </c>
      <c r="AC9" s="423">
        <f t="shared" si="2"/>
        <v>0</v>
      </c>
      <c r="AD9" s="351">
        <f t="shared" si="3"/>
        <v>0</v>
      </c>
      <c r="AE9" s="520"/>
      <c r="AF9" s="520"/>
      <c r="AG9" s="520"/>
      <c r="AH9" s="65"/>
    </row>
    <row r="10" spans="1:34" ht="15" customHeight="1" x14ac:dyDescent="0.25">
      <c r="A10" s="663" t="str">
        <f>SpaceUT!E3</f>
        <v>Utilities</v>
      </c>
      <c r="B10" s="664"/>
      <c r="C10" s="665"/>
      <c r="D10" s="65"/>
      <c r="E10" s="858" t="s">
        <v>757</v>
      </c>
      <c r="F10" s="773"/>
      <c r="G10" s="773"/>
      <c r="H10" s="859"/>
      <c r="I10" s="766" t="s">
        <v>823</v>
      </c>
      <c r="J10" s="773"/>
      <c r="K10" s="773"/>
      <c r="L10" s="773"/>
      <c r="M10" s="773"/>
      <c r="N10" s="773"/>
      <c r="O10" s="773"/>
      <c r="P10" s="896"/>
      <c r="Q10" s="249">
        <v>6.8480000000000008</v>
      </c>
      <c r="R10" s="420">
        <f t="shared" si="0"/>
        <v>8.2176000000000009</v>
      </c>
      <c r="S10" s="384"/>
      <c r="T10" s="140"/>
      <c r="U10" s="413"/>
      <c r="V10" s="384"/>
      <c r="W10" s="140"/>
      <c r="X10" s="413"/>
      <c r="Y10" s="384"/>
      <c r="Z10" s="140"/>
      <c r="AA10" s="413"/>
      <c r="AB10" s="427">
        <f t="shared" si="1"/>
        <v>0</v>
      </c>
      <c r="AC10" s="423">
        <f t="shared" si="2"/>
        <v>0</v>
      </c>
      <c r="AD10" s="351">
        <f t="shared" si="3"/>
        <v>0</v>
      </c>
      <c r="AE10" s="520"/>
      <c r="AF10" s="520"/>
      <c r="AG10" s="520"/>
      <c r="AH10" s="65"/>
    </row>
    <row r="11" spans="1:34" ht="15" customHeight="1" x14ac:dyDescent="0.25">
      <c r="A11" s="666"/>
      <c r="B11" s="667"/>
      <c r="C11" s="668"/>
      <c r="D11" s="65"/>
      <c r="E11" s="858" t="s">
        <v>747</v>
      </c>
      <c r="F11" s="773"/>
      <c r="G11" s="773"/>
      <c r="H11" s="859"/>
      <c r="I11" s="766" t="s">
        <v>821</v>
      </c>
      <c r="J11" s="773"/>
      <c r="K11" s="773"/>
      <c r="L11" s="773"/>
      <c r="M11" s="773"/>
      <c r="N11" s="773"/>
      <c r="O11" s="773"/>
      <c r="P11" s="896"/>
      <c r="Q11" s="249">
        <v>6.8480000000000008</v>
      </c>
      <c r="R11" s="420">
        <f t="shared" si="0"/>
        <v>8.2176000000000009</v>
      </c>
      <c r="S11" s="384"/>
      <c r="T11" s="140"/>
      <c r="U11" s="413"/>
      <c r="V11" s="384"/>
      <c r="W11" s="140"/>
      <c r="X11" s="413"/>
      <c r="Y11" s="384"/>
      <c r="Z11" s="140"/>
      <c r="AA11" s="413"/>
      <c r="AB11" s="427">
        <f t="shared" si="1"/>
        <v>0</v>
      </c>
      <c r="AC11" s="423">
        <f t="shared" si="2"/>
        <v>0</v>
      </c>
      <c r="AD11" s="351">
        <f t="shared" si="3"/>
        <v>0</v>
      </c>
      <c r="AE11" s="520"/>
      <c r="AF11" s="520"/>
      <c r="AG11" s="520"/>
      <c r="AH11" s="65"/>
    </row>
    <row r="12" spans="1:34" ht="15" customHeight="1" x14ac:dyDescent="0.25">
      <c r="A12" s="663" t="str">
        <f>SpaceSA!E3</f>
        <v>Safety</v>
      </c>
      <c r="B12" s="664"/>
      <c r="C12" s="665"/>
      <c r="D12" s="65"/>
      <c r="E12" s="858" t="s">
        <v>748</v>
      </c>
      <c r="F12" s="773"/>
      <c r="G12" s="773"/>
      <c r="H12" s="859"/>
      <c r="I12" s="766" t="s">
        <v>822</v>
      </c>
      <c r="J12" s="773"/>
      <c r="K12" s="773"/>
      <c r="L12" s="773"/>
      <c r="M12" s="773"/>
      <c r="N12" s="773"/>
      <c r="O12" s="773"/>
      <c r="P12" s="896"/>
      <c r="Q12" s="249">
        <v>29.211000000000002</v>
      </c>
      <c r="R12" s="420">
        <f t="shared" si="0"/>
        <v>35.053200000000004</v>
      </c>
      <c r="S12" s="384"/>
      <c r="T12" s="140"/>
      <c r="U12" s="413"/>
      <c r="V12" s="384"/>
      <c r="W12" s="140"/>
      <c r="X12" s="413"/>
      <c r="Y12" s="384"/>
      <c r="Z12" s="140"/>
      <c r="AA12" s="413"/>
      <c r="AB12" s="427">
        <f t="shared" si="1"/>
        <v>0</v>
      </c>
      <c r="AC12" s="423">
        <f t="shared" si="2"/>
        <v>0</v>
      </c>
      <c r="AD12" s="351">
        <f t="shared" si="3"/>
        <v>0</v>
      </c>
      <c r="AE12" s="520"/>
      <c r="AF12" s="520"/>
      <c r="AG12" s="520"/>
      <c r="AH12" s="65"/>
    </row>
    <row r="13" spans="1:34" ht="15" customHeight="1" x14ac:dyDescent="0.25">
      <c r="A13" s="666"/>
      <c r="B13" s="667"/>
      <c r="C13" s="668"/>
      <c r="D13" s="65"/>
      <c r="E13" s="858" t="s">
        <v>751</v>
      </c>
      <c r="F13" s="773"/>
      <c r="G13" s="773"/>
      <c r="H13" s="859"/>
      <c r="I13" s="766" t="s">
        <v>756</v>
      </c>
      <c r="J13" s="773"/>
      <c r="K13" s="773"/>
      <c r="L13" s="773"/>
      <c r="M13" s="773"/>
      <c r="N13" s="773"/>
      <c r="O13" s="773"/>
      <c r="P13" s="896"/>
      <c r="Q13" s="249">
        <v>12.572500000000002</v>
      </c>
      <c r="R13" s="420">
        <f t="shared" si="0"/>
        <v>15.087000000000002</v>
      </c>
      <c r="S13" s="384"/>
      <c r="T13" s="140"/>
      <c r="U13" s="413"/>
      <c r="V13" s="384"/>
      <c r="W13" s="140"/>
      <c r="X13" s="413"/>
      <c r="Y13" s="384"/>
      <c r="Z13" s="140"/>
      <c r="AA13" s="413"/>
      <c r="AB13" s="427">
        <f t="shared" ref="AB13:AB17" si="4">SUM(S13,V13,Y13)</f>
        <v>0</v>
      </c>
      <c r="AC13" s="423">
        <f t="shared" si="2"/>
        <v>0</v>
      </c>
      <c r="AD13" s="351">
        <f t="shared" ref="AD13:AD26" si="5">$R13*AB13</f>
        <v>0</v>
      </c>
      <c r="AE13" s="520"/>
      <c r="AF13" s="520"/>
      <c r="AG13" s="520"/>
      <c r="AH13" s="65"/>
    </row>
    <row r="14" spans="1:34" ht="15" customHeight="1" x14ac:dyDescent="0.25">
      <c r="A14" s="663" t="str">
        <f>SpaceFL!E3</f>
        <v>Flooring</v>
      </c>
      <c r="B14" s="664"/>
      <c r="C14" s="665"/>
      <c r="D14" s="65"/>
      <c r="E14" s="858" t="s">
        <v>752</v>
      </c>
      <c r="F14" s="773"/>
      <c r="G14" s="773"/>
      <c r="H14" s="859"/>
      <c r="I14" s="766" t="s">
        <v>756</v>
      </c>
      <c r="J14" s="773"/>
      <c r="K14" s="773"/>
      <c r="L14" s="773"/>
      <c r="M14" s="773"/>
      <c r="N14" s="773"/>
      <c r="O14" s="773"/>
      <c r="P14" s="896"/>
      <c r="Q14" s="249">
        <v>4.0125000000000002</v>
      </c>
      <c r="R14" s="420">
        <f t="shared" si="0"/>
        <v>4.8150000000000004</v>
      </c>
      <c r="S14" s="384"/>
      <c r="T14" s="140"/>
      <c r="U14" s="413"/>
      <c r="V14" s="384"/>
      <c r="W14" s="140"/>
      <c r="X14" s="413"/>
      <c r="Y14" s="384"/>
      <c r="Z14" s="140"/>
      <c r="AA14" s="413"/>
      <c r="AB14" s="427">
        <f t="shared" si="4"/>
        <v>0</v>
      </c>
      <c r="AC14" s="423">
        <f t="shared" si="2"/>
        <v>0</v>
      </c>
      <c r="AD14" s="351">
        <f t="shared" si="5"/>
        <v>0</v>
      </c>
      <c r="AE14" s="520"/>
      <c r="AF14" s="520"/>
      <c r="AG14" s="520"/>
      <c r="AH14" s="65"/>
    </row>
    <row r="15" spans="1:34" ht="15" customHeight="1" x14ac:dyDescent="0.25">
      <c r="A15" s="666"/>
      <c r="B15" s="667"/>
      <c r="C15" s="668"/>
      <c r="D15" s="65"/>
      <c r="E15" s="858" t="s">
        <v>753</v>
      </c>
      <c r="F15" s="773"/>
      <c r="G15" s="773"/>
      <c r="H15" s="859"/>
      <c r="I15" s="766" t="s">
        <v>739</v>
      </c>
      <c r="J15" s="773"/>
      <c r="K15" s="773"/>
      <c r="L15" s="773"/>
      <c r="M15" s="773"/>
      <c r="N15" s="773"/>
      <c r="O15" s="773"/>
      <c r="P15" s="896"/>
      <c r="Q15" s="249">
        <v>8.6135000000000019</v>
      </c>
      <c r="R15" s="420">
        <f t="shared" si="0"/>
        <v>10.336200000000002</v>
      </c>
      <c r="S15" s="384"/>
      <c r="T15" s="140"/>
      <c r="U15" s="413"/>
      <c r="V15" s="384"/>
      <c r="W15" s="140"/>
      <c r="X15" s="413"/>
      <c r="Y15" s="384"/>
      <c r="Z15" s="140"/>
      <c r="AA15" s="413"/>
      <c r="AB15" s="427">
        <f t="shared" si="4"/>
        <v>0</v>
      </c>
      <c r="AC15" s="423">
        <f t="shared" si="2"/>
        <v>0</v>
      </c>
      <c r="AD15" s="351">
        <f t="shared" si="5"/>
        <v>0</v>
      </c>
      <c r="AE15" s="520"/>
      <c r="AF15" s="520"/>
      <c r="AG15" s="520"/>
      <c r="AH15" s="65"/>
    </row>
    <row r="16" spans="1:34" ht="15" customHeight="1" x14ac:dyDescent="0.25">
      <c r="A16" s="663" t="str">
        <f>SpaceCL!E3</f>
        <v>Cleaning</v>
      </c>
      <c r="B16" s="664"/>
      <c r="C16" s="665"/>
      <c r="D16" s="65"/>
      <c r="E16" s="858" t="s">
        <v>754</v>
      </c>
      <c r="F16" s="773"/>
      <c r="G16" s="773"/>
      <c r="H16" s="859"/>
      <c r="I16" s="766" t="s">
        <v>740</v>
      </c>
      <c r="J16" s="773"/>
      <c r="K16" s="773"/>
      <c r="L16" s="773"/>
      <c r="M16" s="773"/>
      <c r="N16" s="773"/>
      <c r="O16" s="773"/>
      <c r="P16" s="896"/>
      <c r="Q16" s="249">
        <v>9.1485000000000021</v>
      </c>
      <c r="R16" s="420">
        <f t="shared" si="0"/>
        <v>10.978200000000003</v>
      </c>
      <c r="S16" s="384"/>
      <c r="T16" s="140"/>
      <c r="U16" s="413"/>
      <c r="V16" s="384"/>
      <c r="W16" s="140"/>
      <c r="X16" s="413"/>
      <c r="Y16" s="384"/>
      <c r="Z16" s="140"/>
      <c r="AA16" s="413"/>
      <c r="AB16" s="427">
        <f t="shared" si="4"/>
        <v>0</v>
      </c>
      <c r="AC16" s="423">
        <f t="shared" si="2"/>
        <v>0</v>
      </c>
      <c r="AD16" s="351">
        <f t="shared" si="5"/>
        <v>0</v>
      </c>
      <c r="AE16" s="520"/>
      <c r="AF16" s="520"/>
      <c r="AG16" s="520"/>
      <c r="AH16" s="65"/>
    </row>
    <row r="17" spans="1:34" ht="15" customHeight="1" x14ac:dyDescent="0.25">
      <c r="A17" s="666"/>
      <c r="B17" s="667"/>
      <c r="C17" s="668"/>
      <c r="D17" s="65"/>
      <c r="E17" s="858" t="s">
        <v>755</v>
      </c>
      <c r="F17" s="773"/>
      <c r="G17" s="773"/>
      <c r="H17" s="859"/>
      <c r="I17" s="766" t="s">
        <v>741</v>
      </c>
      <c r="J17" s="773"/>
      <c r="K17" s="773"/>
      <c r="L17" s="773"/>
      <c r="M17" s="773"/>
      <c r="N17" s="773"/>
      <c r="O17" s="773"/>
      <c r="P17" s="896"/>
      <c r="Q17" s="249">
        <v>8.6135000000000019</v>
      </c>
      <c r="R17" s="420">
        <f t="shared" si="0"/>
        <v>10.336200000000002</v>
      </c>
      <c r="S17" s="384"/>
      <c r="T17" s="140"/>
      <c r="U17" s="413"/>
      <c r="V17" s="384"/>
      <c r="W17" s="140"/>
      <c r="X17" s="413"/>
      <c r="Y17" s="384"/>
      <c r="Z17" s="140"/>
      <c r="AA17" s="413"/>
      <c r="AB17" s="427">
        <f t="shared" si="4"/>
        <v>0</v>
      </c>
      <c r="AC17" s="423">
        <f t="shared" si="2"/>
        <v>0</v>
      </c>
      <c r="AD17" s="351">
        <f t="shared" si="5"/>
        <v>0</v>
      </c>
      <c r="AE17" s="520"/>
      <c r="AF17" s="520"/>
      <c r="AG17" s="520"/>
      <c r="AH17" s="65"/>
    </row>
    <row r="18" spans="1:34" ht="15" customHeight="1" x14ac:dyDescent="0.25">
      <c r="A18" s="663" t="str">
        <f>SpaceCA!E3</f>
        <v>Food</v>
      </c>
      <c r="B18" s="664"/>
      <c r="C18" s="665"/>
      <c r="D18" s="65"/>
      <c r="E18" s="902" t="s">
        <v>749</v>
      </c>
      <c r="F18" s="903"/>
      <c r="G18" s="903"/>
      <c r="H18" s="904"/>
      <c r="I18" s="905" t="s">
        <v>169</v>
      </c>
      <c r="J18" s="903"/>
      <c r="K18" s="903"/>
      <c r="L18" s="903"/>
      <c r="M18" s="903"/>
      <c r="N18" s="903"/>
      <c r="O18" s="903"/>
      <c r="P18" s="906"/>
      <c r="Q18" s="345">
        <v>108.712</v>
      </c>
      <c r="R18" s="421">
        <f t="shared" si="0"/>
        <v>130.45439999999999</v>
      </c>
      <c r="S18" s="430"/>
      <c r="T18" s="303"/>
      <c r="U18" s="414"/>
      <c r="V18" s="430"/>
      <c r="W18" s="303"/>
      <c r="X18" s="414"/>
      <c r="Y18" s="430"/>
      <c r="Z18" s="303"/>
      <c r="AA18" s="414"/>
      <c r="AB18" s="428">
        <f>SUM(S18,V18,Y18)</f>
        <v>0</v>
      </c>
      <c r="AC18" s="424">
        <f t="shared" si="2"/>
        <v>0</v>
      </c>
      <c r="AD18" s="344">
        <f>$R18*AB18</f>
        <v>0</v>
      </c>
      <c r="AE18" s="522"/>
      <c r="AF18" s="522"/>
      <c r="AG18" s="522"/>
      <c r="AH18" s="65"/>
    </row>
    <row r="19" spans="1:34" ht="15" customHeight="1" x14ac:dyDescent="0.25">
      <c r="A19" s="666"/>
      <c r="B19" s="667"/>
      <c r="C19" s="668"/>
      <c r="D19" s="65"/>
      <c r="E19" s="806" t="s">
        <v>743</v>
      </c>
      <c r="F19" s="807"/>
      <c r="G19" s="807"/>
      <c r="H19" s="807"/>
      <c r="I19" s="807"/>
      <c r="J19" s="807"/>
      <c r="K19" s="807"/>
      <c r="L19" s="807"/>
      <c r="M19" s="807"/>
      <c r="N19" s="807"/>
      <c r="O19" s="807"/>
      <c r="P19" s="807"/>
      <c r="Q19" s="338"/>
      <c r="R19" s="308"/>
      <c r="S19" s="309">
        <f>IF(SUM(S20:S26)&gt;0,9999,0)</f>
        <v>0</v>
      </c>
      <c r="T19" s="298"/>
      <c r="U19" s="295"/>
      <c r="V19" s="309">
        <f>IF(SUM(V20:V26)&gt;0,9999,0)</f>
        <v>0</v>
      </c>
      <c r="W19" s="298"/>
      <c r="X19" s="295"/>
      <c r="Y19" s="309">
        <f>IF(SUM(Y20:Y26)&gt;0,9999,0)</f>
        <v>0</v>
      </c>
      <c r="Z19" s="298"/>
      <c r="AA19" s="295"/>
      <c r="AB19" s="310">
        <f>IF(SUM(AB20:AB26)&gt;0,9999,0)</f>
        <v>0</v>
      </c>
      <c r="AC19" s="338"/>
      <c r="AD19" s="301"/>
      <c r="AE19" s="524"/>
      <c r="AF19" s="524"/>
      <c r="AG19" s="524"/>
      <c r="AH19" s="65"/>
    </row>
    <row r="20" spans="1:34" ht="15" customHeight="1" x14ac:dyDescent="0.25">
      <c r="A20" s="663" t="str">
        <f>'SpaceCA (2)'!E3</f>
        <v>Drinks</v>
      </c>
      <c r="B20" s="664"/>
      <c r="C20" s="665"/>
      <c r="D20" s="65"/>
      <c r="E20" s="863" t="s">
        <v>168</v>
      </c>
      <c r="F20" s="864"/>
      <c r="G20" s="864"/>
      <c r="H20" s="865"/>
      <c r="I20" s="769" t="s">
        <v>820</v>
      </c>
      <c r="J20" s="864"/>
      <c r="K20" s="864"/>
      <c r="L20" s="864"/>
      <c r="M20" s="864"/>
      <c r="N20" s="864"/>
      <c r="O20" s="864"/>
      <c r="P20" s="907"/>
      <c r="Q20" s="366">
        <v>29.0505</v>
      </c>
      <c r="R20" s="417">
        <f t="shared" ref="R20:R26" si="6">1.2*Q20</f>
        <v>34.860599999999998</v>
      </c>
      <c r="S20" s="383"/>
      <c r="T20" s="280"/>
      <c r="U20" s="412"/>
      <c r="V20" s="383"/>
      <c r="W20" s="280"/>
      <c r="X20" s="412"/>
      <c r="Y20" s="383"/>
      <c r="Z20" s="280"/>
      <c r="AA20" s="412"/>
      <c r="AB20" s="426">
        <f t="shared" ref="AB20:AB26" si="7">SUM(S20,V20,Y20)</f>
        <v>0</v>
      </c>
      <c r="AC20" s="422">
        <f t="shared" ref="AC20:AC26" si="8">$Q20*AB20</f>
        <v>0</v>
      </c>
      <c r="AD20" s="350">
        <f t="shared" si="5"/>
        <v>0</v>
      </c>
      <c r="AE20" s="520"/>
      <c r="AF20" s="520"/>
      <c r="AG20" s="520"/>
      <c r="AH20" s="65"/>
    </row>
    <row r="21" spans="1:34" ht="15" customHeight="1" x14ac:dyDescent="0.25">
      <c r="A21" s="666"/>
      <c r="B21" s="667"/>
      <c r="C21" s="668"/>
      <c r="D21" s="65"/>
      <c r="E21" s="331" t="s">
        <v>735</v>
      </c>
      <c r="F21" s="329"/>
      <c r="G21" s="329"/>
      <c r="H21" s="332"/>
      <c r="I21" s="328" t="s">
        <v>759</v>
      </c>
      <c r="J21" s="329"/>
      <c r="K21" s="329"/>
      <c r="L21" s="329"/>
      <c r="M21" s="329"/>
      <c r="N21" s="329"/>
      <c r="O21" s="329"/>
      <c r="P21" s="330"/>
      <c r="Q21" s="302">
        <v>10.914</v>
      </c>
      <c r="R21" s="418">
        <f t="shared" si="6"/>
        <v>13.0968</v>
      </c>
      <c r="S21" s="429"/>
      <c r="T21" s="234"/>
      <c r="U21" s="415"/>
      <c r="V21" s="429"/>
      <c r="W21" s="234"/>
      <c r="X21" s="415"/>
      <c r="Y21" s="429"/>
      <c r="Z21" s="234"/>
      <c r="AA21" s="415"/>
      <c r="AB21" s="427">
        <f t="shared" si="7"/>
        <v>0</v>
      </c>
      <c r="AC21" s="424">
        <f t="shared" si="8"/>
        <v>0</v>
      </c>
      <c r="AD21" s="352">
        <f>$R21*AB21</f>
        <v>0</v>
      </c>
      <c r="AE21" s="520"/>
      <c r="AF21" s="520"/>
      <c r="AG21" s="520"/>
      <c r="AH21" s="65"/>
    </row>
    <row r="22" spans="1:34" ht="15" customHeight="1" x14ac:dyDescent="0.25">
      <c r="A22" s="663" t="str">
        <f>'SpaceCA (3)'!E3</f>
        <v>Alcohol</v>
      </c>
      <c r="B22" s="664"/>
      <c r="C22" s="665"/>
      <c r="D22" s="65"/>
      <c r="E22" s="331" t="s">
        <v>773</v>
      </c>
      <c r="F22" s="329"/>
      <c r="G22" s="329"/>
      <c r="H22" s="332"/>
      <c r="I22" s="328" t="s">
        <v>801</v>
      </c>
      <c r="J22" s="329"/>
      <c r="K22" s="329"/>
      <c r="L22" s="329"/>
      <c r="M22" s="329"/>
      <c r="N22" s="329"/>
      <c r="O22" s="329"/>
      <c r="P22" s="330"/>
      <c r="Q22" s="302">
        <v>20.5975</v>
      </c>
      <c r="R22" s="418">
        <f t="shared" si="6"/>
        <v>24.716999999999999</v>
      </c>
      <c r="S22" s="429"/>
      <c r="T22" s="234"/>
      <c r="U22" s="415"/>
      <c r="V22" s="429"/>
      <c r="W22" s="234"/>
      <c r="X22" s="415"/>
      <c r="Y22" s="429"/>
      <c r="Z22" s="234"/>
      <c r="AA22" s="415"/>
      <c r="AB22" s="427">
        <f t="shared" si="7"/>
        <v>0</v>
      </c>
      <c r="AC22" s="424">
        <f t="shared" si="8"/>
        <v>0</v>
      </c>
      <c r="AD22" s="352">
        <f>$R22*AB22</f>
        <v>0</v>
      </c>
      <c r="AE22" s="520"/>
      <c r="AF22" s="520"/>
      <c r="AG22" s="520"/>
      <c r="AH22" s="65"/>
    </row>
    <row r="23" spans="1:34" ht="15" customHeight="1" x14ac:dyDescent="0.25">
      <c r="A23" s="666"/>
      <c r="B23" s="667"/>
      <c r="C23" s="668"/>
      <c r="D23" s="65"/>
      <c r="E23" s="858" t="s">
        <v>736</v>
      </c>
      <c r="F23" s="773"/>
      <c r="G23" s="773"/>
      <c r="H23" s="859"/>
      <c r="I23" s="766" t="s">
        <v>674</v>
      </c>
      <c r="J23" s="773"/>
      <c r="K23" s="773"/>
      <c r="L23" s="773"/>
      <c r="M23" s="773"/>
      <c r="N23" s="773"/>
      <c r="O23" s="773"/>
      <c r="P23" s="896"/>
      <c r="Q23" s="302">
        <v>7.9715000000000007</v>
      </c>
      <c r="R23" s="418">
        <f t="shared" si="6"/>
        <v>9.5658000000000012</v>
      </c>
      <c r="S23" s="429"/>
      <c r="T23" s="234"/>
      <c r="U23" s="415"/>
      <c r="V23" s="429"/>
      <c r="W23" s="234"/>
      <c r="X23" s="415"/>
      <c r="Y23" s="429"/>
      <c r="Z23" s="234"/>
      <c r="AA23" s="415"/>
      <c r="AB23" s="427">
        <f t="shared" si="7"/>
        <v>0</v>
      </c>
      <c r="AC23" s="424">
        <f t="shared" si="8"/>
        <v>0</v>
      </c>
      <c r="AD23" s="352">
        <f>$R23*AB23</f>
        <v>0</v>
      </c>
      <c r="AE23" s="520"/>
      <c r="AF23" s="520"/>
      <c r="AG23" s="520"/>
      <c r="AH23" s="65"/>
    </row>
    <row r="24" spans="1:34" ht="15" customHeight="1" x14ac:dyDescent="0.25">
      <c r="A24" s="676" t="str">
        <f>'SpaceCA (4)'!E3</f>
        <v>Catering - Equipment</v>
      </c>
      <c r="B24" s="677"/>
      <c r="C24" s="678"/>
      <c r="D24" s="65"/>
      <c r="E24" s="858" t="s">
        <v>758</v>
      </c>
      <c r="F24" s="773"/>
      <c r="G24" s="773"/>
      <c r="H24" s="859"/>
      <c r="I24" s="766" t="s">
        <v>675</v>
      </c>
      <c r="J24" s="773"/>
      <c r="K24" s="773"/>
      <c r="L24" s="773"/>
      <c r="M24" s="773"/>
      <c r="N24" s="773"/>
      <c r="O24" s="773"/>
      <c r="P24" s="896"/>
      <c r="Q24" s="302">
        <v>36.594000000000008</v>
      </c>
      <c r="R24" s="418">
        <f t="shared" si="6"/>
        <v>43.912800000000011</v>
      </c>
      <c r="S24" s="429"/>
      <c r="T24" s="234"/>
      <c r="U24" s="415"/>
      <c r="V24" s="429"/>
      <c r="W24" s="234"/>
      <c r="X24" s="415"/>
      <c r="Y24" s="429"/>
      <c r="Z24" s="234"/>
      <c r="AA24" s="415"/>
      <c r="AB24" s="427">
        <f t="shared" si="7"/>
        <v>0</v>
      </c>
      <c r="AC24" s="424">
        <f t="shared" si="8"/>
        <v>0</v>
      </c>
      <c r="AD24" s="352">
        <f>$R24*AB24</f>
        <v>0</v>
      </c>
      <c r="AE24" s="520"/>
      <c r="AF24" s="520"/>
      <c r="AG24" s="520"/>
      <c r="AH24" s="65"/>
    </row>
    <row r="25" spans="1:34" ht="15" customHeight="1" x14ac:dyDescent="0.25">
      <c r="A25" s="679"/>
      <c r="B25" s="680"/>
      <c r="C25" s="681"/>
      <c r="D25" s="65"/>
      <c r="E25" s="858" t="s">
        <v>662</v>
      </c>
      <c r="F25" s="773"/>
      <c r="G25" s="773"/>
      <c r="H25" s="859"/>
      <c r="I25" s="766" t="s">
        <v>668</v>
      </c>
      <c r="J25" s="773"/>
      <c r="K25" s="773"/>
      <c r="L25" s="773"/>
      <c r="M25" s="773"/>
      <c r="N25" s="773"/>
      <c r="O25" s="773"/>
      <c r="P25" s="896"/>
      <c r="Q25" s="302">
        <v>6.8480000000000008</v>
      </c>
      <c r="R25" s="418">
        <f t="shared" si="6"/>
        <v>8.2176000000000009</v>
      </c>
      <c r="S25" s="429"/>
      <c r="T25" s="234"/>
      <c r="U25" s="415"/>
      <c r="V25" s="429"/>
      <c r="W25" s="234"/>
      <c r="X25" s="415"/>
      <c r="Y25" s="429"/>
      <c r="Z25" s="234"/>
      <c r="AA25" s="415"/>
      <c r="AB25" s="427">
        <f t="shared" si="7"/>
        <v>0</v>
      </c>
      <c r="AC25" s="424">
        <f t="shared" si="8"/>
        <v>0</v>
      </c>
      <c r="AD25" s="352">
        <f>$R25*AB25</f>
        <v>0</v>
      </c>
      <c r="AE25" s="520"/>
      <c r="AF25" s="520"/>
      <c r="AG25" s="520"/>
      <c r="AH25" s="65"/>
    </row>
    <row r="26" spans="1:34" ht="15" customHeight="1" x14ac:dyDescent="0.25">
      <c r="A26" s="663" t="str">
        <f>'SpaceCA (5)'!E3</f>
        <v>Catering - Hygiene</v>
      </c>
      <c r="B26" s="664"/>
      <c r="C26" s="665"/>
      <c r="D26" s="65"/>
      <c r="E26" s="866" t="s">
        <v>750</v>
      </c>
      <c r="F26" s="867"/>
      <c r="G26" s="867"/>
      <c r="H26" s="868"/>
      <c r="I26" s="735" t="s">
        <v>678</v>
      </c>
      <c r="J26" s="867"/>
      <c r="K26" s="867"/>
      <c r="L26" s="867"/>
      <c r="M26" s="867"/>
      <c r="N26" s="867"/>
      <c r="O26" s="867"/>
      <c r="P26" s="876"/>
      <c r="Q26" s="345">
        <v>6.3130000000000006</v>
      </c>
      <c r="R26" s="419">
        <f t="shared" si="6"/>
        <v>7.5756000000000006</v>
      </c>
      <c r="S26" s="385"/>
      <c r="T26" s="243"/>
      <c r="U26" s="416"/>
      <c r="V26" s="385"/>
      <c r="W26" s="243"/>
      <c r="X26" s="416"/>
      <c r="Y26" s="385"/>
      <c r="Z26" s="243"/>
      <c r="AA26" s="416"/>
      <c r="AB26" s="428">
        <f t="shared" si="7"/>
        <v>0</v>
      </c>
      <c r="AC26" s="425">
        <f t="shared" si="8"/>
        <v>0</v>
      </c>
      <c r="AD26" s="353">
        <f t="shared" si="5"/>
        <v>0</v>
      </c>
      <c r="AE26" s="520"/>
      <c r="AF26" s="520"/>
      <c r="AG26" s="520"/>
      <c r="AH26" s="65"/>
    </row>
    <row r="27" spans="1:34" ht="15" customHeight="1" x14ac:dyDescent="0.25">
      <c r="A27" s="666"/>
      <c r="B27" s="667"/>
      <c r="C27" s="668"/>
      <c r="D27" s="65"/>
      <c r="E27" s="233"/>
      <c r="F27" s="233"/>
      <c r="G27" s="233"/>
      <c r="H27" s="233"/>
      <c r="I27" s="233"/>
      <c r="J27" s="233"/>
      <c r="K27" s="233"/>
      <c r="L27" s="233"/>
      <c r="M27" s="233"/>
      <c r="N27" s="233"/>
      <c r="O27" s="233"/>
      <c r="P27" s="233"/>
      <c r="Q27" s="334"/>
      <c r="R27" s="89"/>
      <c r="S27" s="232"/>
      <c r="T27" s="141"/>
      <c r="U27" s="89"/>
      <c r="V27" s="232"/>
      <c r="W27" s="141"/>
      <c r="X27" s="89"/>
      <c r="Y27" s="232"/>
      <c r="Z27" s="141"/>
      <c r="AA27" s="89"/>
      <c r="AB27" s="232"/>
      <c r="AC27" s="333"/>
      <c r="AD27" s="89"/>
      <c r="AH27" s="65"/>
    </row>
    <row r="28" spans="1:34" ht="15" customHeight="1" x14ac:dyDescent="0.25">
      <c r="A28" s="663" t="str">
        <f>SpaceGR!E3</f>
        <v>Graphics &amp; Rigging</v>
      </c>
      <c r="B28" s="664"/>
      <c r="C28" s="665"/>
      <c r="D28" s="65"/>
      <c r="E28" s="721" t="s">
        <v>734</v>
      </c>
      <c r="F28" s="722"/>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3"/>
      <c r="AH28" s="65"/>
    </row>
    <row r="29" spans="1:34" ht="15" customHeight="1" x14ac:dyDescent="0.25">
      <c r="A29" s="666"/>
      <c r="B29" s="667"/>
      <c r="C29" s="668"/>
      <c r="D29" s="65"/>
      <c r="E29" s="724"/>
      <c r="F29" s="725"/>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6"/>
      <c r="AH29" s="65"/>
    </row>
    <row r="30" spans="1:34" ht="15" customHeight="1" x14ac:dyDescent="0.25">
      <c r="A30" s="663" t="str">
        <f>SpaceCD!E2</f>
        <v>Your contact details</v>
      </c>
      <c r="B30" s="664"/>
      <c r="C30" s="665"/>
      <c r="D30" s="65"/>
      <c r="E30" s="724"/>
      <c r="F30" s="725"/>
      <c r="G30" s="725"/>
      <c r="H30" s="725"/>
      <c r="I30" s="725"/>
      <c r="J30" s="725"/>
      <c r="K30" s="725"/>
      <c r="L30" s="725"/>
      <c r="M30" s="725"/>
      <c r="N30" s="725"/>
      <c r="O30" s="725"/>
      <c r="P30" s="725"/>
      <c r="Q30" s="725"/>
      <c r="R30" s="725"/>
      <c r="S30" s="725"/>
      <c r="T30" s="725"/>
      <c r="U30" s="725"/>
      <c r="V30" s="725"/>
      <c r="W30" s="725"/>
      <c r="X30" s="725"/>
      <c r="Y30" s="725"/>
      <c r="Z30" s="725"/>
      <c r="AA30" s="725"/>
      <c r="AB30" s="725"/>
      <c r="AC30" s="725"/>
      <c r="AD30" s="726"/>
      <c r="AH30" s="65"/>
    </row>
    <row r="31" spans="1:34" ht="15" customHeight="1" x14ac:dyDescent="0.25">
      <c r="A31" s="666"/>
      <c r="B31" s="667"/>
      <c r="C31" s="668"/>
      <c r="D31" s="65"/>
      <c r="E31" s="724"/>
      <c r="F31" s="725"/>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6"/>
      <c r="AH31" s="65"/>
    </row>
    <row r="32" spans="1:34" ht="15" customHeight="1" x14ac:dyDescent="0.25">
      <c r="A32" s="663" t="str">
        <f>SpaceOS!E2</f>
        <v>Order summary</v>
      </c>
      <c r="B32" s="664"/>
      <c r="C32" s="665"/>
      <c r="D32" s="65"/>
      <c r="E32" s="724"/>
      <c r="F32" s="725"/>
      <c r="G32" s="725"/>
      <c r="H32" s="725"/>
      <c r="I32" s="725"/>
      <c r="J32" s="725"/>
      <c r="K32" s="725"/>
      <c r="L32" s="725"/>
      <c r="M32" s="725"/>
      <c r="N32" s="725"/>
      <c r="O32" s="725"/>
      <c r="P32" s="725"/>
      <c r="Q32" s="725"/>
      <c r="R32" s="725"/>
      <c r="S32" s="725"/>
      <c r="T32" s="725"/>
      <c r="U32" s="725"/>
      <c r="V32" s="725"/>
      <c r="W32" s="725"/>
      <c r="X32" s="725"/>
      <c r="Y32" s="725"/>
      <c r="Z32" s="725"/>
      <c r="AA32" s="725"/>
      <c r="AB32" s="725"/>
      <c r="AC32" s="725"/>
      <c r="AD32" s="726"/>
      <c r="AE32" s="65"/>
      <c r="AF32" s="65"/>
      <c r="AG32" s="65"/>
      <c r="AH32" s="65"/>
    </row>
    <row r="33" spans="1:34" ht="15" customHeight="1" x14ac:dyDescent="0.25">
      <c r="A33" s="666"/>
      <c r="B33" s="667"/>
      <c r="C33" s="668"/>
      <c r="D33" s="65"/>
      <c r="E33" s="724"/>
      <c r="F33" s="725"/>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6"/>
      <c r="AE33" s="65"/>
      <c r="AF33" s="65"/>
      <c r="AG33" s="65"/>
      <c r="AH33" s="65"/>
    </row>
    <row r="34" spans="1:34" ht="15" customHeight="1" x14ac:dyDescent="0.25">
      <c r="A34" s="663" t="str">
        <f>SpaceTC!E2</f>
        <v>Terms &amp; Conditions</v>
      </c>
      <c r="B34" s="664"/>
      <c r="C34" s="665"/>
      <c r="D34" s="65"/>
      <c r="E34" s="724"/>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6"/>
      <c r="AE34" s="65"/>
      <c r="AF34" s="65"/>
      <c r="AG34" s="65"/>
      <c r="AH34" s="65"/>
    </row>
    <row r="35" spans="1:34" ht="15" customHeight="1" x14ac:dyDescent="0.25">
      <c r="A35" s="666"/>
      <c r="B35" s="667"/>
      <c r="C35" s="668"/>
      <c r="D35" s="65"/>
      <c r="E35" s="724"/>
      <c r="F35" s="725"/>
      <c r="G35" s="725"/>
      <c r="H35" s="725"/>
      <c r="I35" s="725"/>
      <c r="J35" s="725"/>
      <c r="K35" s="725"/>
      <c r="L35" s="725"/>
      <c r="M35" s="725"/>
      <c r="N35" s="725"/>
      <c r="O35" s="725"/>
      <c r="P35" s="725"/>
      <c r="Q35" s="725"/>
      <c r="R35" s="725"/>
      <c r="S35" s="725"/>
      <c r="T35" s="725"/>
      <c r="U35" s="725"/>
      <c r="V35" s="725"/>
      <c r="W35" s="725"/>
      <c r="X35" s="725"/>
      <c r="Y35" s="725"/>
      <c r="Z35" s="725"/>
      <c r="AA35" s="725"/>
      <c r="AB35" s="725"/>
      <c r="AC35" s="725"/>
      <c r="AD35" s="726"/>
      <c r="AE35" s="65"/>
      <c r="AF35" s="65"/>
      <c r="AG35" s="65"/>
      <c r="AH35" s="65"/>
    </row>
    <row r="36" spans="1:34" ht="15" customHeight="1" x14ac:dyDescent="0.25">
      <c r="A36" s="72"/>
      <c r="B36" s="72"/>
      <c r="C36" s="72"/>
      <c r="D36" s="65"/>
      <c r="E36" s="724"/>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6"/>
      <c r="AE36" s="65"/>
      <c r="AF36" s="65"/>
      <c r="AG36" s="65"/>
      <c r="AH36" s="65"/>
    </row>
    <row r="37" spans="1:34" ht="15" customHeight="1" x14ac:dyDescent="0.25">
      <c r="A37" s="73"/>
      <c r="B37" s="73"/>
      <c r="C37" s="73"/>
      <c r="D37" s="65"/>
      <c r="E37" s="724"/>
      <c r="F37" s="725"/>
      <c r="G37" s="725"/>
      <c r="H37" s="725"/>
      <c r="I37" s="725"/>
      <c r="J37" s="725"/>
      <c r="K37" s="725"/>
      <c r="L37" s="725"/>
      <c r="M37" s="725"/>
      <c r="N37" s="725"/>
      <c r="O37" s="725"/>
      <c r="P37" s="725"/>
      <c r="Q37" s="725"/>
      <c r="R37" s="725"/>
      <c r="S37" s="725"/>
      <c r="T37" s="725"/>
      <c r="U37" s="725"/>
      <c r="V37" s="725"/>
      <c r="W37" s="725"/>
      <c r="X37" s="725"/>
      <c r="Y37" s="725"/>
      <c r="Z37" s="725"/>
      <c r="AA37" s="725"/>
      <c r="AB37" s="725"/>
      <c r="AC37" s="725"/>
      <c r="AD37" s="726"/>
      <c r="AE37" s="65"/>
      <c r="AF37" s="65"/>
      <c r="AG37" s="65"/>
      <c r="AH37" s="65"/>
    </row>
    <row r="38" spans="1:34" ht="15" x14ac:dyDescent="0.25">
      <c r="A38" s="669" t="s">
        <v>18</v>
      </c>
      <c r="B38" s="669"/>
      <c r="C38" s="669"/>
      <c r="D38" s="65"/>
      <c r="E38" s="724"/>
      <c r="F38" s="725"/>
      <c r="G38" s="725"/>
      <c r="H38" s="725"/>
      <c r="I38" s="725"/>
      <c r="J38" s="725"/>
      <c r="K38" s="725"/>
      <c r="L38" s="725"/>
      <c r="M38" s="725"/>
      <c r="N38" s="725"/>
      <c r="O38" s="725"/>
      <c r="P38" s="725"/>
      <c r="Q38" s="725"/>
      <c r="R38" s="725"/>
      <c r="S38" s="725"/>
      <c r="T38" s="725"/>
      <c r="U38" s="725"/>
      <c r="V38" s="725"/>
      <c r="W38" s="725"/>
      <c r="X38" s="725"/>
      <c r="Y38" s="725"/>
      <c r="Z38" s="725"/>
      <c r="AA38" s="725"/>
      <c r="AB38" s="725"/>
      <c r="AC38" s="725"/>
      <c r="AD38" s="726"/>
      <c r="AE38" s="65"/>
      <c r="AF38" s="65"/>
      <c r="AG38" s="65"/>
      <c r="AH38" s="65"/>
    </row>
    <row r="39" spans="1:34" ht="15" x14ac:dyDescent="0.25">
      <c r="A39" s="104" t="s">
        <v>88</v>
      </c>
      <c r="B39" s="231"/>
      <c r="C39" s="231"/>
      <c r="D39" s="65"/>
      <c r="E39" s="724"/>
      <c r="F39" s="725"/>
      <c r="G39" s="725"/>
      <c r="H39" s="725"/>
      <c r="I39" s="725"/>
      <c r="J39" s="725"/>
      <c r="K39" s="725"/>
      <c r="L39" s="725"/>
      <c r="M39" s="725"/>
      <c r="N39" s="725"/>
      <c r="O39" s="725"/>
      <c r="P39" s="725"/>
      <c r="Q39" s="725"/>
      <c r="R39" s="725"/>
      <c r="S39" s="725"/>
      <c r="T39" s="725"/>
      <c r="U39" s="725"/>
      <c r="V39" s="725"/>
      <c r="W39" s="725"/>
      <c r="X39" s="725"/>
      <c r="Y39" s="725"/>
      <c r="Z39" s="725"/>
      <c r="AA39" s="725"/>
      <c r="AB39" s="725"/>
      <c r="AC39" s="725"/>
      <c r="AD39" s="726"/>
      <c r="AE39" s="65"/>
      <c r="AF39" s="65"/>
      <c r="AG39" s="65"/>
      <c r="AH39" s="65"/>
    </row>
    <row r="40" spans="1:34" ht="15" customHeight="1" x14ac:dyDescent="0.25">
      <c r="A40" s="68" t="s">
        <v>20</v>
      </c>
      <c r="B40" s="231"/>
      <c r="C40" s="231"/>
      <c r="D40" s="65"/>
      <c r="E40" s="724"/>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6"/>
      <c r="AE40" s="65"/>
      <c r="AF40" s="65"/>
      <c r="AG40" s="65"/>
      <c r="AH40" s="65"/>
    </row>
    <row r="41" spans="1:34" ht="15" customHeight="1" x14ac:dyDescent="0.25">
      <c r="A41" s="68" t="s">
        <v>21</v>
      </c>
      <c r="B41" s="231"/>
      <c r="C41" s="231"/>
      <c r="D41" s="65"/>
      <c r="E41" s="724"/>
      <c r="F41" s="725"/>
      <c r="G41" s="725"/>
      <c r="H41" s="725"/>
      <c r="I41" s="725"/>
      <c r="J41" s="725"/>
      <c r="K41" s="725"/>
      <c r="L41" s="725"/>
      <c r="M41" s="725"/>
      <c r="N41" s="725"/>
      <c r="O41" s="725"/>
      <c r="P41" s="725"/>
      <c r="Q41" s="725"/>
      <c r="R41" s="725"/>
      <c r="S41" s="725"/>
      <c r="T41" s="725"/>
      <c r="U41" s="725"/>
      <c r="V41" s="725"/>
      <c r="W41" s="725"/>
      <c r="X41" s="725"/>
      <c r="Y41" s="725"/>
      <c r="Z41" s="725"/>
      <c r="AA41" s="725"/>
      <c r="AB41" s="725"/>
      <c r="AC41" s="725"/>
      <c r="AD41" s="726"/>
      <c r="AE41" s="65"/>
      <c r="AF41" s="65"/>
      <c r="AG41" s="65"/>
      <c r="AH41" s="65"/>
    </row>
    <row r="42" spans="1:34" ht="15" customHeight="1" x14ac:dyDescent="0.25">
      <c r="A42" s="68" t="s">
        <v>22</v>
      </c>
      <c r="B42" s="231"/>
      <c r="C42" s="231"/>
      <c r="D42" s="65"/>
      <c r="E42" s="727"/>
      <c r="F42" s="728"/>
      <c r="G42" s="728"/>
      <c r="H42" s="728"/>
      <c r="I42" s="728"/>
      <c r="J42" s="728"/>
      <c r="K42" s="728"/>
      <c r="L42" s="728"/>
      <c r="M42" s="728"/>
      <c r="N42" s="728"/>
      <c r="O42" s="728"/>
      <c r="P42" s="728"/>
      <c r="Q42" s="728"/>
      <c r="R42" s="728"/>
      <c r="S42" s="728"/>
      <c r="T42" s="728"/>
      <c r="U42" s="728"/>
      <c r="V42" s="728"/>
      <c r="W42" s="728"/>
      <c r="X42" s="728"/>
      <c r="Y42" s="728"/>
      <c r="Z42" s="728"/>
      <c r="AA42" s="728"/>
      <c r="AB42" s="728"/>
      <c r="AC42" s="728"/>
      <c r="AD42" s="729"/>
      <c r="AE42" s="65"/>
      <c r="AF42" s="65"/>
      <c r="AG42" s="65"/>
      <c r="AH42" s="65"/>
    </row>
    <row r="43" spans="1:34" ht="15" customHeight="1" x14ac:dyDescent="0.25">
      <c r="A43" s="68" t="s">
        <v>23</v>
      </c>
      <c r="B43" s="231"/>
      <c r="C43" s="231"/>
      <c r="D43" s="65"/>
      <c r="E43" s="65"/>
      <c r="F43" s="80"/>
      <c r="G43" s="80"/>
      <c r="H43" s="80"/>
      <c r="I43" s="80"/>
      <c r="J43" s="80"/>
      <c r="K43" s="80"/>
      <c r="L43" s="80"/>
      <c r="M43" s="80"/>
      <c r="N43" s="80"/>
      <c r="O43" s="80"/>
      <c r="P43" s="80"/>
      <c r="Q43" s="80"/>
      <c r="R43" s="80"/>
      <c r="S43" s="80"/>
      <c r="T43" s="143"/>
      <c r="U43" s="80"/>
      <c r="V43" s="80"/>
      <c r="W43" s="143"/>
      <c r="X43" s="80"/>
      <c r="Y43" s="80"/>
      <c r="Z43" s="143"/>
      <c r="AA43" s="80"/>
      <c r="AB43" s="80"/>
      <c r="AC43" s="80"/>
      <c r="AD43" s="80"/>
      <c r="AE43" s="65"/>
      <c r="AF43" s="65"/>
      <c r="AG43" s="65"/>
      <c r="AH43" s="65"/>
    </row>
    <row r="44" spans="1:34" ht="15" customHeight="1" x14ac:dyDescent="0.25">
      <c r="A44" s="68" t="s">
        <v>827</v>
      </c>
      <c r="B44" s="231"/>
      <c r="C44" s="231"/>
      <c r="D44" s="65"/>
      <c r="E44" s="65"/>
      <c r="F44" s="80"/>
      <c r="G44" s="80"/>
      <c r="H44" s="80"/>
      <c r="I44" s="80"/>
      <c r="J44" s="80"/>
      <c r="K44" s="80"/>
      <c r="L44" s="80"/>
      <c r="M44" s="80"/>
      <c r="N44" s="80"/>
      <c r="O44" s="80"/>
      <c r="P44" s="80"/>
      <c r="Q44" s="80"/>
      <c r="R44" s="80"/>
      <c r="S44" s="80"/>
      <c r="T44" s="143"/>
      <c r="U44" s="80"/>
      <c r="V44" s="80"/>
      <c r="W44" s="143"/>
      <c r="X44" s="80"/>
      <c r="Y44" s="80"/>
      <c r="Z44" s="143"/>
      <c r="AA44" s="80"/>
      <c r="AB44" s="80"/>
      <c r="AC44" s="80"/>
      <c r="AD44" s="80"/>
      <c r="AE44" s="65"/>
      <c r="AF44" s="65"/>
      <c r="AG44" s="65"/>
      <c r="AH44" s="65"/>
    </row>
    <row r="45" spans="1:34" ht="15" customHeight="1" x14ac:dyDescent="0.25">
      <c r="A45" s="74"/>
      <c r="B45" s="231"/>
      <c r="C45" s="231"/>
      <c r="D45" s="65"/>
      <c r="E45" s="65"/>
      <c r="F45" s="65"/>
      <c r="G45" s="65"/>
      <c r="H45" s="65"/>
      <c r="I45" s="65"/>
      <c r="J45" s="65"/>
      <c r="K45" s="65"/>
      <c r="L45" s="65"/>
      <c r="M45" s="65"/>
      <c r="N45" s="65"/>
      <c r="O45" s="65"/>
      <c r="P45" s="65"/>
      <c r="Q45" s="65"/>
      <c r="R45" s="65"/>
      <c r="S45" s="65"/>
      <c r="T45" s="139"/>
      <c r="U45" s="65"/>
      <c r="V45" s="65"/>
      <c r="W45" s="139"/>
      <c r="X45" s="65"/>
      <c r="Y45" s="65"/>
      <c r="Z45" s="139"/>
      <c r="AA45" s="65"/>
      <c r="AB45" s="65"/>
      <c r="AC45" s="65"/>
      <c r="AD45" s="65"/>
      <c r="AE45" s="65"/>
      <c r="AF45" s="65"/>
      <c r="AG45" s="65"/>
      <c r="AH45" s="65"/>
    </row>
    <row r="46" spans="1:34" ht="15" customHeight="1" x14ac:dyDescent="0.25">
      <c r="A46" s="661" t="s">
        <v>705</v>
      </c>
      <c r="B46" s="661"/>
      <c r="C46" s="661"/>
      <c r="D46" s="65"/>
      <c r="E46" s="65"/>
      <c r="F46" s="65"/>
      <c r="G46" s="65"/>
      <c r="H46" s="65"/>
      <c r="I46" s="65"/>
      <c r="J46" s="65"/>
      <c r="K46" s="65"/>
      <c r="L46" s="65"/>
      <c r="M46" s="65"/>
      <c r="N46" s="65"/>
      <c r="O46" s="65"/>
      <c r="P46" s="65"/>
      <c r="Q46" s="65"/>
      <c r="R46" s="65"/>
      <c r="S46" s="65"/>
      <c r="T46" s="139"/>
      <c r="U46" s="65"/>
      <c r="V46" s="65"/>
      <c r="W46" s="139"/>
      <c r="X46" s="65"/>
      <c r="Y46" s="65"/>
      <c r="Z46" s="139"/>
      <c r="AA46" s="65"/>
      <c r="AB46" s="65"/>
      <c r="AC46" s="65"/>
      <c r="AD46" s="65"/>
      <c r="AE46" s="65"/>
      <c r="AF46" s="65"/>
      <c r="AG46" s="65"/>
      <c r="AH46" s="65"/>
    </row>
    <row r="47" spans="1:34" ht="15" customHeight="1" x14ac:dyDescent="0.25">
      <c r="A47" s="661"/>
      <c r="B47" s="661"/>
      <c r="C47" s="661"/>
      <c r="D47" s="65"/>
      <c r="E47" s="65"/>
      <c r="F47" s="65"/>
      <c r="G47" s="65"/>
      <c r="H47" s="65"/>
      <c r="I47" s="65"/>
      <c r="J47" s="65"/>
      <c r="K47" s="65"/>
      <c r="L47" s="65"/>
      <c r="M47" s="65"/>
      <c r="N47" s="65"/>
      <c r="O47" s="65"/>
      <c r="P47" s="65"/>
      <c r="Q47" s="65"/>
      <c r="R47" s="65"/>
      <c r="S47" s="65"/>
      <c r="T47" s="139"/>
      <c r="U47" s="65"/>
      <c r="V47" s="65"/>
      <c r="W47" s="139"/>
      <c r="X47" s="65"/>
      <c r="Y47" s="65"/>
      <c r="Z47" s="139"/>
      <c r="AA47" s="65"/>
      <c r="AB47" s="65"/>
      <c r="AC47" s="65"/>
      <c r="AD47" s="65"/>
      <c r="AE47" s="65"/>
      <c r="AF47" s="65"/>
      <c r="AG47" s="65"/>
      <c r="AH47" s="65"/>
    </row>
    <row r="48" spans="1:34" ht="15" customHeight="1" x14ac:dyDescent="0.25">
      <c r="A48" s="662" t="s">
        <v>24</v>
      </c>
      <c r="B48" s="662"/>
      <c r="C48" s="662"/>
      <c r="D48" s="65"/>
      <c r="E48" s="65"/>
      <c r="F48" s="65"/>
      <c r="G48" s="65"/>
      <c r="H48" s="65"/>
      <c r="I48" s="65"/>
      <c r="J48" s="65"/>
      <c r="K48" s="65"/>
      <c r="L48" s="65"/>
      <c r="M48" s="65"/>
      <c r="N48" s="65"/>
      <c r="O48" s="65"/>
      <c r="P48" s="65"/>
      <c r="Q48" s="65"/>
      <c r="R48" s="65"/>
      <c r="S48" s="65"/>
      <c r="T48" s="139"/>
      <c r="U48" s="65"/>
      <c r="V48" s="65"/>
      <c r="W48" s="139"/>
      <c r="X48" s="65"/>
      <c r="Y48" s="65"/>
      <c r="Z48" s="139"/>
      <c r="AA48" s="65"/>
      <c r="AB48" s="65"/>
      <c r="AC48" s="65"/>
      <c r="AD48" s="65"/>
      <c r="AE48" s="65"/>
      <c r="AF48" s="65"/>
      <c r="AG48" s="65"/>
      <c r="AH48" s="65"/>
    </row>
    <row r="49" spans="1:34" ht="15" customHeight="1" x14ac:dyDescent="0.25">
      <c r="A49" s="662"/>
      <c r="B49" s="662"/>
      <c r="C49" s="662"/>
      <c r="D49" s="65"/>
      <c r="E49" s="65"/>
      <c r="F49" s="65"/>
      <c r="G49" s="65"/>
      <c r="H49" s="65"/>
      <c r="I49" s="65"/>
      <c r="J49" s="65"/>
      <c r="K49" s="65"/>
      <c r="L49" s="65"/>
      <c r="M49" s="65"/>
      <c r="N49" s="65"/>
      <c r="O49" s="65"/>
      <c r="P49" s="65"/>
      <c r="Q49" s="65"/>
      <c r="R49" s="65"/>
      <c r="S49" s="65"/>
      <c r="T49" s="139"/>
      <c r="U49" s="65"/>
      <c r="V49" s="65"/>
      <c r="W49" s="139"/>
      <c r="X49" s="65"/>
      <c r="Y49" s="65"/>
      <c r="Z49" s="139"/>
      <c r="AA49" s="65"/>
      <c r="AB49" s="65"/>
      <c r="AC49" s="65"/>
      <c r="AD49" s="65"/>
      <c r="AE49" s="65"/>
      <c r="AF49" s="65"/>
      <c r="AG49" s="65"/>
      <c r="AH49" s="65"/>
    </row>
    <row r="50" spans="1:34" ht="15" customHeight="1" x14ac:dyDescent="0.25">
      <c r="A50" s="73"/>
      <c r="B50" s="73"/>
      <c r="C50" s="73"/>
      <c r="D50" s="65"/>
      <c r="E50" s="65"/>
      <c r="F50" s="65"/>
      <c r="G50" s="65"/>
      <c r="H50" s="65"/>
      <c r="I50" s="65"/>
      <c r="J50" s="65"/>
      <c r="K50" s="65"/>
      <c r="L50" s="65"/>
      <c r="M50" s="65"/>
      <c r="N50" s="65"/>
      <c r="O50" s="65"/>
      <c r="P50" s="65"/>
      <c r="Q50" s="65"/>
      <c r="R50" s="65"/>
      <c r="S50" s="65"/>
      <c r="T50" s="139"/>
      <c r="U50" s="65"/>
      <c r="V50" s="65"/>
      <c r="W50" s="139"/>
      <c r="X50" s="65"/>
      <c r="Y50" s="65"/>
      <c r="Z50" s="139"/>
      <c r="AA50" s="65"/>
      <c r="AB50" s="65"/>
      <c r="AC50" s="65"/>
      <c r="AD50" s="65"/>
      <c r="AE50" s="65"/>
      <c r="AF50" s="65"/>
      <c r="AG50" s="65"/>
      <c r="AH50" s="65"/>
    </row>
    <row r="51" spans="1:34" ht="15" customHeight="1" x14ac:dyDescent="0.25">
      <c r="A51" s="73"/>
      <c r="B51" s="73"/>
      <c r="C51" s="73"/>
      <c r="D51" s="65"/>
      <c r="E51" s="65"/>
      <c r="F51" s="65"/>
      <c r="G51" s="65"/>
      <c r="H51" s="65"/>
      <c r="I51" s="65"/>
      <c r="J51" s="65"/>
      <c r="K51" s="65"/>
      <c r="L51" s="65"/>
      <c r="M51" s="65"/>
      <c r="N51" s="65"/>
      <c r="O51" s="65"/>
      <c r="P51" s="65"/>
      <c r="Q51" s="65"/>
      <c r="R51" s="65"/>
      <c r="S51" s="65"/>
      <c r="T51" s="139"/>
      <c r="U51" s="65"/>
      <c r="V51" s="65"/>
      <c r="W51" s="139"/>
      <c r="X51" s="65"/>
      <c r="Y51" s="65"/>
      <c r="Z51" s="139"/>
      <c r="AA51" s="65"/>
      <c r="AB51" s="65"/>
      <c r="AC51" s="65"/>
      <c r="AD51" s="65"/>
      <c r="AE51" s="65"/>
      <c r="AF51" s="65"/>
      <c r="AG51" s="65"/>
      <c r="AH51" s="65"/>
    </row>
    <row r="52" spans="1:34" ht="15" customHeight="1" x14ac:dyDescent="0.25">
      <c r="A52" s="73"/>
      <c r="B52" s="73"/>
      <c r="C52" s="73"/>
      <c r="D52" s="65"/>
      <c r="E52" s="65"/>
      <c r="F52" s="65"/>
      <c r="G52" s="65"/>
      <c r="H52" s="65"/>
      <c r="I52" s="65"/>
      <c r="J52" s="65"/>
      <c r="K52" s="65"/>
      <c r="L52" s="65"/>
      <c r="M52" s="65"/>
      <c r="N52" s="65"/>
      <c r="O52" s="65"/>
      <c r="P52" s="65"/>
      <c r="Q52" s="65"/>
      <c r="R52" s="65"/>
      <c r="S52" s="65"/>
      <c r="T52" s="139"/>
      <c r="U52" s="65"/>
      <c r="V52" s="65"/>
      <c r="W52" s="139"/>
      <c r="X52" s="65"/>
      <c r="Y52" s="65"/>
      <c r="Z52" s="139"/>
      <c r="AA52" s="65"/>
      <c r="AB52" s="65"/>
      <c r="AC52" s="65"/>
      <c r="AD52" s="65"/>
      <c r="AE52" s="65"/>
      <c r="AF52" s="65"/>
      <c r="AG52" s="65"/>
      <c r="AH52" s="65"/>
    </row>
    <row r="53" spans="1:34" ht="15" customHeight="1" x14ac:dyDescent="0.25">
      <c r="A53" s="73"/>
      <c r="B53" s="73"/>
      <c r="C53" s="73"/>
      <c r="D53" s="65"/>
      <c r="E53" s="65"/>
      <c r="F53" s="65"/>
      <c r="G53" s="65"/>
      <c r="H53" s="65"/>
      <c r="I53" s="65"/>
      <c r="J53" s="65"/>
      <c r="K53" s="65"/>
      <c r="L53" s="65"/>
      <c r="M53" s="65"/>
      <c r="N53" s="65"/>
      <c r="O53" s="65"/>
      <c r="P53" s="65"/>
      <c r="Q53" s="65"/>
      <c r="R53" s="65"/>
      <c r="S53" s="65"/>
      <c r="T53" s="139"/>
      <c r="U53" s="65"/>
      <c r="V53" s="65"/>
      <c r="W53" s="139"/>
      <c r="X53" s="65"/>
      <c r="Y53" s="65"/>
      <c r="Z53" s="139"/>
      <c r="AA53" s="65"/>
      <c r="AB53" s="65"/>
      <c r="AC53" s="65"/>
      <c r="AD53" s="65"/>
      <c r="AE53" s="65"/>
      <c r="AF53" s="65"/>
      <c r="AG53" s="65"/>
      <c r="AH53" s="65"/>
    </row>
    <row r="54" spans="1:34" ht="15" customHeight="1" x14ac:dyDescent="0.25">
      <c r="D54" s="65"/>
      <c r="E54" s="65"/>
      <c r="F54" s="65"/>
      <c r="G54" s="65"/>
      <c r="H54" s="65"/>
      <c r="I54" s="65"/>
      <c r="J54" s="65"/>
      <c r="K54" s="65"/>
      <c r="L54" s="65"/>
      <c r="M54" s="65"/>
      <c r="N54" s="65"/>
      <c r="O54" s="65"/>
      <c r="P54" s="65"/>
      <c r="Q54" s="65"/>
      <c r="R54" s="65"/>
      <c r="S54" s="65"/>
      <c r="T54" s="139"/>
      <c r="U54" s="65"/>
      <c r="V54" s="65"/>
      <c r="W54" s="139"/>
      <c r="X54" s="65"/>
      <c r="Y54" s="65"/>
      <c r="Z54" s="139"/>
      <c r="AA54" s="65"/>
      <c r="AB54" s="65"/>
      <c r="AC54" s="65"/>
      <c r="AD54" s="65"/>
      <c r="AE54" s="65"/>
      <c r="AF54" s="65"/>
      <c r="AG54" s="65"/>
      <c r="AH54" s="65"/>
    </row>
    <row r="55" spans="1:34" ht="15" customHeight="1" x14ac:dyDescent="0.25">
      <c r="D55" s="65"/>
      <c r="E55" s="65"/>
      <c r="F55" s="65"/>
      <c r="G55" s="65"/>
      <c r="H55" s="65"/>
      <c r="I55" s="65"/>
      <c r="J55" s="65"/>
      <c r="K55" s="65"/>
      <c r="L55" s="65"/>
      <c r="M55" s="65"/>
      <c r="N55" s="65"/>
      <c r="O55" s="65"/>
      <c r="P55" s="65"/>
      <c r="Q55" s="65"/>
      <c r="R55" s="65"/>
      <c r="S55" s="65"/>
      <c r="T55" s="139"/>
      <c r="U55" s="65"/>
      <c r="V55" s="65"/>
      <c r="W55" s="139"/>
      <c r="X55" s="65"/>
      <c r="Y55" s="65"/>
      <c r="Z55" s="139"/>
      <c r="AA55" s="65"/>
      <c r="AB55" s="65"/>
      <c r="AC55" s="65"/>
      <c r="AD55" s="65"/>
      <c r="AE55" s="65"/>
      <c r="AF55" s="65"/>
      <c r="AG55" s="65"/>
      <c r="AH55" s="65"/>
    </row>
    <row r="56" spans="1:34" ht="15" customHeight="1" x14ac:dyDescent="0.25">
      <c r="D56" s="65"/>
      <c r="E56" s="65"/>
      <c r="F56" s="65"/>
      <c r="G56" s="65"/>
      <c r="H56" s="65"/>
      <c r="I56" s="65"/>
      <c r="J56" s="65"/>
      <c r="K56" s="65"/>
      <c r="L56" s="65"/>
      <c r="M56" s="65"/>
      <c r="N56" s="65"/>
      <c r="O56" s="65"/>
      <c r="P56" s="65"/>
      <c r="Q56" s="65"/>
      <c r="R56" s="65"/>
      <c r="S56" s="65"/>
      <c r="T56" s="139"/>
      <c r="U56" s="65"/>
      <c r="V56" s="65"/>
      <c r="W56" s="139"/>
      <c r="X56" s="65"/>
      <c r="Y56" s="65"/>
      <c r="Z56" s="139"/>
      <c r="AA56" s="65"/>
      <c r="AB56" s="65"/>
      <c r="AC56" s="65"/>
      <c r="AD56" s="65"/>
      <c r="AE56" s="65"/>
      <c r="AF56" s="65"/>
      <c r="AG56" s="65"/>
      <c r="AH56" s="65"/>
    </row>
    <row r="57" spans="1:34" ht="15" customHeight="1" x14ac:dyDescent="0.25">
      <c r="D57" s="65"/>
      <c r="E57" s="65"/>
      <c r="F57" s="65"/>
      <c r="G57" s="65"/>
      <c r="H57" s="65"/>
      <c r="I57" s="65"/>
      <c r="J57" s="65"/>
      <c r="K57" s="65"/>
      <c r="L57" s="65"/>
      <c r="M57" s="65"/>
      <c r="N57" s="65"/>
      <c r="O57" s="65"/>
      <c r="P57" s="65"/>
      <c r="Q57" s="65"/>
      <c r="R57" s="65"/>
      <c r="S57" s="65"/>
      <c r="T57" s="139"/>
      <c r="U57" s="65"/>
      <c r="V57" s="65"/>
      <c r="W57" s="139"/>
      <c r="X57" s="65"/>
      <c r="Y57" s="65"/>
      <c r="Z57" s="139"/>
      <c r="AA57" s="65"/>
      <c r="AB57" s="65"/>
      <c r="AC57" s="65"/>
      <c r="AD57" s="65"/>
      <c r="AE57" s="65"/>
      <c r="AF57" s="65"/>
      <c r="AG57" s="65"/>
      <c r="AH57" s="65"/>
    </row>
    <row r="58" spans="1:34" ht="15" customHeight="1" x14ac:dyDescent="0.25">
      <c r="D58" s="65"/>
      <c r="E58" s="65"/>
      <c r="F58" s="65"/>
      <c r="G58" s="65"/>
      <c r="H58" s="65"/>
      <c r="I58" s="65"/>
      <c r="J58" s="65"/>
      <c r="K58" s="65"/>
      <c r="L58" s="65"/>
      <c r="M58" s="65"/>
      <c r="N58" s="65"/>
      <c r="O58" s="65"/>
      <c r="P58" s="65"/>
      <c r="Q58" s="65"/>
      <c r="R58" s="65"/>
      <c r="S58" s="65"/>
      <c r="T58" s="139"/>
      <c r="U58" s="65"/>
      <c r="V58" s="65"/>
      <c r="W58" s="139"/>
      <c r="X58" s="65"/>
      <c r="Y58" s="65"/>
      <c r="Z58" s="139"/>
      <c r="AA58" s="65"/>
      <c r="AB58" s="65"/>
      <c r="AC58" s="65"/>
      <c r="AD58" s="65"/>
      <c r="AE58" s="65"/>
      <c r="AF58" s="65"/>
      <c r="AG58" s="65"/>
      <c r="AH58" s="65"/>
    </row>
    <row r="59" spans="1:34" ht="15" customHeight="1" x14ac:dyDescent="0.25">
      <c r="D59" s="65"/>
      <c r="E59" s="65"/>
      <c r="F59" s="65"/>
      <c r="G59" s="65"/>
      <c r="H59" s="65"/>
      <c r="I59" s="65"/>
      <c r="J59" s="65"/>
      <c r="K59" s="65"/>
      <c r="L59" s="65"/>
      <c r="M59" s="65"/>
      <c r="N59" s="65"/>
      <c r="O59" s="65"/>
      <c r="P59" s="65"/>
      <c r="Q59" s="65"/>
      <c r="R59" s="65"/>
      <c r="S59" s="65"/>
      <c r="T59" s="139"/>
      <c r="U59" s="65"/>
      <c r="V59" s="65"/>
      <c r="W59" s="139"/>
      <c r="X59" s="65"/>
      <c r="Y59" s="65"/>
      <c r="Z59" s="139"/>
      <c r="AA59" s="65"/>
      <c r="AB59" s="65"/>
      <c r="AC59" s="65"/>
      <c r="AD59" s="65"/>
      <c r="AE59" s="65"/>
      <c r="AF59" s="65"/>
      <c r="AG59" s="65"/>
      <c r="AH59" s="65"/>
    </row>
    <row r="60" spans="1:34" ht="15" customHeight="1" x14ac:dyDescent="0.25">
      <c r="D60" s="65"/>
      <c r="E60" s="65"/>
      <c r="F60" s="65"/>
      <c r="G60" s="65"/>
      <c r="H60" s="65"/>
      <c r="I60" s="65"/>
      <c r="J60" s="65"/>
      <c r="K60" s="65"/>
      <c r="L60" s="65"/>
      <c r="M60" s="65"/>
      <c r="N60" s="65"/>
      <c r="O60" s="65"/>
      <c r="P60" s="65"/>
      <c r="Q60" s="65"/>
      <c r="R60" s="65"/>
      <c r="S60" s="65"/>
      <c r="T60" s="139"/>
      <c r="U60" s="65"/>
      <c r="V60" s="65"/>
      <c r="W60" s="139"/>
      <c r="X60" s="65"/>
      <c r="Y60" s="65"/>
      <c r="Z60" s="139"/>
      <c r="AA60" s="65"/>
      <c r="AB60" s="65"/>
      <c r="AC60" s="65"/>
      <c r="AD60" s="65"/>
      <c r="AE60" s="65"/>
      <c r="AF60" s="65"/>
      <c r="AG60" s="65"/>
      <c r="AH60" s="65"/>
    </row>
    <row r="61" spans="1:34" ht="15" customHeight="1" x14ac:dyDescent="0.25">
      <c r="D61" s="65"/>
      <c r="E61" s="65"/>
      <c r="F61" s="65"/>
      <c r="G61" s="65"/>
      <c r="H61" s="65"/>
      <c r="I61" s="65"/>
      <c r="J61" s="65"/>
      <c r="K61" s="65"/>
      <c r="L61" s="65"/>
      <c r="M61" s="65"/>
      <c r="N61" s="65"/>
      <c r="O61" s="65"/>
      <c r="P61" s="65"/>
      <c r="Q61" s="65"/>
      <c r="R61" s="65"/>
      <c r="S61" s="65"/>
      <c r="T61" s="139"/>
      <c r="U61" s="65"/>
      <c r="V61" s="65"/>
      <c r="W61" s="139"/>
      <c r="X61" s="65"/>
      <c r="Y61" s="65"/>
      <c r="Z61" s="139"/>
      <c r="AA61" s="65"/>
      <c r="AB61" s="65"/>
      <c r="AC61" s="65"/>
      <c r="AD61" s="65"/>
      <c r="AE61" s="65"/>
      <c r="AF61" s="65"/>
      <c r="AG61" s="65"/>
      <c r="AH61" s="65"/>
    </row>
    <row r="62" spans="1:34" ht="15" customHeight="1" x14ac:dyDescent="0.25">
      <c r="D62" s="65"/>
      <c r="E62" s="65"/>
      <c r="F62" s="65"/>
      <c r="G62" s="65"/>
      <c r="H62" s="65"/>
      <c r="I62" s="65"/>
      <c r="J62" s="65"/>
      <c r="K62" s="65"/>
      <c r="L62" s="65"/>
      <c r="M62" s="65"/>
      <c r="N62" s="65"/>
      <c r="O62" s="65"/>
      <c r="P62" s="65"/>
      <c r="Q62" s="65"/>
      <c r="R62" s="65"/>
      <c r="S62" s="65"/>
      <c r="T62" s="139"/>
      <c r="U62" s="65"/>
      <c r="V62" s="65"/>
      <c r="W62" s="139"/>
      <c r="X62" s="65"/>
      <c r="Y62" s="65"/>
      <c r="Z62" s="139"/>
      <c r="AA62" s="65"/>
      <c r="AB62" s="65"/>
      <c r="AC62" s="65"/>
      <c r="AD62" s="65"/>
      <c r="AE62" s="65"/>
      <c r="AF62" s="65"/>
      <c r="AG62" s="65"/>
      <c r="AH62" s="65"/>
    </row>
    <row r="63" spans="1:34" ht="15" customHeight="1" x14ac:dyDescent="0.25">
      <c r="D63" s="65"/>
      <c r="E63" s="65"/>
      <c r="F63" s="65"/>
      <c r="G63" s="65"/>
      <c r="H63" s="65"/>
      <c r="I63" s="65"/>
      <c r="J63" s="65"/>
      <c r="K63" s="65"/>
      <c r="L63" s="65"/>
      <c r="M63" s="65"/>
      <c r="N63" s="65"/>
      <c r="O63" s="65"/>
      <c r="P63" s="65"/>
      <c r="Q63" s="65"/>
      <c r="R63" s="65"/>
      <c r="S63" s="65"/>
      <c r="T63" s="139"/>
      <c r="U63" s="65"/>
      <c r="V63" s="65"/>
      <c r="W63" s="139"/>
      <c r="X63" s="65"/>
      <c r="Y63" s="65"/>
      <c r="Z63" s="139"/>
      <c r="AA63" s="65"/>
      <c r="AB63" s="65"/>
      <c r="AC63" s="65"/>
      <c r="AD63" s="65"/>
      <c r="AE63" s="65"/>
      <c r="AF63" s="65"/>
      <c r="AG63" s="65"/>
      <c r="AH63" s="65"/>
    </row>
    <row r="64" spans="1:34" ht="15" customHeight="1" x14ac:dyDescent="0.25">
      <c r="D64" s="65"/>
      <c r="E64" s="65"/>
      <c r="F64" s="65"/>
      <c r="G64" s="65"/>
      <c r="H64" s="65"/>
      <c r="I64" s="65"/>
      <c r="J64" s="65"/>
      <c r="K64" s="65"/>
      <c r="L64" s="65"/>
      <c r="M64" s="65"/>
      <c r="N64" s="65"/>
      <c r="O64" s="65"/>
      <c r="P64" s="65"/>
      <c r="Q64" s="65"/>
      <c r="R64" s="65"/>
      <c r="S64" s="65"/>
      <c r="T64" s="139"/>
      <c r="U64" s="65"/>
      <c r="V64" s="65"/>
      <c r="W64" s="139"/>
      <c r="X64" s="65"/>
      <c r="Y64" s="65"/>
      <c r="Z64" s="139"/>
      <c r="AA64" s="65"/>
      <c r="AB64" s="65"/>
      <c r="AC64" s="65"/>
      <c r="AD64" s="65"/>
      <c r="AE64" s="65"/>
      <c r="AF64" s="65"/>
      <c r="AG64" s="65"/>
      <c r="AH64" s="65"/>
    </row>
    <row r="65" spans="4:34" ht="15" customHeight="1" x14ac:dyDescent="0.25">
      <c r="D65" s="65"/>
      <c r="E65" s="65"/>
      <c r="F65" s="65"/>
      <c r="G65" s="65"/>
      <c r="H65" s="65"/>
      <c r="I65" s="65"/>
      <c r="J65" s="65"/>
      <c r="K65" s="65"/>
      <c r="L65" s="65"/>
      <c r="M65" s="65"/>
      <c r="N65" s="65"/>
      <c r="O65" s="65"/>
      <c r="P65" s="65"/>
      <c r="Q65" s="65"/>
      <c r="R65" s="65"/>
      <c r="S65" s="65"/>
      <c r="T65" s="139"/>
      <c r="U65" s="65"/>
      <c r="V65" s="65"/>
      <c r="W65" s="139"/>
      <c r="X65" s="65"/>
      <c r="Y65" s="65"/>
      <c r="Z65" s="139"/>
      <c r="AA65" s="65"/>
      <c r="AB65" s="65"/>
      <c r="AC65" s="65"/>
      <c r="AD65" s="65"/>
      <c r="AE65" s="65"/>
      <c r="AF65" s="65"/>
      <c r="AG65" s="65"/>
      <c r="AH65" s="65"/>
    </row>
    <row r="66" spans="4:34" ht="15" customHeight="1" x14ac:dyDescent="0.25">
      <c r="D66" s="65"/>
      <c r="E66" s="65"/>
      <c r="F66" s="65"/>
      <c r="G66" s="65"/>
      <c r="H66" s="65"/>
      <c r="I66" s="65"/>
      <c r="J66" s="65"/>
      <c r="K66" s="65"/>
      <c r="L66" s="65"/>
      <c r="M66" s="65"/>
      <c r="N66" s="65"/>
      <c r="O66" s="65"/>
      <c r="P66" s="65"/>
      <c r="Q66" s="65"/>
      <c r="R66" s="65"/>
      <c r="S66" s="65"/>
      <c r="T66" s="139"/>
      <c r="U66" s="65"/>
      <c r="V66" s="65"/>
      <c r="W66" s="139"/>
      <c r="X66" s="65"/>
      <c r="Y66" s="65"/>
      <c r="Z66" s="139"/>
      <c r="AA66" s="65"/>
      <c r="AB66" s="65"/>
      <c r="AC66" s="65"/>
      <c r="AD66" s="65"/>
      <c r="AE66" s="65"/>
      <c r="AF66" s="65"/>
      <c r="AG66" s="65"/>
      <c r="AH66" s="65"/>
    </row>
    <row r="67" spans="4:34" ht="15" customHeight="1" x14ac:dyDescent="0.25">
      <c r="D67" s="65"/>
      <c r="E67" s="65"/>
      <c r="F67" s="65"/>
      <c r="G67" s="65"/>
      <c r="H67" s="65"/>
      <c r="I67" s="65"/>
      <c r="J67" s="65"/>
      <c r="K67" s="65"/>
      <c r="L67" s="65"/>
      <c r="M67" s="65"/>
      <c r="N67" s="65"/>
      <c r="O67" s="65"/>
      <c r="P67" s="65"/>
      <c r="Q67" s="65"/>
      <c r="R67" s="65"/>
      <c r="S67" s="65"/>
      <c r="T67" s="139"/>
      <c r="U67" s="65"/>
      <c r="V67" s="65"/>
      <c r="W67" s="139"/>
      <c r="X67" s="65"/>
      <c r="Y67" s="65"/>
      <c r="Z67" s="139"/>
      <c r="AA67" s="65"/>
      <c r="AB67" s="65"/>
      <c r="AC67" s="65"/>
      <c r="AD67" s="65"/>
      <c r="AE67" s="65"/>
      <c r="AF67" s="65"/>
      <c r="AG67" s="65"/>
      <c r="AH67" s="65"/>
    </row>
    <row r="68" spans="4:34" ht="15" customHeight="1" x14ac:dyDescent="0.25">
      <c r="D68" s="65"/>
      <c r="E68" s="65"/>
      <c r="F68" s="65"/>
      <c r="G68" s="65"/>
      <c r="H68" s="65"/>
      <c r="I68" s="65"/>
      <c r="J68" s="65"/>
      <c r="K68" s="65"/>
      <c r="L68" s="65"/>
      <c r="M68" s="65"/>
      <c r="N68" s="65"/>
      <c r="O68" s="65"/>
      <c r="P68" s="65"/>
      <c r="Q68" s="65"/>
      <c r="R68" s="65"/>
      <c r="S68" s="65"/>
      <c r="T68" s="139"/>
      <c r="U68" s="65"/>
      <c r="V68" s="65"/>
      <c r="W68" s="139"/>
      <c r="X68" s="65"/>
      <c r="Y68" s="65"/>
      <c r="Z68" s="139"/>
      <c r="AA68" s="65"/>
      <c r="AB68" s="65"/>
      <c r="AC68" s="65"/>
      <c r="AD68" s="65"/>
      <c r="AE68" s="65"/>
      <c r="AF68" s="65"/>
      <c r="AG68" s="65"/>
      <c r="AH68" s="65"/>
    </row>
    <row r="69" spans="4:34" ht="15" customHeight="1" x14ac:dyDescent="0.25">
      <c r="D69" s="65"/>
      <c r="E69" s="87"/>
      <c r="F69" s="65"/>
      <c r="G69" s="65"/>
      <c r="H69" s="65"/>
      <c r="I69" s="65"/>
      <c r="J69" s="65"/>
      <c r="K69" s="65"/>
      <c r="L69" s="65"/>
      <c r="M69" s="65"/>
      <c r="N69" s="65"/>
      <c r="O69" s="65"/>
      <c r="P69" s="65"/>
      <c r="Q69" s="65"/>
      <c r="R69" s="65"/>
      <c r="S69" s="65"/>
      <c r="T69" s="139"/>
      <c r="U69" s="65"/>
      <c r="V69" s="65"/>
      <c r="W69" s="139"/>
      <c r="X69" s="65"/>
      <c r="Y69" s="65"/>
      <c r="Z69" s="139"/>
      <c r="AA69" s="65"/>
      <c r="AB69" s="65"/>
      <c r="AC69" s="65"/>
      <c r="AD69" s="65"/>
      <c r="AE69" s="65"/>
      <c r="AF69" s="65"/>
      <c r="AG69" s="65"/>
      <c r="AH69" s="65"/>
    </row>
    <row r="70" spans="4:34" ht="15" customHeight="1" x14ac:dyDescent="0.25">
      <c r="D70" s="65"/>
      <c r="E70" s="87"/>
      <c r="F70" s="65"/>
      <c r="G70" s="65"/>
      <c r="H70" s="65"/>
      <c r="I70" s="65"/>
      <c r="J70" s="65"/>
      <c r="K70" s="65"/>
      <c r="L70" s="65"/>
      <c r="M70" s="65"/>
      <c r="N70" s="65"/>
      <c r="O70" s="65"/>
      <c r="P70" s="65"/>
      <c r="Q70" s="65"/>
      <c r="R70" s="65"/>
      <c r="S70" s="65"/>
      <c r="T70" s="139"/>
      <c r="U70" s="65"/>
      <c r="V70" s="65"/>
      <c r="W70" s="139"/>
      <c r="X70" s="65"/>
      <c r="Y70" s="65"/>
      <c r="Z70" s="139"/>
      <c r="AA70" s="65"/>
      <c r="AB70" s="65"/>
      <c r="AC70" s="65"/>
      <c r="AD70" s="65"/>
      <c r="AE70" s="65"/>
      <c r="AF70" s="65"/>
      <c r="AG70" s="65"/>
      <c r="AH70" s="65"/>
    </row>
    <row r="71" spans="4:34" ht="15" customHeight="1" x14ac:dyDescent="0.25">
      <c r="D71" s="65"/>
      <c r="E71" s="87"/>
      <c r="F71" s="65"/>
      <c r="G71" s="65"/>
      <c r="H71" s="65"/>
      <c r="I71" s="65"/>
      <c r="J71" s="65"/>
      <c r="K71" s="65"/>
      <c r="L71" s="65"/>
      <c r="M71" s="65"/>
      <c r="N71" s="65"/>
      <c r="O71" s="65"/>
      <c r="P71" s="65"/>
      <c r="Q71" s="65"/>
      <c r="R71" s="65"/>
      <c r="S71" s="65"/>
      <c r="T71" s="139"/>
      <c r="U71" s="65"/>
      <c r="V71" s="65"/>
      <c r="W71" s="139"/>
      <c r="X71" s="65"/>
      <c r="Y71" s="65"/>
      <c r="Z71" s="139"/>
      <c r="AA71" s="65"/>
      <c r="AB71" s="65"/>
      <c r="AC71" s="65"/>
      <c r="AD71" s="65"/>
      <c r="AE71" s="65"/>
      <c r="AF71" s="65"/>
      <c r="AG71" s="65"/>
      <c r="AH71" s="65"/>
    </row>
    <row r="72" spans="4:34" ht="15" customHeight="1" x14ac:dyDescent="0.25">
      <c r="D72" s="65"/>
      <c r="E72" s="87"/>
      <c r="F72" s="65"/>
      <c r="G72" s="65"/>
      <c r="H72" s="65"/>
      <c r="I72" s="65"/>
      <c r="J72" s="65"/>
      <c r="K72" s="65"/>
      <c r="L72" s="65"/>
      <c r="M72" s="65"/>
      <c r="N72" s="65"/>
      <c r="O72" s="65"/>
      <c r="P72" s="65"/>
      <c r="Q72" s="65"/>
      <c r="R72" s="65"/>
      <c r="S72" s="65"/>
      <c r="T72" s="139"/>
      <c r="U72" s="65"/>
      <c r="V72" s="65"/>
      <c r="W72" s="139"/>
      <c r="X72" s="65"/>
      <c r="Y72" s="65"/>
      <c r="Z72" s="139"/>
      <c r="AA72" s="65"/>
      <c r="AB72" s="65"/>
      <c r="AC72" s="65"/>
      <c r="AD72" s="65"/>
      <c r="AE72" s="65"/>
      <c r="AF72" s="65"/>
      <c r="AG72" s="65"/>
      <c r="AH72" s="65"/>
    </row>
    <row r="73" spans="4:34" ht="15" customHeight="1" x14ac:dyDescent="0.25">
      <c r="D73" s="65"/>
      <c r="E73" s="65"/>
      <c r="F73" s="87"/>
      <c r="G73" s="87"/>
      <c r="H73" s="87"/>
      <c r="I73" s="87"/>
      <c r="J73" s="87"/>
      <c r="K73" s="87"/>
      <c r="L73" s="87"/>
      <c r="M73" s="87"/>
      <c r="N73" s="87"/>
      <c r="O73" s="87"/>
      <c r="P73" s="87"/>
      <c r="Q73" s="87"/>
      <c r="R73" s="87"/>
      <c r="S73" s="87"/>
      <c r="T73" s="144"/>
      <c r="U73" s="87"/>
      <c r="V73" s="87"/>
      <c r="W73" s="144"/>
      <c r="X73" s="87"/>
      <c r="Y73" s="87"/>
      <c r="Z73" s="144"/>
      <c r="AA73" s="87"/>
      <c r="AB73" s="87"/>
      <c r="AC73" s="87"/>
      <c r="AD73" s="87"/>
      <c r="AE73" s="65"/>
      <c r="AF73" s="65"/>
      <c r="AG73" s="65"/>
      <c r="AH73" s="65"/>
    </row>
    <row r="74" spans="4:34" ht="15" customHeight="1" x14ac:dyDescent="0.25">
      <c r="D74" s="65"/>
      <c r="E74" s="65"/>
      <c r="F74" s="87"/>
      <c r="G74" s="87"/>
      <c r="H74" s="87"/>
      <c r="I74" s="87"/>
      <c r="J74" s="87"/>
      <c r="K74" s="87"/>
      <c r="L74" s="87"/>
      <c r="M74" s="87"/>
      <c r="N74" s="87"/>
      <c r="O74" s="87"/>
      <c r="P74" s="87"/>
      <c r="Q74" s="87"/>
      <c r="R74" s="87"/>
      <c r="S74" s="87"/>
      <c r="T74" s="144"/>
      <c r="U74" s="87"/>
      <c r="V74" s="87"/>
      <c r="W74" s="144"/>
      <c r="X74" s="87"/>
      <c r="Y74" s="87"/>
      <c r="Z74" s="144"/>
      <c r="AA74" s="87"/>
      <c r="AB74" s="87"/>
      <c r="AC74" s="87"/>
      <c r="AD74" s="87"/>
      <c r="AE74" s="65"/>
      <c r="AF74" s="65"/>
      <c r="AG74" s="65"/>
      <c r="AH74" s="65"/>
    </row>
    <row r="75" spans="4:34" ht="15" customHeight="1" x14ac:dyDescent="0.25">
      <c r="D75" s="65"/>
      <c r="E75" s="65"/>
      <c r="F75" s="87"/>
      <c r="G75" s="87"/>
      <c r="H75" s="87"/>
      <c r="I75" s="87"/>
      <c r="J75" s="87"/>
      <c r="K75" s="87"/>
      <c r="L75" s="87"/>
      <c r="M75" s="87"/>
      <c r="N75" s="87"/>
      <c r="O75" s="87"/>
      <c r="P75" s="87"/>
      <c r="Q75" s="87"/>
      <c r="R75" s="87"/>
      <c r="S75" s="87"/>
      <c r="T75" s="144"/>
      <c r="U75" s="87"/>
      <c r="V75" s="87"/>
      <c r="W75" s="144"/>
      <c r="X75" s="87"/>
      <c r="Y75" s="87"/>
      <c r="Z75" s="144"/>
      <c r="AA75" s="87"/>
      <c r="AB75" s="87"/>
      <c r="AC75" s="87"/>
      <c r="AD75" s="87"/>
      <c r="AE75" s="65"/>
      <c r="AF75" s="65"/>
      <c r="AG75" s="65"/>
      <c r="AH75" s="65"/>
    </row>
    <row r="76" spans="4:34" ht="15" customHeight="1" x14ac:dyDescent="0.25">
      <c r="D76" s="65"/>
      <c r="E76" s="65"/>
      <c r="F76" s="87"/>
      <c r="G76" s="87"/>
      <c r="H76" s="87"/>
      <c r="I76" s="87"/>
      <c r="J76" s="87"/>
      <c r="K76" s="87"/>
      <c r="L76" s="87"/>
      <c r="M76" s="87"/>
      <c r="N76" s="87"/>
      <c r="O76" s="87"/>
      <c r="P76" s="87"/>
      <c r="Q76" s="87"/>
      <c r="R76" s="87"/>
      <c r="S76" s="87"/>
      <c r="T76" s="144"/>
      <c r="U76" s="87"/>
      <c r="V76" s="87"/>
      <c r="W76" s="144"/>
      <c r="X76" s="87"/>
      <c r="Y76" s="87"/>
      <c r="Z76" s="144"/>
      <c r="AA76" s="87"/>
      <c r="AB76" s="87"/>
      <c r="AC76" s="87"/>
      <c r="AD76" s="87"/>
      <c r="AE76" s="65"/>
      <c r="AF76" s="65"/>
      <c r="AG76" s="65"/>
      <c r="AH76" s="65"/>
    </row>
    <row r="77" spans="4:34" ht="15" customHeight="1" x14ac:dyDescent="0.25">
      <c r="D77" s="65"/>
      <c r="AE77" s="65"/>
      <c r="AF77" s="65"/>
      <c r="AG77" s="65"/>
      <c r="AH77" s="65"/>
    </row>
    <row r="78" spans="4:34" ht="15" customHeight="1" x14ac:dyDescent="0.25">
      <c r="D78" s="65"/>
      <c r="AE78" s="65"/>
      <c r="AF78" s="65"/>
      <c r="AG78" s="65"/>
      <c r="AH78" s="65"/>
    </row>
    <row r="79" spans="4:34" ht="15" customHeight="1" x14ac:dyDescent="0.25">
      <c r="D79" s="65"/>
      <c r="AE79" s="65"/>
      <c r="AF79" s="65"/>
      <c r="AG79" s="65"/>
      <c r="AH79" s="65"/>
    </row>
    <row r="80" spans="4:34" ht="15" customHeight="1" x14ac:dyDescent="0.25">
      <c r="D80" s="65"/>
      <c r="AH80" s="65"/>
    </row>
    <row r="81" spans="4:34" x14ac:dyDescent="0.25">
      <c r="D81" s="65"/>
      <c r="AH81" s="65"/>
    </row>
    <row r="82" spans="4:34" x14ac:dyDescent="0.25">
      <c r="D82" s="65"/>
      <c r="AH82" s="65"/>
    </row>
    <row r="83" spans="4:34" x14ac:dyDescent="0.25">
      <c r="D83" s="65"/>
      <c r="AH83" s="65"/>
    </row>
    <row r="84" spans="4:34" x14ac:dyDescent="0.25">
      <c r="D84" s="65"/>
      <c r="AH84" s="65"/>
    </row>
  </sheetData>
  <sheetProtection algorithmName="SHA-512" hashValue="oZcurm2vCApbotOaILsoSwJkjnedNEmcA3PVDniWxSHEAYc2dLcLPIEdklbcr0WAnyL1VKGxxL1x9wAb6oX00A==" saltValue="eEO7dR8wlIy4Bk8Huouy3g==" spinCount="100000" sheet="1" objects="1" scenarios="1"/>
  <mergeCells count="67">
    <mergeCell ref="A1:C1"/>
    <mergeCell ref="A2:C3"/>
    <mergeCell ref="AE2:AG3"/>
    <mergeCell ref="S3:AA3"/>
    <mergeCell ref="E3:P3"/>
    <mergeCell ref="Q3:R3"/>
    <mergeCell ref="AC3:AD3"/>
    <mergeCell ref="U1:AB1"/>
    <mergeCell ref="A4:C5"/>
    <mergeCell ref="E4:H4"/>
    <mergeCell ref="A10:C11"/>
    <mergeCell ref="E10:H10"/>
    <mergeCell ref="A6:C7"/>
    <mergeCell ref="E6:H6"/>
    <mergeCell ref="E5:P5"/>
    <mergeCell ref="I6:P6"/>
    <mergeCell ref="E7:H7"/>
    <mergeCell ref="I7:P7"/>
    <mergeCell ref="A8:C9"/>
    <mergeCell ref="E8:H8"/>
    <mergeCell ref="I8:P8"/>
    <mergeCell ref="E9:H9"/>
    <mergeCell ref="I9:P9"/>
    <mergeCell ref="I10:P10"/>
    <mergeCell ref="A12:C13"/>
    <mergeCell ref="E11:H11"/>
    <mergeCell ref="I11:P11"/>
    <mergeCell ref="E12:H12"/>
    <mergeCell ref="I12:P12"/>
    <mergeCell ref="E13:H13"/>
    <mergeCell ref="I13:P13"/>
    <mergeCell ref="A14:C15"/>
    <mergeCell ref="A16:C17"/>
    <mergeCell ref="I16:P16"/>
    <mergeCell ref="E17:H17"/>
    <mergeCell ref="I17:P17"/>
    <mergeCell ref="E14:H14"/>
    <mergeCell ref="I14:P14"/>
    <mergeCell ref="E15:H15"/>
    <mergeCell ref="I15:P15"/>
    <mergeCell ref="E16:H16"/>
    <mergeCell ref="E25:H25"/>
    <mergeCell ref="A22:C23"/>
    <mergeCell ref="E20:H20"/>
    <mergeCell ref="E18:H18"/>
    <mergeCell ref="A18:C19"/>
    <mergeCell ref="E19:P19"/>
    <mergeCell ref="I24:P24"/>
    <mergeCell ref="I18:P18"/>
    <mergeCell ref="I20:P20"/>
    <mergeCell ref="A20:C21"/>
    <mergeCell ref="A46:C47"/>
    <mergeCell ref="A48:C49"/>
    <mergeCell ref="E23:H23"/>
    <mergeCell ref="E24:H24"/>
    <mergeCell ref="A24:C25"/>
    <mergeCell ref="E26:H26"/>
    <mergeCell ref="E28:AD42"/>
    <mergeCell ref="I26:P26"/>
    <mergeCell ref="A26:C27"/>
    <mergeCell ref="A28:C29"/>
    <mergeCell ref="A30:C31"/>
    <mergeCell ref="A32:C33"/>
    <mergeCell ref="A34:C35"/>
    <mergeCell ref="A38:C38"/>
    <mergeCell ref="I25:P25"/>
    <mergeCell ref="I23:P23"/>
  </mergeCells>
  <phoneticPr fontId="9" type="noConversion"/>
  <hyperlinks>
    <hyperlink ref="A4:C5" location="Landing!A1" display="Home" xr:uid="{9754B1F3-7D2C-4FDB-A627-B2AF6E99E6D0}"/>
    <hyperlink ref="A10:C11" location="SpaceUT!A1" display="- Utilities" xr:uid="{B08B46E5-F316-4184-8582-E443E548D845}"/>
    <hyperlink ref="A12:C13" location="SpaceSA!A1" display="- Safety" xr:uid="{24635E72-D0C9-4B49-8711-150C3ED36AF3}"/>
    <hyperlink ref="A14:C15" location="SpaceFL!A1" display="- Flooring" xr:uid="{591335DF-EB58-4C3E-B322-ED85A8AB3973}"/>
    <hyperlink ref="A16:C17" location="SpaceCL!A1" display="- Cleaning" xr:uid="{436043AE-23A7-41C0-9245-98AF245054C2}"/>
    <hyperlink ref="A28:C29" location="SpaceGR!A1" display="- Graphics &amp; Rigging" xr:uid="{2BFD3D28-2126-44E3-B3B7-93EAC6933F1D}"/>
    <hyperlink ref="A30:C31" location="SpaceCD!A1" display="Your contact details" xr:uid="{5FC8C5D4-435C-45B0-8DFC-EBD447BBC5CE}"/>
    <hyperlink ref="A32:C33" location="SpaceOS!A1" display="Order summary" xr:uid="{D39D9CBE-8BAC-499F-B2EB-21C9F5A43534}"/>
    <hyperlink ref="A34:C35" location="SpaceTC!A1" display="Terms and Conditions" xr:uid="{4BA3A5DB-082F-4DB5-B319-AC6E239C9003}"/>
    <hyperlink ref="A6:C7" location="SpaceO!A1" display="Important information" xr:uid="{4EF89AAC-80EB-4369-AA1E-EDB32C9B758F}"/>
    <hyperlink ref="A8:C9" location="SpaceEI!A1" display=" - Event IT" xr:uid="{F209EF32-9AF0-4D0D-A638-D5F6920B3133}"/>
    <hyperlink ref="A46" r:id="rId1" display="eventorders.nec@necgroup.co.uk" xr:uid="{97C9AC72-EFF6-4066-AF4E-A5CB3E8CE3E1}"/>
    <hyperlink ref="A46:C47" r:id="rId2" display="Click here to speak to our team!" xr:uid="{0C8F8270-7856-4C79-B147-AE01F95EFBB1}"/>
    <hyperlink ref="A18:C19" location="SpaceCA!A1" display="- Catering - Breakfast" xr:uid="{4906A1E6-4D43-4ACA-A093-CAEAC77BA549}"/>
    <hyperlink ref="A24:C25" location="'SpaceCA (4)'!A1" display="Catering - Equipment" xr:uid="{640AEE8B-AA3B-44C2-8336-5A32E2CF994A}"/>
    <hyperlink ref="A26:C27" location="'SpaceCA (5)'!A1" display="Catering - Hygiene" xr:uid="{7EFF84F4-75FF-47A8-A539-151A9DF53985}"/>
    <hyperlink ref="A20:C21" location="'SpaceCA (2)'!A1" display="Drinks" xr:uid="{203A078A-1396-4DAD-976A-B92FD2EDA59C}"/>
    <hyperlink ref="A22:C23" location="'SpaceCA (3)'!A1" display="- Catering - Alcohol" xr:uid="{F8D00D2C-7133-4BED-A083-600C5FAD205B}"/>
    <hyperlink ref="U1:AB1" r:id="rId3" display="mailto:eventorders.nec@necgroup.co.uk" xr:uid="{73CF33BD-7EBD-4EF7-8C95-8C7640EBFD08}"/>
  </hyperlinks>
  <printOptions horizontalCentered="1" verticalCentered="1"/>
  <pageMargins left="0.23622047244094491" right="0.23622047244094491" top="0.35433070866141736" bottom="0.35433070866141736" header="0.31496062992125984" footer="0.31496062992125984"/>
  <pageSetup paperSize="9" scale="68"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4D9C6804-821F-4331-A432-02AE2E9D2BA2}">
          <x14:formula1>
            <xm:f>Admin!$D$3:$D$19</xm:f>
          </x14:formula1>
          <xm:sqref>AA5:AA26 U5:U26 X5:X26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9C38-3EC7-4996-8FB9-4733D480C085}">
  <sheetPr codeName="Sheet12">
    <tabColor rgb="FF1E384E"/>
    <pageSetUpPr autoPageBreaks="0" fitToPage="1"/>
  </sheetPr>
  <dimension ref="A1:AG87"/>
  <sheetViews>
    <sheetView showRowColHeaders="0" workbookViewId="0">
      <selection activeCell="A28" sqref="A28:C29"/>
    </sheetView>
  </sheetViews>
  <sheetFormatPr defaultColWidth="8.85546875" defaultRowHeight="18" x14ac:dyDescent="0.25"/>
  <cols>
    <col min="1" max="3" width="10.5703125" style="75" customWidth="1"/>
    <col min="4" max="4" width="4.5703125" style="1" customWidth="1"/>
    <col min="5" max="7" width="8.140625" style="1" customWidth="1"/>
    <col min="8" max="8" width="0.42578125" style="1" customWidth="1"/>
    <col min="9" max="13" width="7.5703125" style="1" customWidth="1"/>
    <col min="14" max="16" width="2.7109375" style="1" customWidth="1"/>
    <col min="17" max="17" width="10.85546875" style="1" customWidth="1"/>
    <col min="18" max="18" width="9.5703125" style="1" customWidth="1"/>
    <col min="19" max="19" width="5.5703125" style="1" customWidth="1"/>
    <col min="20" max="20" width="8.28515625" style="145" bestFit="1" customWidth="1"/>
    <col min="21" max="21" width="13.7109375" style="1" bestFit="1" customWidth="1"/>
    <col min="22" max="22" width="5.5703125" style="1" customWidth="1"/>
    <col min="23" max="23" width="8.28515625" style="145" bestFit="1" customWidth="1"/>
    <col min="24" max="24" width="13.7109375" style="1" bestFit="1" customWidth="1"/>
    <col min="25" max="25" width="5.5703125" style="1" customWidth="1"/>
    <col min="26" max="26" width="8.28515625" style="145" bestFit="1" customWidth="1"/>
    <col min="27" max="27" width="13.7109375" style="1" bestFit="1" customWidth="1"/>
    <col min="28" max="28" width="9.5703125" style="1" customWidth="1"/>
    <col min="29" max="30" width="11.28515625" style="1" customWidth="1"/>
    <col min="31" max="32" width="8.85546875" style="1" customWidth="1"/>
    <col min="33" max="33" width="6.42578125" style="1" customWidth="1"/>
    <col min="34" max="16384" width="8.85546875" style="1"/>
  </cols>
  <sheetData>
    <row r="1" spans="1:33" s="69" customFormat="1" ht="36" customHeight="1" x14ac:dyDescent="0.2">
      <c r="A1" s="670" t="s">
        <v>843</v>
      </c>
      <c r="B1" s="671"/>
      <c r="C1" s="671"/>
      <c r="E1" s="70" t="str">
        <f>Landing!B2</f>
        <v>NEC Products and Services Order Form</v>
      </c>
      <c r="K1" s="71"/>
      <c r="L1" s="71"/>
      <c r="M1" s="64"/>
      <c r="S1" s="155"/>
      <c r="U1" s="689" t="s">
        <v>842</v>
      </c>
      <c r="V1" s="689"/>
      <c r="W1" s="689"/>
      <c r="X1" s="689"/>
      <c r="Y1" s="689"/>
      <c r="Z1" s="689"/>
      <c r="AA1" s="689"/>
      <c r="AB1" s="689"/>
      <c r="AC1" s="155"/>
      <c r="AD1" s="155"/>
    </row>
    <row r="2" spans="1:33" ht="15" customHeight="1" x14ac:dyDescent="0.25">
      <c r="A2" s="672"/>
      <c r="B2" s="672"/>
      <c r="C2" s="672"/>
      <c r="D2" s="65"/>
      <c r="E2" s="65"/>
      <c r="F2" s="65"/>
      <c r="G2" s="65"/>
      <c r="H2" s="65"/>
      <c r="I2" s="65"/>
      <c r="J2" s="65"/>
      <c r="K2" s="65"/>
      <c r="L2" s="65"/>
      <c r="M2" s="65"/>
      <c r="N2" s="65"/>
      <c r="O2" s="65"/>
      <c r="P2" s="65"/>
      <c r="Q2" s="65"/>
      <c r="R2" s="65"/>
      <c r="S2" s="65"/>
      <c r="T2" s="139"/>
      <c r="U2" s="65"/>
      <c r="V2" s="65"/>
      <c r="W2" s="139"/>
      <c r="X2" s="65"/>
      <c r="Y2" s="65"/>
      <c r="Z2" s="139"/>
      <c r="AA2" s="65"/>
      <c r="AB2" s="65"/>
      <c r="AC2" s="65"/>
      <c r="AD2" s="65"/>
      <c r="AE2" s="886"/>
      <c r="AF2" s="886"/>
      <c r="AG2" s="886"/>
    </row>
    <row r="3" spans="1:33" ht="15" customHeight="1" x14ac:dyDescent="0.25">
      <c r="A3" s="672"/>
      <c r="B3" s="672"/>
      <c r="C3" s="672"/>
      <c r="D3" s="65"/>
      <c r="E3" s="781" t="s">
        <v>636</v>
      </c>
      <c r="F3" s="782"/>
      <c r="G3" s="782"/>
      <c r="H3" s="782"/>
      <c r="I3" s="782"/>
      <c r="J3" s="782"/>
      <c r="K3" s="782"/>
      <c r="L3" s="782"/>
      <c r="M3" s="782"/>
      <c r="N3" s="782"/>
      <c r="O3" s="782"/>
      <c r="P3" s="782"/>
      <c r="Q3" s="887" t="s">
        <v>595</v>
      </c>
      <c r="R3" s="888"/>
      <c r="S3" s="782" t="s">
        <v>206</v>
      </c>
      <c r="T3" s="782"/>
      <c r="U3" s="782"/>
      <c r="V3" s="782"/>
      <c r="W3" s="782"/>
      <c r="X3" s="782"/>
      <c r="Y3" s="782"/>
      <c r="Z3" s="782"/>
      <c r="AA3" s="783"/>
      <c r="AB3" s="574" t="s">
        <v>643</v>
      </c>
      <c r="AC3" s="887" t="s">
        <v>221</v>
      </c>
      <c r="AD3" s="908"/>
      <c r="AE3" s="869"/>
      <c r="AF3" s="869"/>
      <c r="AG3" s="869"/>
    </row>
    <row r="4" spans="1:33" ht="15" customHeight="1" x14ac:dyDescent="0.25">
      <c r="A4" s="673" t="s">
        <v>4</v>
      </c>
      <c r="B4" s="674"/>
      <c r="C4" s="675"/>
      <c r="D4" s="65"/>
      <c r="E4" s="779" t="s">
        <v>25</v>
      </c>
      <c r="F4" s="780"/>
      <c r="G4" s="780"/>
      <c r="H4" s="780"/>
      <c r="I4" s="275" t="s">
        <v>26</v>
      </c>
      <c r="J4" s="275"/>
      <c r="K4" s="275"/>
      <c r="L4" s="275"/>
      <c r="M4" s="275"/>
      <c r="N4" s="275"/>
      <c r="O4" s="275"/>
      <c r="P4" s="275"/>
      <c r="Q4" s="360" t="s">
        <v>28</v>
      </c>
      <c r="R4" s="360" t="s">
        <v>29</v>
      </c>
      <c r="S4" s="276" t="s">
        <v>220</v>
      </c>
      <c r="T4" s="277" t="s">
        <v>145</v>
      </c>
      <c r="U4" s="276" t="s">
        <v>188</v>
      </c>
      <c r="V4" s="276" t="s">
        <v>220</v>
      </c>
      <c r="W4" s="277" t="s">
        <v>145</v>
      </c>
      <c r="X4" s="276" t="s">
        <v>188</v>
      </c>
      <c r="Y4" s="276" t="s">
        <v>220</v>
      </c>
      <c r="Z4" s="277" t="s">
        <v>145</v>
      </c>
      <c r="AA4" s="276" t="s">
        <v>188</v>
      </c>
      <c r="AB4" s="276"/>
      <c r="AC4" s="525" t="s">
        <v>28</v>
      </c>
      <c r="AD4" s="526" t="s">
        <v>29</v>
      </c>
      <c r="AE4" s="516"/>
      <c r="AF4" s="516"/>
      <c r="AG4" s="516"/>
    </row>
    <row r="5" spans="1:33" ht="15" customHeight="1" x14ac:dyDescent="0.25">
      <c r="A5" s="673"/>
      <c r="B5" s="674"/>
      <c r="C5" s="675"/>
      <c r="D5" s="65"/>
      <c r="E5" s="806" t="s">
        <v>176</v>
      </c>
      <c r="F5" s="807"/>
      <c r="G5" s="807"/>
      <c r="H5" s="807"/>
      <c r="I5" s="807"/>
      <c r="J5" s="807"/>
      <c r="K5" s="807"/>
      <c r="L5" s="807"/>
      <c r="M5" s="807"/>
      <c r="N5" s="807"/>
      <c r="O5" s="807"/>
      <c r="P5" s="807"/>
      <c r="Q5" s="296"/>
      <c r="R5" s="295"/>
      <c r="S5" s="309">
        <f>IF(SUM(S6:S10)&gt;0,9999,0)</f>
        <v>0</v>
      </c>
      <c r="T5" s="298"/>
      <c r="U5" s="295"/>
      <c r="V5" s="309">
        <f>IF(SUM(V6:V10)&gt;0,9999,0)</f>
        <v>0</v>
      </c>
      <c r="W5" s="298"/>
      <c r="X5" s="295"/>
      <c r="Y5" s="309">
        <f>IF(SUM(Y6:Y10)&gt;0,9999,0)</f>
        <v>0</v>
      </c>
      <c r="Z5" s="298"/>
      <c r="AA5" s="295"/>
      <c r="AB5" s="299">
        <f>IF(SUM(AB6:AB10)&gt;0,9999,0)</f>
        <v>0</v>
      </c>
      <c r="AC5" s="299"/>
      <c r="AD5" s="300"/>
      <c r="AE5" s="518"/>
      <c r="AF5" s="518"/>
      <c r="AG5" s="518"/>
    </row>
    <row r="6" spans="1:33" ht="15" customHeight="1" x14ac:dyDescent="0.25">
      <c r="A6" s="673" t="str">
        <f>SpaceO!E3</f>
        <v>Important Information</v>
      </c>
      <c r="B6" s="674"/>
      <c r="C6" s="675"/>
      <c r="D6" s="65"/>
      <c r="E6" s="863" t="s">
        <v>177</v>
      </c>
      <c r="F6" s="864"/>
      <c r="G6" s="864"/>
      <c r="H6" s="865"/>
      <c r="I6" s="769" t="s">
        <v>694</v>
      </c>
      <c r="J6" s="864"/>
      <c r="K6" s="864"/>
      <c r="L6" s="864"/>
      <c r="M6" s="864"/>
      <c r="N6" s="864"/>
      <c r="O6" s="864"/>
      <c r="P6" s="907"/>
      <c r="Q6" s="305">
        <v>7.9715000000000007</v>
      </c>
      <c r="R6" s="135">
        <f>Q6*1.2</f>
        <v>9.5658000000000012</v>
      </c>
      <c r="S6" s="284"/>
      <c r="T6" s="280"/>
      <c r="U6" s="281"/>
      <c r="V6" s="284"/>
      <c r="W6" s="282"/>
      <c r="X6" s="285"/>
      <c r="Y6" s="284"/>
      <c r="Z6" s="286"/>
      <c r="AA6" s="287"/>
      <c r="AB6" s="283">
        <f t="shared" ref="AB6:AB10" si="0">SUM(S6,V6,Y6)</f>
        <v>0</v>
      </c>
      <c r="AC6" s="342">
        <f>$Q6*AB6</f>
        <v>0</v>
      </c>
      <c r="AD6" s="313">
        <f>$R6*AB6</f>
        <v>0</v>
      </c>
      <c r="AE6" s="520"/>
      <c r="AF6" s="520"/>
      <c r="AG6" s="520"/>
    </row>
    <row r="7" spans="1:33" ht="15" customHeight="1" x14ac:dyDescent="0.25">
      <c r="A7" s="673"/>
      <c r="B7" s="674"/>
      <c r="C7" s="675"/>
      <c r="D7" s="65"/>
      <c r="E7" s="858" t="s">
        <v>178</v>
      </c>
      <c r="F7" s="773"/>
      <c r="G7" s="773"/>
      <c r="H7" s="859"/>
      <c r="I7" s="766" t="s">
        <v>695</v>
      </c>
      <c r="J7" s="773"/>
      <c r="K7" s="773"/>
      <c r="L7" s="773"/>
      <c r="M7" s="773"/>
      <c r="N7" s="773"/>
      <c r="O7" s="773"/>
      <c r="P7" s="896"/>
      <c r="Q7" s="249">
        <v>7.1690000000000005</v>
      </c>
      <c r="R7" s="115">
        <f>Q7*1.2</f>
        <v>8.6028000000000002</v>
      </c>
      <c r="S7" s="208"/>
      <c r="T7" s="140"/>
      <c r="U7" s="136"/>
      <c r="V7" s="208"/>
      <c r="W7" s="147"/>
      <c r="X7" s="137"/>
      <c r="Y7" s="208"/>
      <c r="Z7" s="148"/>
      <c r="AA7" s="138"/>
      <c r="AB7" s="212">
        <f t="shared" si="0"/>
        <v>0</v>
      </c>
      <c r="AC7" s="343">
        <f>$Q7*AB7</f>
        <v>0</v>
      </c>
      <c r="AD7" s="314">
        <f t="shared" ref="AD7:AD10" si="1">$R7*AB7</f>
        <v>0</v>
      </c>
      <c r="AE7" s="520"/>
      <c r="AF7" s="520"/>
      <c r="AG7" s="520"/>
    </row>
    <row r="8" spans="1:33" ht="15" customHeight="1" x14ac:dyDescent="0.25">
      <c r="A8" s="663" t="str">
        <f>SpaceEI!E3</f>
        <v>IT &amp; Networks</v>
      </c>
      <c r="B8" s="664"/>
      <c r="C8" s="665"/>
      <c r="D8" s="65"/>
      <c r="E8" s="274" t="s">
        <v>798</v>
      </c>
      <c r="F8" s="238"/>
      <c r="G8" s="238"/>
      <c r="H8" s="240"/>
      <c r="I8" s="237" t="s">
        <v>799</v>
      </c>
      <c r="J8" s="238"/>
      <c r="K8" s="238"/>
      <c r="L8" s="238"/>
      <c r="M8" s="238"/>
      <c r="N8" s="238"/>
      <c r="O8" s="238"/>
      <c r="P8" s="239"/>
      <c r="Q8" s="249">
        <v>5.6710000000000003</v>
      </c>
      <c r="R8" s="115">
        <f>Q8*1.2</f>
        <v>6.8052000000000001</v>
      </c>
      <c r="S8" s="208"/>
      <c r="T8" s="140"/>
      <c r="U8" s="136"/>
      <c r="V8" s="208"/>
      <c r="W8" s="147"/>
      <c r="X8" s="137"/>
      <c r="Y8" s="208"/>
      <c r="Z8" s="148"/>
      <c r="AA8" s="138"/>
      <c r="AB8" s="212">
        <f>SUM(S8,V8,Y8)</f>
        <v>0</v>
      </c>
      <c r="AC8" s="343">
        <f>$Q8*AB8</f>
        <v>0</v>
      </c>
      <c r="AD8" s="314">
        <f>$R8*AB8</f>
        <v>0</v>
      </c>
      <c r="AE8" s="520"/>
      <c r="AF8" s="520"/>
      <c r="AG8" s="520"/>
    </row>
    <row r="9" spans="1:33" ht="15" customHeight="1" x14ac:dyDescent="0.25">
      <c r="A9" s="666"/>
      <c r="B9" s="667"/>
      <c r="C9" s="668"/>
      <c r="D9" s="65"/>
      <c r="E9" s="858" t="s">
        <v>179</v>
      </c>
      <c r="F9" s="773"/>
      <c r="G9" s="773"/>
      <c r="H9" s="859"/>
      <c r="I9" s="766"/>
      <c r="J9" s="773"/>
      <c r="K9" s="773"/>
      <c r="L9" s="773"/>
      <c r="M9" s="773"/>
      <c r="N9" s="773"/>
      <c r="O9" s="773"/>
      <c r="P9" s="896"/>
      <c r="Q9" s="249">
        <v>2.8890000000000002</v>
      </c>
      <c r="R9" s="115">
        <f>Q9*1.2</f>
        <v>3.4668000000000001</v>
      </c>
      <c r="S9" s="208"/>
      <c r="T9" s="140"/>
      <c r="U9" s="136"/>
      <c r="V9" s="208"/>
      <c r="W9" s="147"/>
      <c r="X9" s="137"/>
      <c r="Y9" s="208"/>
      <c r="Z9" s="148"/>
      <c r="AA9" s="138"/>
      <c r="AB9" s="212">
        <f t="shared" si="0"/>
        <v>0</v>
      </c>
      <c r="AC9" s="343">
        <f>$Q9*AB9</f>
        <v>0</v>
      </c>
      <c r="AD9" s="314">
        <f t="shared" si="1"/>
        <v>0</v>
      </c>
      <c r="AE9" s="520"/>
      <c r="AF9" s="520"/>
      <c r="AG9" s="520"/>
    </row>
    <row r="10" spans="1:33" ht="15" customHeight="1" x14ac:dyDescent="0.25">
      <c r="A10" s="663" t="str">
        <f>SpaceUT!E3</f>
        <v>Utilities</v>
      </c>
      <c r="B10" s="664"/>
      <c r="C10" s="665"/>
      <c r="D10" s="65"/>
      <c r="E10" s="909" t="s">
        <v>180</v>
      </c>
      <c r="F10" s="910"/>
      <c r="G10" s="910"/>
      <c r="H10" s="911"/>
      <c r="I10" s="741"/>
      <c r="J10" s="910"/>
      <c r="K10" s="910"/>
      <c r="L10" s="910"/>
      <c r="M10" s="910"/>
      <c r="N10" s="910"/>
      <c r="O10" s="910"/>
      <c r="P10" s="912"/>
      <c r="Q10" s="302">
        <v>4.0125000000000002</v>
      </c>
      <c r="R10" s="273">
        <f>Q10*1.2</f>
        <v>4.8150000000000004</v>
      </c>
      <c r="S10" s="291"/>
      <c r="T10" s="234"/>
      <c r="U10" s="235"/>
      <c r="V10" s="291"/>
      <c r="W10" s="236"/>
      <c r="X10" s="292"/>
      <c r="Y10" s="291"/>
      <c r="Z10" s="293"/>
      <c r="AA10" s="294"/>
      <c r="AB10" s="279">
        <f t="shared" si="0"/>
        <v>0</v>
      </c>
      <c r="AC10" s="344">
        <f>$Q10*AB10</f>
        <v>0</v>
      </c>
      <c r="AD10" s="315">
        <f t="shared" si="1"/>
        <v>0</v>
      </c>
      <c r="AE10" s="520"/>
      <c r="AF10" s="520"/>
      <c r="AG10" s="520"/>
    </row>
    <row r="11" spans="1:33" ht="15" customHeight="1" x14ac:dyDescent="0.25">
      <c r="A11" s="666"/>
      <c r="B11" s="667"/>
      <c r="C11" s="668"/>
      <c r="D11" s="65"/>
      <c r="E11" s="806" t="s">
        <v>181</v>
      </c>
      <c r="F11" s="807"/>
      <c r="G11" s="807"/>
      <c r="H11" s="807"/>
      <c r="I11" s="807"/>
      <c r="J11" s="807"/>
      <c r="K11" s="807"/>
      <c r="L11" s="807"/>
      <c r="M11" s="807"/>
      <c r="N11" s="807"/>
      <c r="O11" s="807"/>
      <c r="P11" s="807"/>
      <c r="Q11" s="337"/>
      <c r="R11" s="297"/>
      <c r="S11" s="309">
        <f>IF(SUM(S12:S14)&gt;0,9999,0)</f>
        <v>0</v>
      </c>
      <c r="T11" s="311"/>
      <c r="U11" s="312"/>
      <c r="V11" s="309">
        <f>IF(SUM(V12:V14)&gt;0,9999,0)</f>
        <v>0</v>
      </c>
      <c r="W11" s="311"/>
      <c r="X11" s="312"/>
      <c r="Y11" s="309">
        <f>IF(SUM(Y12:Y14)&gt;0,9999,0)</f>
        <v>0</v>
      </c>
      <c r="Z11" s="311"/>
      <c r="AA11" s="312"/>
      <c r="AB11" s="299">
        <f>IF(SUM(AB12:AB14)&gt;0,9999,0)</f>
        <v>0</v>
      </c>
      <c r="AC11" s="341"/>
      <c r="AD11" s="300"/>
      <c r="AE11" s="522"/>
      <c r="AF11" s="522"/>
      <c r="AG11" s="522"/>
    </row>
    <row r="12" spans="1:33" ht="15" customHeight="1" x14ac:dyDescent="0.25">
      <c r="A12" s="663" t="str">
        <f>SpaceSA!E3</f>
        <v>Safety</v>
      </c>
      <c r="B12" s="664"/>
      <c r="C12" s="665"/>
      <c r="D12" s="65"/>
      <c r="E12" s="863" t="s">
        <v>182</v>
      </c>
      <c r="F12" s="864"/>
      <c r="G12" s="864"/>
      <c r="H12" s="865"/>
      <c r="I12" s="769" t="s">
        <v>183</v>
      </c>
      <c r="J12" s="864"/>
      <c r="K12" s="864"/>
      <c r="L12" s="864"/>
      <c r="M12" s="864"/>
      <c r="N12" s="864"/>
      <c r="O12" s="864"/>
      <c r="P12" s="907"/>
      <c r="Q12" s="305">
        <v>26.322000000000003</v>
      </c>
      <c r="R12" s="135">
        <f>Q12*1.2</f>
        <v>31.586400000000001</v>
      </c>
      <c r="S12" s="284"/>
      <c r="T12" s="280"/>
      <c r="U12" s="281"/>
      <c r="V12" s="284"/>
      <c r="W12" s="282"/>
      <c r="X12" s="285"/>
      <c r="Y12" s="284"/>
      <c r="Z12" s="286"/>
      <c r="AA12" s="287"/>
      <c r="AB12" s="283">
        <f>SUM(S12,V12,Y12)</f>
        <v>0</v>
      </c>
      <c r="AC12" s="342">
        <f>$Q12*AB12</f>
        <v>0</v>
      </c>
      <c r="AD12" s="313">
        <f>$R12*AB12</f>
        <v>0</v>
      </c>
      <c r="AE12" s="520"/>
      <c r="AF12" s="520"/>
      <c r="AG12" s="520"/>
    </row>
    <row r="13" spans="1:33" ht="15" customHeight="1" x14ac:dyDescent="0.25">
      <c r="A13" s="666"/>
      <c r="B13" s="667"/>
      <c r="C13" s="668"/>
      <c r="D13" s="65"/>
      <c r="E13" s="858" t="s">
        <v>184</v>
      </c>
      <c r="F13" s="773"/>
      <c r="G13" s="773"/>
      <c r="H13" s="859"/>
      <c r="I13" s="766" t="s">
        <v>185</v>
      </c>
      <c r="J13" s="773"/>
      <c r="K13" s="773"/>
      <c r="L13" s="773"/>
      <c r="M13" s="773"/>
      <c r="N13" s="773"/>
      <c r="O13" s="773"/>
      <c r="P13" s="896"/>
      <c r="Q13" s="249">
        <v>15.461500000000001</v>
      </c>
      <c r="R13" s="115">
        <f>Q13*1.2</f>
        <v>18.553799999999999</v>
      </c>
      <c r="S13" s="208"/>
      <c r="T13" s="140"/>
      <c r="U13" s="136"/>
      <c r="V13" s="208"/>
      <c r="W13" s="147"/>
      <c r="X13" s="137"/>
      <c r="Y13" s="208"/>
      <c r="Z13" s="148"/>
      <c r="AA13" s="138"/>
      <c r="AB13" s="212">
        <f>SUM(S13,V13,Y13)</f>
        <v>0</v>
      </c>
      <c r="AC13" s="343">
        <f>$Q13*AB13</f>
        <v>0</v>
      </c>
      <c r="AD13" s="314">
        <f>$R13*AB13</f>
        <v>0</v>
      </c>
      <c r="AE13" s="520"/>
      <c r="AF13" s="520"/>
      <c r="AG13" s="520"/>
    </row>
    <row r="14" spans="1:33" ht="15" customHeight="1" x14ac:dyDescent="0.25">
      <c r="A14" s="663" t="str">
        <f>SpaceFL!E3</f>
        <v>Flooring</v>
      </c>
      <c r="B14" s="664"/>
      <c r="C14" s="665"/>
      <c r="D14" s="65"/>
      <c r="E14" s="866" t="s">
        <v>186</v>
      </c>
      <c r="F14" s="867"/>
      <c r="G14" s="867"/>
      <c r="H14" s="868"/>
      <c r="I14" s="735" t="s">
        <v>187</v>
      </c>
      <c r="J14" s="867"/>
      <c r="K14" s="867"/>
      <c r="L14" s="867"/>
      <c r="M14" s="867"/>
      <c r="N14" s="867"/>
      <c r="O14" s="867"/>
      <c r="P14" s="876"/>
      <c r="Q14" s="345">
        <v>171.73500000000001</v>
      </c>
      <c r="R14" s="241">
        <f>Q14*1.2</f>
        <v>206.08200000000002</v>
      </c>
      <c r="S14" s="242"/>
      <c r="T14" s="243"/>
      <c r="U14" s="244"/>
      <c r="V14" s="242"/>
      <c r="W14" s="245"/>
      <c r="X14" s="246"/>
      <c r="Y14" s="242"/>
      <c r="Z14" s="247"/>
      <c r="AA14" s="248"/>
      <c r="AB14" s="264">
        <f>SUM(S14,V14,Y14)</f>
        <v>0</v>
      </c>
      <c r="AC14" s="346">
        <f>$Q14*AB14</f>
        <v>0</v>
      </c>
      <c r="AD14" s="316">
        <f>$R14*AB14</f>
        <v>0</v>
      </c>
      <c r="AE14" s="522"/>
      <c r="AF14" s="520"/>
      <c r="AG14" s="520"/>
    </row>
    <row r="15" spans="1:33" ht="15" customHeight="1" x14ac:dyDescent="0.25">
      <c r="A15" s="666"/>
      <c r="B15" s="667"/>
      <c r="C15" s="668"/>
      <c r="D15" s="65"/>
      <c r="E15" s="66"/>
      <c r="F15" s="66"/>
      <c r="G15" s="66"/>
      <c r="H15" s="66"/>
      <c r="I15" s="66"/>
      <c r="J15" s="66"/>
      <c r="K15" s="66"/>
      <c r="L15" s="66"/>
      <c r="M15" s="66"/>
      <c r="N15" s="66"/>
      <c r="O15" s="66"/>
      <c r="P15" s="66"/>
      <c r="Q15" s="334"/>
      <c r="R15" s="89"/>
      <c r="S15" s="77"/>
      <c r="T15" s="141"/>
      <c r="U15" s="89"/>
      <c r="V15" s="77"/>
      <c r="W15" s="141"/>
      <c r="X15" s="89"/>
      <c r="Y15" s="77"/>
      <c r="Z15" s="141"/>
      <c r="AA15" s="89"/>
      <c r="AB15" s="77"/>
      <c r="AC15" s="333"/>
      <c r="AD15" s="89"/>
    </row>
    <row r="16" spans="1:33" ht="15" customHeight="1" x14ac:dyDescent="0.25">
      <c r="A16" s="663" t="str">
        <f>SpaceCL!E3</f>
        <v>Cleaning</v>
      </c>
      <c r="B16" s="664"/>
      <c r="C16" s="665"/>
      <c r="D16" s="65"/>
      <c r="E16" s="721" t="s">
        <v>734</v>
      </c>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3"/>
    </row>
    <row r="17" spans="1:30" ht="15" customHeight="1" x14ac:dyDescent="0.25">
      <c r="A17" s="666"/>
      <c r="B17" s="667"/>
      <c r="C17" s="668"/>
      <c r="D17" s="65"/>
      <c r="E17" s="724"/>
      <c r="F17" s="725"/>
      <c r="G17" s="725"/>
      <c r="H17" s="725"/>
      <c r="I17" s="725"/>
      <c r="J17" s="725"/>
      <c r="K17" s="725"/>
      <c r="L17" s="725"/>
      <c r="M17" s="725"/>
      <c r="N17" s="725"/>
      <c r="O17" s="725"/>
      <c r="P17" s="725"/>
      <c r="Q17" s="725"/>
      <c r="R17" s="725"/>
      <c r="S17" s="725"/>
      <c r="T17" s="725"/>
      <c r="U17" s="725"/>
      <c r="V17" s="725"/>
      <c r="W17" s="725"/>
      <c r="X17" s="725"/>
      <c r="Y17" s="725"/>
      <c r="Z17" s="725"/>
      <c r="AA17" s="725"/>
      <c r="AB17" s="725"/>
      <c r="AC17" s="725"/>
      <c r="AD17" s="726"/>
    </row>
    <row r="18" spans="1:30" ht="15" customHeight="1" x14ac:dyDescent="0.25">
      <c r="A18" s="663" t="str">
        <f>SpaceCA!E3</f>
        <v>Food</v>
      </c>
      <c r="B18" s="664"/>
      <c r="C18" s="665"/>
      <c r="D18" s="65"/>
      <c r="E18" s="724"/>
      <c r="F18" s="725"/>
      <c r="G18" s="725"/>
      <c r="H18" s="725"/>
      <c r="I18" s="725"/>
      <c r="J18" s="725"/>
      <c r="K18" s="725"/>
      <c r="L18" s="725"/>
      <c r="M18" s="725"/>
      <c r="N18" s="725"/>
      <c r="O18" s="725"/>
      <c r="P18" s="725"/>
      <c r="Q18" s="725"/>
      <c r="R18" s="725"/>
      <c r="S18" s="725"/>
      <c r="T18" s="725"/>
      <c r="U18" s="725"/>
      <c r="V18" s="725"/>
      <c r="W18" s="725"/>
      <c r="X18" s="725"/>
      <c r="Y18" s="725"/>
      <c r="Z18" s="725"/>
      <c r="AA18" s="725"/>
      <c r="AB18" s="725"/>
      <c r="AC18" s="725"/>
      <c r="AD18" s="726"/>
    </row>
    <row r="19" spans="1:30" ht="15" customHeight="1" x14ac:dyDescent="0.25">
      <c r="A19" s="666"/>
      <c r="B19" s="667"/>
      <c r="C19" s="668"/>
      <c r="D19" s="65"/>
      <c r="E19" s="724"/>
      <c r="F19" s="725"/>
      <c r="G19" s="725"/>
      <c r="H19" s="725"/>
      <c r="I19" s="725"/>
      <c r="J19" s="725"/>
      <c r="K19" s="725"/>
      <c r="L19" s="725"/>
      <c r="M19" s="725"/>
      <c r="N19" s="725"/>
      <c r="O19" s="725"/>
      <c r="P19" s="725"/>
      <c r="Q19" s="725"/>
      <c r="R19" s="725"/>
      <c r="S19" s="725"/>
      <c r="T19" s="725"/>
      <c r="U19" s="725"/>
      <c r="V19" s="725"/>
      <c r="W19" s="725"/>
      <c r="X19" s="725"/>
      <c r="Y19" s="725"/>
      <c r="Z19" s="725"/>
      <c r="AA19" s="725"/>
      <c r="AB19" s="725"/>
      <c r="AC19" s="725"/>
      <c r="AD19" s="726"/>
    </row>
    <row r="20" spans="1:30" ht="15" customHeight="1" x14ac:dyDescent="0.25">
      <c r="A20" s="663" t="str">
        <f>'SpaceCA (2)'!E3</f>
        <v>Drinks</v>
      </c>
      <c r="B20" s="664"/>
      <c r="C20" s="665"/>
      <c r="D20" s="65"/>
      <c r="E20" s="724"/>
      <c r="F20" s="725"/>
      <c r="G20" s="725"/>
      <c r="H20" s="725"/>
      <c r="I20" s="725"/>
      <c r="J20" s="725"/>
      <c r="K20" s="725"/>
      <c r="L20" s="725"/>
      <c r="M20" s="725"/>
      <c r="N20" s="725"/>
      <c r="O20" s="725"/>
      <c r="P20" s="725"/>
      <c r="Q20" s="725"/>
      <c r="R20" s="725"/>
      <c r="S20" s="725"/>
      <c r="T20" s="725"/>
      <c r="U20" s="725"/>
      <c r="V20" s="725"/>
      <c r="W20" s="725"/>
      <c r="X20" s="725"/>
      <c r="Y20" s="725"/>
      <c r="Z20" s="725"/>
      <c r="AA20" s="725"/>
      <c r="AB20" s="725"/>
      <c r="AC20" s="725"/>
      <c r="AD20" s="726"/>
    </row>
    <row r="21" spans="1:30" ht="15" customHeight="1" x14ac:dyDescent="0.25">
      <c r="A21" s="666"/>
      <c r="B21" s="667"/>
      <c r="C21" s="668"/>
      <c r="D21" s="65"/>
      <c r="E21" s="724"/>
      <c r="F21" s="725"/>
      <c r="G21" s="725"/>
      <c r="H21" s="725"/>
      <c r="I21" s="725"/>
      <c r="J21" s="725"/>
      <c r="K21" s="725"/>
      <c r="L21" s="725"/>
      <c r="M21" s="725"/>
      <c r="N21" s="725"/>
      <c r="O21" s="725"/>
      <c r="P21" s="725"/>
      <c r="Q21" s="725"/>
      <c r="R21" s="725"/>
      <c r="S21" s="725"/>
      <c r="T21" s="725"/>
      <c r="U21" s="725"/>
      <c r="V21" s="725"/>
      <c r="W21" s="725"/>
      <c r="X21" s="725"/>
      <c r="Y21" s="725"/>
      <c r="Z21" s="725"/>
      <c r="AA21" s="725"/>
      <c r="AB21" s="725"/>
      <c r="AC21" s="725"/>
      <c r="AD21" s="726"/>
    </row>
    <row r="22" spans="1:30" ht="15" customHeight="1" x14ac:dyDescent="0.25">
      <c r="A22" s="663" t="str">
        <f>'SpaceCA (3)'!E3</f>
        <v>Alcohol</v>
      </c>
      <c r="B22" s="664"/>
      <c r="C22" s="665"/>
      <c r="D22" s="65"/>
      <c r="E22" s="724"/>
      <c r="F22" s="725"/>
      <c r="G22" s="725"/>
      <c r="H22" s="725"/>
      <c r="I22" s="725"/>
      <c r="J22" s="725"/>
      <c r="K22" s="725"/>
      <c r="L22" s="725"/>
      <c r="M22" s="725"/>
      <c r="N22" s="725"/>
      <c r="O22" s="725"/>
      <c r="P22" s="725"/>
      <c r="Q22" s="725"/>
      <c r="R22" s="725"/>
      <c r="S22" s="725"/>
      <c r="T22" s="725"/>
      <c r="U22" s="725"/>
      <c r="V22" s="725"/>
      <c r="W22" s="725"/>
      <c r="X22" s="725"/>
      <c r="Y22" s="725"/>
      <c r="Z22" s="725"/>
      <c r="AA22" s="725"/>
      <c r="AB22" s="725"/>
      <c r="AC22" s="725"/>
      <c r="AD22" s="726"/>
    </row>
    <row r="23" spans="1:30" ht="15" customHeight="1" x14ac:dyDescent="0.25">
      <c r="A23" s="666"/>
      <c r="B23" s="667"/>
      <c r="C23" s="668"/>
      <c r="D23" s="65"/>
      <c r="E23" s="724"/>
      <c r="F23" s="725"/>
      <c r="G23" s="725"/>
      <c r="H23" s="725"/>
      <c r="I23" s="725"/>
      <c r="J23" s="725"/>
      <c r="K23" s="725"/>
      <c r="L23" s="725"/>
      <c r="M23" s="725"/>
      <c r="N23" s="725"/>
      <c r="O23" s="725"/>
      <c r="P23" s="725"/>
      <c r="Q23" s="725"/>
      <c r="R23" s="725"/>
      <c r="S23" s="725"/>
      <c r="T23" s="725"/>
      <c r="U23" s="725"/>
      <c r="V23" s="725"/>
      <c r="W23" s="725"/>
      <c r="X23" s="725"/>
      <c r="Y23" s="725"/>
      <c r="Z23" s="725"/>
      <c r="AA23" s="725"/>
      <c r="AB23" s="725"/>
      <c r="AC23" s="725"/>
      <c r="AD23" s="726"/>
    </row>
    <row r="24" spans="1:30" ht="15" customHeight="1" x14ac:dyDescent="0.25">
      <c r="A24" s="663" t="str">
        <f>'SpaceCA (4)'!E3</f>
        <v>Catering - Equipment</v>
      </c>
      <c r="B24" s="664"/>
      <c r="C24" s="665"/>
      <c r="D24" s="65"/>
      <c r="E24" s="724"/>
      <c r="F24" s="725"/>
      <c r="G24" s="725"/>
      <c r="H24" s="725"/>
      <c r="I24" s="725"/>
      <c r="J24" s="725"/>
      <c r="K24" s="725"/>
      <c r="L24" s="725"/>
      <c r="M24" s="725"/>
      <c r="N24" s="725"/>
      <c r="O24" s="725"/>
      <c r="P24" s="725"/>
      <c r="Q24" s="725"/>
      <c r="R24" s="725"/>
      <c r="S24" s="725"/>
      <c r="T24" s="725"/>
      <c r="U24" s="725"/>
      <c r="V24" s="725"/>
      <c r="W24" s="725"/>
      <c r="X24" s="725"/>
      <c r="Y24" s="725"/>
      <c r="Z24" s="725"/>
      <c r="AA24" s="725"/>
      <c r="AB24" s="725"/>
      <c r="AC24" s="725"/>
      <c r="AD24" s="726"/>
    </row>
    <row r="25" spans="1:30" ht="15" customHeight="1" x14ac:dyDescent="0.25">
      <c r="A25" s="666"/>
      <c r="B25" s="667"/>
      <c r="C25" s="668"/>
      <c r="D25" s="65"/>
      <c r="E25" s="724"/>
      <c r="F25" s="725"/>
      <c r="G25" s="725"/>
      <c r="H25" s="725"/>
      <c r="I25" s="725"/>
      <c r="J25" s="725"/>
      <c r="K25" s="725"/>
      <c r="L25" s="725"/>
      <c r="M25" s="725"/>
      <c r="N25" s="725"/>
      <c r="O25" s="725"/>
      <c r="P25" s="725"/>
      <c r="Q25" s="725"/>
      <c r="R25" s="725"/>
      <c r="S25" s="725"/>
      <c r="T25" s="725"/>
      <c r="U25" s="725"/>
      <c r="V25" s="725"/>
      <c r="W25" s="725"/>
      <c r="X25" s="725"/>
      <c r="Y25" s="725"/>
      <c r="Z25" s="725"/>
      <c r="AA25" s="725"/>
      <c r="AB25" s="725"/>
      <c r="AC25" s="725"/>
      <c r="AD25" s="726"/>
    </row>
    <row r="26" spans="1:30" ht="15" customHeight="1" x14ac:dyDescent="0.25">
      <c r="A26" s="676" t="str">
        <f>'SpaceCA (5)'!E3</f>
        <v>Catering - Hygiene</v>
      </c>
      <c r="B26" s="677"/>
      <c r="C26" s="678"/>
      <c r="D26" s="65"/>
      <c r="E26" s="724"/>
      <c r="F26" s="725"/>
      <c r="G26" s="725"/>
      <c r="H26" s="725"/>
      <c r="I26" s="725"/>
      <c r="J26" s="725"/>
      <c r="K26" s="725"/>
      <c r="L26" s="725"/>
      <c r="M26" s="725"/>
      <c r="N26" s="725"/>
      <c r="O26" s="725"/>
      <c r="P26" s="725"/>
      <c r="Q26" s="725"/>
      <c r="R26" s="725"/>
      <c r="S26" s="725"/>
      <c r="T26" s="725"/>
      <c r="U26" s="725"/>
      <c r="V26" s="725"/>
      <c r="W26" s="725"/>
      <c r="X26" s="725"/>
      <c r="Y26" s="725"/>
      <c r="Z26" s="725"/>
      <c r="AA26" s="725"/>
      <c r="AB26" s="725"/>
      <c r="AC26" s="725"/>
      <c r="AD26" s="726"/>
    </row>
    <row r="27" spans="1:30" ht="15" customHeight="1" x14ac:dyDescent="0.25">
      <c r="A27" s="679"/>
      <c r="B27" s="680"/>
      <c r="C27" s="681"/>
      <c r="D27" s="65"/>
      <c r="E27" s="724"/>
      <c r="F27" s="725"/>
      <c r="G27" s="725"/>
      <c r="H27" s="725"/>
      <c r="I27" s="725"/>
      <c r="J27" s="725"/>
      <c r="K27" s="725"/>
      <c r="L27" s="725"/>
      <c r="M27" s="725"/>
      <c r="N27" s="725"/>
      <c r="O27" s="725"/>
      <c r="P27" s="725"/>
      <c r="Q27" s="725"/>
      <c r="R27" s="725"/>
      <c r="S27" s="725"/>
      <c r="T27" s="725"/>
      <c r="U27" s="725"/>
      <c r="V27" s="725"/>
      <c r="W27" s="725"/>
      <c r="X27" s="725"/>
      <c r="Y27" s="725"/>
      <c r="Z27" s="725"/>
      <c r="AA27" s="725"/>
      <c r="AB27" s="725"/>
      <c r="AC27" s="725"/>
      <c r="AD27" s="726"/>
    </row>
    <row r="28" spans="1:30" ht="15" customHeight="1" x14ac:dyDescent="0.25">
      <c r="A28" s="663" t="str">
        <f>SpaceGR!E3</f>
        <v>Graphics &amp; Rigging</v>
      </c>
      <c r="B28" s="664"/>
      <c r="C28" s="665"/>
      <c r="D28" s="65"/>
      <c r="E28" s="724"/>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725"/>
      <c r="AD28" s="726"/>
    </row>
    <row r="29" spans="1:30" ht="15" customHeight="1" x14ac:dyDescent="0.25">
      <c r="A29" s="666"/>
      <c r="B29" s="667"/>
      <c r="C29" s="668"/>
      <c r="D29" s="65"/>
      <c r="E29" s="724"/>
      <c r="F29" s="725"/>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6"/>
    </row>
    <row r="30" spans="1:30" ht="15" customHeight="1" x14ac:dyDescent="0.25">
      <c r="A30" s="663" t="str">
        <f>SpaceCD!E2</f>
        <v>Your contact details</v>
      </c>
      <c r="B30" s="664"/>
      <c r="C30" s="665"/>
      <c r="D30" s="65"/>
      <c r="E30" s="727"/>
      <c r="F30" s="728"/>
      <c r="G30" s="728"/>
      <c r="H30" s="728"/>
      <c r="I30" s="728"/>
      <c r="J30" s="728"/>
      <c r="K30" s="728"/>
      <c r="L30" s="728"/>
      <c r="M30" s="728"/>
      <c r="N30" s="728"/>
      <c r="O30" s="728"/>
      <c r="P30" s="728"/>
      <c r="Q30" s="728"/>
      <c r="R30" s="728"/>
      <c r="S30" s="728"/>
      <c r="T30" s="728"/>
      <c r="U30" s="728"/>
      <c r="V30" s="728"/>
      <c r="W30" s="728"/>
      <c r="X30" s="728"/>
      <c r="Y30" s="728"/>
      <c r="Z30" s="728"/>
      <c r="AA30" s="728"/>
      <c r="AB30" s="728"/>
      <c r="AC30" s="728"/>
      <c r="AD30" s="729"/>
    </row>
    <row r="31" spans="1:30" ht="15" customHeight="1" x14ac:dyDescent="0.25">
      <c r="A31" s="666"/>
      <c r="B31" s="667"/>
      <c r="C31" s="668"/>
      <c r="D31" s="65"/>
      <c r="E31" s="65"/>
      <c r="F31" s="80"/>
      <c r="G31" s="80"/>
      <c r="H31" s="80"/>
      <c r="I31" s="80"/>
      <c r="J31" s="80"/>
      <c r="K31" s="80"/>
      <c r="L31" s="80"/>
      <c r="M31" s="80"/>
      <c r="N31" s="80"/>
      <c r="O31" s="80"/>
      <c r="P31" s="80"/>
      <c r="Q31" s="80"/>
      <c r="R31" s="80"/>
      <c r="S31" s="80"/>
      <c r="T31" s="143"/>
      <c r="U31" s="80"/>
      <c r="V31" s="80"/>
      <c r="W31" s="143"/>
      <c r="X31" s="80"/>
      <c r="Y31" s="80"/>
      <c r="Z31" s="143"/>
      <c r="AA31" s="80"/>
      <c r="AB31" s="80"/>
      <c r="AC31" s="80"/>
      <c r="AD31" s="80"/>
    </row>
    <row r="32" spans="1:30" ht="15" customHeight="1" x14ac:dyDescent="0.25">
      <c r="A32" s="663" t="str">
        <f>SpaceOS!E2</f>
        <v>Order summary</v>
      </c>
      <c r="B32" s="664"/>
      <c r="C32" s="665"/>
      <c r="D32" s="65"/>
      <c r="E32" s="65"/>
      <c r="F32" s="80"/>
      <c r="G32" s="80"/>
      <c r="H32" s="80"/>
      <c r="I32" s="80"/>
      <c r="J32" s="80"/>
      <c r="K32" s="80"/>
      <c r="L32" s="80"/>
      <c r="M32" s="80"/>
      <c r="N32" s="80"/>
      <c r="O32" s="80"/>
      <c r="P32" s="80"/>
      <c r="Q32" s="80"/>
      <c r="R32" s="80"/>
      <c r="S32" s="80"/>
      <c r="T32" s="143"/>
      <c r="U32" s="80"/>
      <c r="V32" s="80"/>
      <c r="W32" s="143"/>
      <c r="X32" s="80"/>
      <c r="Y32" s="80"/>
      <c r="Z32" s="143"/>
      <c r="AA32" s="80"/>
      <c r="AB32" s="80"/>
      <c r="AC32" s="80"/>
      <c r="AD32" s="80"/>
    </row>
    <row r="33" spans="1:30" ht="15" customHeight="1" x14ac:dyDescent="0.25">
      <c r="A33" s="666"/>
      <c r="B33" s="667"/>
      <c r="C33" s="668"/>
      <c r="D33" s="65"/>
      <c r="E33" s="65"/>
      <c r="F33" s="65"/>
      <c r="G33" s="65"/>
      <c r="H33" s="65"/>
      <c r="I33" s="65"/>
      <c r="J33" s="65"/>
      <c r="K33" s="65"/>
      <c r="L33" s="65"/>
      <c r="M33" s="65"/>
      <c r="N33" s="65"/>
      <c r="O33" s="65"/>
      <c r="P33" s="65"/>
      <c r="Q33" s="65"/>
      <c r="R33" s="65"/>
      <c r="S33" s="65"/>
      <c r="T33" s="139"/>
      <c r="U33" s="65"/>
      <c r="V33" s="65"/>
      <c r="W33" s="139"/>
      <c r="X33" s="65"/>
      <c r="Y33" s="65"/>
      <c r="Z33" s="139"/>
      <c r="AA33" s="65"/>
      <c r="AB33" s="65"/>
      <c r="AC33" s="65"/>
      <c r="AD33" s="65"/>
    </row>
    <row r="34" spans="1:30" ht="15" customHeight="1" x14ac:dyDescent="0.25">
      <c r="A34" s="663" t="str">
        <f>SpaceTC!E2</f>
        <v>Terms &amp; Conditions</v>
      </c>
      <c r="B34" s="664"/>
      <c r="C34" s="665"/>
      <c r="D34" s="65"/>
      <c r="E34" s="65"/>
      <c r="F34" s="65"/>
      <c r="G34" s="65"/>
      <c r="H34" s="65"/>
      <c r="I34" s="65"/>
      <c r="J34" s="65"/>
      <c r="K34" s="65"/>
      <c r="L34" s="65"/>
      <c r="M34" s="65"/>
      <c r="N34" s="65"/>
      <c r="O34" s="65"/>
      <c r="P34" s="65"/>
      <c r="Q34" s="65"/>
      <c r="R34" s="65"/>
      <c r="S34" s="65"/>
      <c r="T34" s="139"/>
      <c r="U34" s="65"/>
      <c r="V34" s="65"/>
      <c r="W34" s="139"/>
      <c r="X34" s="65"/>
      <c r="Y34" s="65"/>
      <c r="Z34" s="139"/>
      <c r="AA34" s="65"/>
      <c r="AB34" s="65"/>
      <c r="AC34" s="65"/>
      <c r="AD34" s="65"/>
    </row>
    <row r="35" spans="1:30" ht="15" customHeight="1" x14ac:dyDescent="0.25">
      <c r="A35" s="666"/>
      <c r="B35" s="667"/>
      <c r="C35" s="668"/>
      <c r="D35" s="65"/>
      <c r="E35" s="65"/>
      <c r="F35" s="65"/>
      <c r="G35" s="65"/>
      <c r="H35" s="65"/>
      <c r="I35" s="65"/>
      <c r="J35" s="65"/>
      <c r="K35" s="65"/>
      <c r="L35" s="65"/>
      <c r="M35" s="65"/>
      <c r="N35" s="65"/>
      <c r="O35" s="65"/>
      <c r="P35" s="65"/>
      <c r="Q35" s="65"/>
      <c r="R35" s="65"/>
      <c r="S35" s="65"/>
      <c r="T35" s="139"/>
      <c r="U35" s="65"/>
      <c r="V35" s="65"/>
      <c r="W35" s="139"/>
      <c r="X35" s="65"/>
      <c r="Y35" s="65"/>
      <c r="Z35" s="139"/>
      <c r="AA35" s="65"/>
      <c r="AB35" s="65"/>
      <c r="AC35" s="65"/>
      <c r="AD35" s="65"/>
    </row>
    <row r="36" spans="1:30" ht="15" customHeight="1" x14ac:dyDescent="0.25">
      <c r="A36" s="72"/>
      <c r="B36" s="72"/>
      <c r="C36" s="72"/>
      <c r="D36" s="65"/>
      <c r="E36" s="65"/>
      <c r="F36" s="65"/>
      <c r="G36" s="65"/>
      <c r="H36" s="65"/>
      <c r="I36" s="65"/>
      <c r="J36" s="65"/>
      <c r="K36" s="65"/>
      <c r="L36" s="65"/>
      <c r="M36" s="65"/>
      <c r="N36" s="65"/>
      <c r="O36" s="65"/>
      <c r="P36" s="65"/>
      <c r="Q36" s="65"/>
      <c r="R36" s="65"/>
      <c r="S36" s="65"/>
      <c r="T36" s="139"/>
      <c r="U36" s="65"/>
      <c r="V36" s="65"/>
      <c r="W36" s="139"/>
      <c r="X36" s="65"/>
      <c r="Y36" s="65"/>
      <c r="Z36" s="139"/>
      <c r="AA36" s="65"/>
      <c r="AB36" s="65"/>
      <c r="AC36" s="65"/>
      <c r="AD36" s="65"/>
    </row>
    <row r="37" spans="1:30" ht="15" customHeight="1" x14ac:dyDescent="0.25">
      <c r="A37" s="73"/>
      <c r="B37" s="73"/>
      <c r="C37" s="73"/>
      <c r="D37" s="65"/>
      <c r="E37" s="65"/>
      <c r="F37" s="65"/>
      <c r="G37" s="65"/>
      <c r="H37" s="65"/>
      <c r="I37" s="65"/>
      <c r="J37" s="65"/>
      <c r="K37" s="65"/>
      <c r="L37" s="65"/>
      <c r="M37" s="65"/>
      <c r="N37" s="65"/>
      <c r="O37" s="65"/>
      <c r="P37" s="65"/>
      <c r="Q37" s="65"/>
      <c r="R37" s="65"/>
      <c r="S37" s="65"/>
      <c r="T37" s="139"/>
      <c r="U37" s="65"/>
      <c r="V37" s="65"/>
      <c r="W37" s="139"/>
      <c r="X37" s="65"/>
      <c r="Y37" s="65"/>
      <c r="Z37" s="139"/>
      <c r="AA37" s="65"/>
      <c r="AB37" s="65"/>
      <c r="AC37" s="65"/>
      <c r="AD37" s="65"/>
    </row>
    <row r="38" spans="1:30" ht="15" customHeight="1" x14ac:dyDescent="0.25">
      <c r="A38" s="669" t="s">
        <v>18</v>
      </c>
      <c r="B38" s="669"/>
      <c r="C38" s="669"/>
      <c r="D38" s="65"/>
      <c r="E38" s="65"/>
      <c r="F38" s="65"/>
      <c r="G38" s="65"/>
      <c r="H38" s="65"/>
      <c r="I38" s="65"/>
      <c r="J38" s="65"/>
      <c r="K38" s="65"/>
      <c r="L38" s="65"/>
      <c r="M38" s="65"/>
      <c r="N38" s="65"/>
      <c r="O38" s="65"/>
      <c r="P38" s="65"/>
      <c r="Q38" s="65"/>
      <c r="R38" s="65"/>
      <c r="S38" s="65"/>
      <c r="T38" s="139"/>
      <c r="U38" s="65"/>
      <c r="V38" s="65"/>
      <c r="W38" s="139"/>
      <c r="X38" s="65"/>
      <c r="Y38" s="65"/>
      <c r="Z38" s="139"/>
      <c r="AA38" s="65"/>
      <c r="AB38" s="65"/>
      <c r="AC38" s="65"/>
      <c r="AD38" s="65"/>
    </row>
    <row r="39" spans="1:30" ht="15" customHeight="1" x14ac:dyDescent="0.25">
      <c r="A39" s="104" t="s">
        <v>88</v>
      </c>
      <c r="B39" s="231"/>
      <c r="C39" s="231"/>
      <c r="D39" s="65"/>
      <c r="E39" s="65"/>
      <c r="F39" s="65"/>
      <c r="G39" s="65"/>
      <c r="H39" s="65"/>
      <c r="I39" s="65"/>
      <c r="J39" s="65"/>
      <c r="K39" s="65"/>
      <c r="L39" s="65"/>
      <c r="M39" s="65"/>
      <c r="N39" s="65"/>
      <c r="O39" s="65"/>
      <c r="P39" s="65"/>
      <c r="Q39" s="65"/>
      <c r="R39" s="65"/>
      <c r="S39" s="65"/>
      <c r="T39" s="139"/>
      <c r="U39" s="65"/>
      <c r="V39" s="65"/>
      <c r="W39" s="139"/>
      <c r="X39" s="65"/>
      <c r="Y39" s="65"/>
      <c r="Z39" s="139"/>
      <c r="AA39" s="65"/>
      <c r="AB39" s="65"/>
      <c r="AC39" s="65"/>
      <c r="AD39" s="65"/>
    </row>
    <row r="40" spans="1:30" ht="15" customHeight="1" x14ac:dyDescent="0.25">
      <c r="A40" s="68" t="s">
        <v>20</v>
      </c>
      <c r="B40" s="231"/>
      <c r="C40" s="231"/>
      <c r="D40" s="65"/>
      <c r="E40" s="65"/>
      <c r="F40" s="65"/>
      <c r="G40" s="65"/>
      <c r="H40" s="65"/>
      <c r="I40" s="65"/>
      <c r="J40" s="65"/>
      <c r="K40" s="65"/>
      <c r="L40" s="65"/>
      <c r="M40" s="65"/>
      <c r="N40" s="65"/>
      <c r="O40" s="65"/>
      <c r="P40" s="65"/>
      <c r="Q40" s="65"/>
      <c r="R40" s="65"/>
      <c r="S40" s="65"/>
      <c r="T40" s="139"/>
      <c r="U40" s="65"/>
      <c r="V40" s="65"/>
      <c r="W40" s="139"/>
      <c r="X40" s="65"/>
      <c r="Y40" s="65"/>
      <c r="Z40" s="139"/>
      <c r="AA40" s="65"/>
      <c r="AB40" s="65"/>
      <c r="AC40" s="65"/>
      <c r="AD40" s="65"/>
    </row>
    <row r="41" spans="1:30" ht="15" customHeight="1" x14ac:dyDescent="0.25">
      <c r="A41" s="68" t="s">
        <v>21</v>
      </c>
      <c r="B41" s="231"/>
      <c r="C41" s="231"/>
      <c r="D41" s="65"/>
      <c r="E41" s="65"/>
      <c r="F41" s="65"/>
      <c r="G41" s="65"/>
      <c r="H41" s="65"/>
      <c r="I41" s="65"/>
      <c r="J41" s="65"/>
      <c r="K41" s="65"/>
      <c r="L41" s="65"/>
      <c r="M41" s="65"/>
      <c r="N41" s="65"/>
      <c r="O41" s="65"/>
      <c r="P41" s="65"/>
      <c r="Q41" s="65"/>
      <c r="R41" s="65"/>
      <c r="S41" s="65"/>
      <c r="T41" s="139"/>
      <c r="U41" s="65"/>
      <c r="V41" s="65"/>
      <c r="W41" s="139"/>
      <c r="X41" s="65"/>
      <c r="Y41" s="65"/>
      <c r="Z41" s="139"/>
      <c r="AA41" s="65"/>
      <c r="AB41" s="65"/>
      <c r="AC41" s="65"/>
      <c r="AD41" s="65"/>
    </row>
    <row r="42" spans="1:30" ht="15" customHeight="1" x14ac:dyDescent="0.25">
      <c r="A42" s="68" t="s">
        <v>22</v>
      </c>
      <c r="B42" s="231"/>
      <c r="C42" s="231"/>
      <c r="D42" s="65"/>
      <c r="E42" s="65"/>
      <c r="F42" s="65"/>
      <c r="G42" s="65"/>
      <c r="H42" s="65"/>
      <c r="I42" s="65"/>
      <c r="J42" s="65"/>
      <c r="K42" s="65"/>
      <c r="L42" s="65"/>
      <c r="M42" s="65"/>
      <c r="N42" s="65"/>
      <c r="O42" s="65"/>
      <c r="P42" s="65"/>
      <c r="Q42" s="65"/>
      <c r="R42" s="65"/>
      <c r="S42" s="65"/>
      <c r="T42" s="139"/>
      <c r="U42" s="65"/>
      <c r="V42" s="65"/>
      <c r="W42" s="139"/>
      <c r="X42" s="65"/>
      <c r="Y42" s="65"/>
      <c r="Z42" s="139"/>
      <c r="AA42" s="65"/>
      <c r="AB42" s="65"/>
      <c r="AC42" s="65"/>
      <c r="AD42" s="65"/>
    </row>
    <row r="43" spans="1:30" ht="15" customHeight="1" x14ac:dyDescent="0.25">
      <c r="A43" s="68" t="s">
        <v>23</v>
      </c>
      <c r="B43" s="231"/>
      <c r="C43" s="231"/>
      <c r="D43" s="65"/>
      <c r="E43" s="65"/>
      <c r="F43" s="65"/>
      <c r="G43" s="65"/>
      <c r="H43" s="65"/>
      <c r="I43" s="65"/>
      <c r="J43" s="65"/>
      <c r="K43" s="65"/>
      <c r="L43" s="65"/>
      <c r="M43" s="65"/>
      <c r="N43" s="65"/>
      <c r="O43" s="65"/>
      <c r="P43" s="65"/>
      <c r="Q43" s="65"/>
      <c r="R43" s="65"/>
      <c r="S43" s="65"/>
      <c r="T43" s="139"/>
      <c r="U43" s="65"/>
      <c r="V43" s="65"/>
      <c r="W43" s="139"/>
      <c r="X43" s="65"/>
      <c r="Y43" s="65"/>
      <c r="Z43" s="139"/>
      <c r="AA43" s="65"/>
      <c r="AB43" s="65"/>
      <c r="AC43" s="65"/>
      <c r="AD43" s="65"/>
    </row>
    <row r="44" spans="1:30" ht="15" customHeight="1" x14ac:dyDescent="0.25">
      <c r="A44" s="68" t="s">
        <v>827</v>
      </c>
      <c r="B44" s="231"/>
      <c r="C44" s="231"/>
      <c r="D44" s="65"/>
      <c r="E44" s="65"/>
      <c r="F44" s="65"/>
      <c r="G44" s="65"/>
      <c r="H44" s="65"/>
      <c r="I44" s="65"/>
      <c r="J44" s="65"/>
      <c r="K44" s="65"/>
      <c r="L44" s="65"/>
      <c r="M44" s="65"/>
      <c r="N44" s="65"/>
      <c r="O44" s="65"/>
      <c r="P44" s="65"/>
      <c r="Q44" s="65"/>
      <c r="R44" s="65"/>
      <c r="S44" s="65"/>
      <c r="T44" s="139"/>
      <c r="U44" s="65"/>
      <c r="V44" s="65"/>
      <c r="W44" s="139"/>
      <c r="X44" s="65"/>
      <c r="Y44" s="65"/>
      <c r="Z44" s="139"/>
      <c r="AA44" s="65"/>
      <c r="AB44" s="65"/>
      <c r="AC44" s="65"/>
      <c r="AD44" s="65"/>
    </row>
    <row r="45" spans="1:30" ht="15" customHeight="1" x14ac:dyDescent="0.25">
      <c r="A45" s="74"/>
      <c r="B45" s="231"/>
      <c r="C45" s="231"/>
      <c r="D45" s="65"/>
      <c r="E45" s="65"/>
      <c r="F45" s="65"/>
      <c r="G45" s="65"/>
      <c r="H45" s="65"/>
      <c r="I45" s="65"/>
      <c r="J45" s="65"/>
      <c r="K45" s="65"/>
      <c r="L45" s="65"/>
      <c r="M45" s="65"/>
      <c r="N45" s="65"/>
      <c r="O45" s="65"/>
      <c r="P45" s="65"/>
      <c r="Q45" s="65"/>
      <c r="R45" s="65"/>
      <c r="S45" s="65"/>
      <c r="T45" s="139"/>
      <c r="U45" s="65"/>
      <c r="V45" s="65"/>
      <c r="W45" s="139"/>
      <c r="X45" s="65"/>
      <c r="Y45" s="65"/>
      <c r="Z45" s="139"/>
      <c r="AA45" s="65"/>
      <c r="AB45" s="65"/>
      <c r="AC45" s="65"/>
      <c r="AD45" s="65"/>
    </row>
    <row r="46" spans="1:30" ht="15" customHeight="1" x14ac:dyDescent="0.25">
      <c r="A46" s="661" t="s">
        <v>705</v>
      </c>
      <c r="B46" s="661"/>
      <c r="C46" s="661"/>
      <c r="D46" s="65"/>
      <c r="E46" s="65"/>
      <c r="F46" s="65"/>
      <c r="G46" s="65"/>
      <c r="H46" s="65"/>
      <c r="I46" s="65"/>
      <c r="J46" s="65"/>
      <c r="K46" s="65"/>
      <c r="L46" s="65"/>
      <c r="M46" s="65"/>
      <c r="N46" s="65"/>
      <c r="O46" s="65"/>
      <c r="P46" s="65"/>
      <c r="Q46" s="65"/>
      <c r="R46" s="65"/>
      <c r="S46" s="65"/>
      <c r="T46" s="139"/>
      <c r="U46" s="65"/>
      <c r="V46" s="65"/>
      <c r="W46" s="139"/>
      <c r="X46" s="65"/>
      <c r="Y46" s="65"/>
      <c r="Z46" s="139"/>
      <c r="AA46" s="65"/>
      <c r="AB46" s="65"/>
      <c r="AC46" s="65"/>
      <c r="AD46" s="65"/>
    </row>
    <row r="47" spans="1:30" ht="15" customHeight="1" x14ac:dyDescent="0.25">
      <c r="A47" s="661"/>
      <c r="B47" s="661"/>
      <c r="C47" s="661"/>
      <c r="D47" s="65"/>
      <c r="E47" s="65"/>
      <c r="F47" s="65"/>
      <c r="G47" s="65"/>
      <c r="H47" s="65"/>
      <c r="I47" s="65"/>
      <c r="J47" s="65"/>
      <c r="K47" s="65"/>
      <c r="L47" s="65"/>
      <c r="M47" s="65"/>
      <c r="N47" s="65"/>
      <c r="O47" s="65"/>
      <c r="P47" s="65"/>
      <c r="Q47" s="65"/>
      <c r="R47" s="65"/>
      <c r="S47" s="65"/>
      <c r="T47" s="139"/>
      <c r="U47" s="65"/>
      <c r="V47" s="65"/>
      <c r="W47" s="139"/>
      <c r="X47" s="65"/>
      <c r="Y47" s="65"/>
      <c r="Z47" s="139"/>
      <c r="AA47" s="65"/>
      <c r="AB47" s="65"/>
      <c r="AC47" s="65"/>
      <c r="AD47" s="65"/>
    </row>
    <row r="48" spans="1:30" ht="15" customHeight="1" x14ac:dyDescent="0.25">
      <c r="A48" s="662" t="s">
        <v>24</v>
      </c>
      <c r="B48" s="662"/>
      <c r="C48" s="662"/>
      <c r="D48" s="65"/>
      <c r="E48" s="65"/>
      <c r="F48" s="65"/>
      <c r="G48" s="65"/>
      <c r="H48" s="65"/>
      <c r="I48" s="65"/>
      <c r="J48" s="65"/>
      <c r="K48" s="65"/>
      <c r="L48" s="65"/>
      <c r="M48" s="65"/>
      <c r="N48" s="65"/>
      <c r="O48" s="65"/>
      <c r="P48" s="65"/>
      <c r="Q48" s="65"/>
      <c r="R48" s="65"/>
      <c r="S48" s="65"/>
      <c r="T48" s="139"/>
      <c r="U48" s="65"/>
      <c r="V48" s="65"/>
      <c r="W48" s="139"/>
      <c r="X48" s="65"/>
      <c r="Y48" s="65"/>
      <c r="Z48" s="139"/>
      <c r="AA48" s="65"/>
      <c r="AB48" s="65"/>
      <c r="AC48" s="65"/>
      <c r="AD48" s="65"/>
    </row>
    <row r="49" spans="1:30" ht="15" customHeight="1" x14ac:dyDescent="0.25">
      <c r="A49" s="662"/>
      <c r="B49" s="662"/>
      <c r="C49" s="662"/>
      <c r="D49" s="65"/>
      <c r="E49" s="65"/>
      <c r="F49" s="65"/>
      <c r="G49" s="65"/>
      <c r="H49" s="65"/>
      <c r="I49" s="65"/>
      <c r="J49" s="65"/>
      <c r="K49" s="65"/>
      <c r="L49" s="65"/>
      <c r="M49" s="65"/>
      <c r="N49" s="65"/>
      <c r="O49" s="65"/>
      <c r="P49" s="65"/>
      <c r="Q49" s="65"/>
      <c r="R49" s="65"/>
      <c r="S49" s="65"/>
      <c r="T49" s="139"/>
      <c r="U49" s="65"/>
      <c r="V49" s="65"/>
      <c r="W49" s="139"/>
      <c r="X49" s="65"/>
      <c r="Y49" s="65"/>
      <c r="Z49" s="139"/>
      <c r="AA49" s="65"/>
      <c r="AB49" s="65"/>
      <c r="AC49" s="65"/>
      <c r="AD49" s="65"/>
    </row>
    <row r="50" spans="1:30" ht="15" customHeight="1" x14ac:dyDescent="0.25">
      <c r="A50" s="73"/>
      <c r="B50" s="73"/>
      <c r="C50" s="73"/>
      <c r="D50" s="65"/>
      <c r="E50" s="65"/>
      <c r="F50" s="65"/>
      <c r="G50" s="65"/>
      <c r="H50" s="65"/>
      <c r="I50" s="65"/>
      <c r="J50" s="65"/>
      <c r="K50" s="65"/>
      <c r="L50" s="65"/>
      <c r="M50" s="65"/>
      <c r="N50" s="65"/>
      <c r="O50" s="65"/>
      <c r="P50" s="65"/>
      <c r="Q50" s="65"/>
      <c r="R50" s="65"/>
      <c r="S50" s="65"/>
      <c r="T50" s="139"/>
      <c r="U50" s="65"/>
      <c r="V50" s="65"/>
      <c r="W50" s="139"/>
      <c r="X50" s="65"/>
      <c r="Y50" s="65"/>
      <c r="Z50" s="139"/>
      <c r="AA50" s="65"/>
      <c r="AB50" s="65"/>
      <c r="AC50" s="65"/>
      <c r="AD50" s="65"/>
    </row>
    <row r="51" spans="1:30" ht="15" customHeight="1" x14ac:dyDescent="0.25">
      <c r="A51" s="73"/>
      <c r="B51" s="73"/>
      <c r="C51" s="73"/>
      <c r="D51" s="65"/>
      <c r="E51" s="65"/>
      <c r="F51" s="65"/>
      <c r="G51" s="65"/>
      <c r="H51" s="65"/>
      <c r="I51" s="65"/>
      <c r="J51" s="65"/>
      <c r="K51" s="65"/>
      <c r="L51" s="65"/>
      <c r="M51" s="65"/>
      <c r="N51" s="65"/>
      <c r="O51" s="65"/>
      <c r="P51" s="65"/>
      <c r="Q51" s="65"/>
      <c r="R51" s="65"/>
      <c r="S51" s="65"/>
      <c r="T51" s="139"/>
      <c r="U51" s="65"/>
      <c r="V51" s="65"/>
      <c r="W51" s="139"/>
      <c r="X51" s="65"/>
      <c r="Y51" s="65"/>
      <c r="Z51" s="139"/>
      <c r="AA51" s="65"/>
      <c r="AB51" s="65"/>
      <c r="AC51" s="65"/>
      <c r="AD51" s="65"/>
    </row>
    <row r="52" spans="1:30" ht="15" customHeight="1" x14ac:dyDescent="0.25">
      <c r="A52" s="73"/>
      <c r="B52" s="73"/>
      <c r="C52" s="73"/>
      <c r="D52" s="65"/>
      <c r="E52" s="65"/>
      <c r="F52" s="65"/>
      <c r="G52" s="65"/>
      <c r="H52" s="65"/>
      <c r="I52" s="65"/>
      <c r="J52" s="65"/>
      <c r="K52" s="65"/>
      <c r="L52" s="65"/>
      <c r="M52" s="65"/>
      <c r="N52" s="65"/>
      <c r="O52" s="65"/>
      <c r="P52" s="65"/>
      <c r="Q52" s="65"/>
      <c r="R52" s="65"/>
      <c r="S52" s="65"/>
      <c r="T52" s="139"/>
      <c r="U52" s="65"/>
      <c r="V52" s="65"/>
      <c r="W52" s="139"/>
      <c r="X52" s="65"/>
      <c r="Y52" s="65"/>
      <c r="Z52" s="139"/>
      <c r="AA52" s="65"/>
      <c r="AB52" s="65"/>
      <c r="AC52" s="65"/>
      <c r="AD52" s="65"/>
    </row>
    <row r="53" spans="1:30" ht="15" customHeight="1" x14ac:dyDescent="0.25">
      <c r="A53" s="73"/>
      <c r="B53" s="73"/>
      <c r="C53" s="73"/>
      <c r="D53" s="65"/>
      <c r="E53" s="65"/>
      <c r="F53" s="65"/>
      <c r="G53" s="65"/>
      <c r="H53" s="65"/>
      <c r="I53" s="65"/>
      <c r="J53" s="65"/>
      <c r="K53" s="65"/>
      <c r="L53" s="65"/>
      <c r="M53" s="65"/>
      <c r="N53" s="65"/>
      <c r="O53" s="65"/>
      <c r="P53" s="65"/>
      <c r="Q53" s="65"/>
      <c r="R53" s="65"/>
      <c r="S53" s="65"/>
      <c r="T53" s="139"/>
      <c r="U53" s="65"/>
      <c r="V53" s="65"/>
      <c r="W53" s="139"/>
      <c r="X53" s="65"/>
      <c r="Y53" s="65"/>
      <c r="Z53" s="139"/>
      <c r="AA53" s="65"/>
      <c r="AB53" s="65"/>
      <c r="AC53" s="65"/>
      <c r="AD53" s="65"/>
    </row>
    <row r="54" spans="1:30" ht="15" customHeight="1" x14ac:dyDescent="0.25">
      <c r="D54" s="65"/>
      <c r="E54" s="65"/>
      <c r="F54" s="65"/>
      <c r="G54" s="65"/>
      <c r="H54" s="65"/>
      <c r="I54" s="65"/>
      <c r="J54" s="65"/>
      <c r="K54" s="65"/>
      <c r="L54" s="65"/>
      <c r="M54" s="65"/>
      <c r="N54" s="65"/>
      <c r="O54" s="65"/>
      <c r="P54" s="65"/>
      <c r="Q54" s="65"/>
      <c r="R54" s="65"/>
      <c r="S54" s="65"/>
      <c r="T54" s="139"/>
      <c r="U54" s="65"/>
      <c r="V54" s="65"/>
      <c r="W54" s="139"/>
      <c r="X54" s="65"/>
      <c r="Y54" s="65"/>
      <c r="Z54" s="139"/>
      <c r="AA54" s="65"/>
      <c r="AB54" s="65"/>
      <c r="AC54" s="65"/>
      <c r="AD54" s="65"/>
    </row>
    <row r="55" spans="1:30" ht="15" customHeight="1" x14ac:dyDescent="0.25">
      <c r="D55" s="65"/>
      <c r="E55" s="65"/>
      <c r="F55" s="65"/>
      <c r="G55" s="65"/>
      <c r="H55" s="65"/>
      <c r="I55" s="65"/>
      <c r="J55" s="65"/>
      <c r="K55" s="65"/>
      <c r="L55" s="65"/>
      <c r="M55" s="65"/>
      <c r="N55" s="65"/>
      <c r="O55" s="65"/>
      <c r="P55" s="65"/>
      <c r="Q55" s="65"/>
      <c r="R55" s="65"/>
      <c r="S55" s="65"/>
      <c r="T55" s="139"/>
      <c r="U55" s="65"/>
      <c r="V55" s="65"/>
      <c r="W55" s="139"/>
      <c r="X55" s="65"/>
      <c r="Y55" s="65"/>
      <c r="Z55" s="139"/>
      <c r="AA55" s="65"/>
      <c r="AB55" s="65"/>
      <c r="AC55" s="65"/>
      <c r="AD55" s="65"/>
    </row>
    <row r="56" spans="1:30" ht="15" customHeight="1" x14ac:dyDescent="0.25">
      <c r="D56" s="65"/>
      <c r="E56" s="65"/>
      <c r="F56" s="65"/>
      <c r="G56" s="65"/>
      <c r="H56" s="65"/>
      <c r="I56" s="65"/>
      <c r="J56" s="65"/>
      <c r="K56" s="65"/>
      <c r="L56" s="65"/>
      <c r="M56" s="65"/>
      <c r="N56" s="65"/>
      <c r="O56" s="65"/>
      <c r="P56" s="65"/>
      <c r="Q56" s="65"/>
      <c r="R56" s="65"/>
      <c r="S56" s="65"/>
      <c r="T56" s="139"/>
      <c r="U56" s="65"/>
      <c r="V56" s="65"/>
      <c r="W56" s="139"/>
      <c r="X56" s="65"/>
      <c r="Y56" s="65"/>
      <c r="Z56" s="139"/>
      <c r="AA56" s="65"/>
      <c r="AB56" s="65"/>
      <c r="AC56" s="65"/>
      <c r="AD56" s="65"/>
    </row>
    <row r="57" spans="1:30" ht="15" customHeight="1" x14ac:dyDescent="0.25">
      <c r="D57" s="65"/>
      <c r="E57" s="87"/>
      <c r="F57" s="65"/>
      <c r="G57" s="65"/>
      <c r="H57" s="65"/>
      <c r="I57" s="65"/>
      <c r="J57" s="65"/>
      <c r="K57" s="65"/>
      <c r="L57" s="65"/>
      <c r="M57" s="65"/>
      <c r="N57" s="65"/>
      <c r="O57" s="65"/>
      <c r="P57" s="65"/>
      <c r="Q57" s="65"/>
      <c r="R57" s="65"/>
      <c r="S57" s="65"/>
      <c r="T57" s="139"/>
      <c r="U57" s="65"/>
      <c r="V57" s="65"/>
      <c r="W57" s="139"/>
      <c r="X57" s="65"/>
      <c r="Y57" s="65"/>
      <c r="Z57" s="139"/>
      <c r="AA57" s="65"/>
      <c r="AB57" s="65"/>
      <c r="AC57" s="65"/>
      <c r="AD57" s="65"/>
    </row>
    <row r="58" spans="1:30" ht="15" customHeight="1" x14ac:dyDescent="0.25">
      <c r="D58" s="65"/>
      <c r="E58" s="87"/>
      <c r="F58" s="65"/>
      <c r="G58" s="65"/>
      <c r="H58" s="65"/>
      <c r="I58" s="65"/>
      <c r="J58" s="65"/>
      <c r="K58" s="65"/>
      <c r="L58" s="65"/>
      <c r="M58" s="65"/>
      <c r="N58" s="65"/>
      <c r="O58" s="65"/>
      <c r="P58" s="65"/>
      <c r="Q58" s="65"/>
      <c r="R58" s="65"/>
      <c r="S58" s="65"/>
      <c r="T58" s="139"/>
      <c r="U58" s="65"/>
      <c r="V58" s="65"/>
      <c r="W58" s="139"/>
      <c r="X58" s="65"/>
      <c r="Y58" s="65"/>
      <c r="Z58" s="139"/>
      <c r="AA58" s="65"/>
      <c r="AB58" s="65"/>
      <c r="AC58" s="65"/>
      <c r="AD58" s="65"/>
    </row>
    <row r="59" spans="1:30" ht="15" customHeight="1" x14ac:dyDescent="0.25">
      <c r="D59" s="65"/>
      <c r="E59" s="87"/>
      <c r="F59" s="65"/>
      <c r="G59" s="65"/>
      <c r="H59" s="65"/>
      <c r="I59" s="65"/>
      <c r="J59" s="65"/>
      <c r="K59" s="65"/>
      <c r="L59" s="65"/>
      <c r="M59" s="65"/>
      <c r="N59" s="65"/>
      <c r="O59" s="65"/>
      <c r="P59" s="65"/>
      <c r="Q59" s="65"/>
      <c r="R59" s="65"/>
      <c r="S59" s="65"/>
      <c r="T59" s="139"/>
      <c r="U59" s="65"/>
      <c r="V59" s="65"/>
      <c r="W59" s="139"/>
      <c r="X59" s="65"/>
      <c r="Y59" s="65"/>
      <c r="Z59" s="139"/>
      <c r="AA59" s="65"/>
      <c r="AB59" s="65"/>
      <c r="AC59" s="65"/>
      <c r="AD59" s="65"/>
    </row>
    <row r="60" spans="1:30" ht="15" customHeight="1" x14ac:dyDescent="0.25">
      <c r="D60" s="65"/>
      <c r="E60" s="87"/>
      <c r="F60" s="65"/>
      <c r="G60" s="65"/>
      <c r="H60" s="65"/>
      <c r="I60" s="65"/>
      <c r="J60" s="65"/>
      <c r="K60" s="65"/>
      <c r="L60" s="65"/>
      <c r="M60" s="65"/>
      <c r="N60" s="65"/>
      <c r="O60" s="65"/>
      <c r="P60" s="65"/>
      <c r="Q60" s="65"/>
      <c r="R60" s="65"/>
      <c r="S60" s="65"/>
      <c r="T60" s="139"/>
      <c r="U60" s="65"/>
      <c r="V60" s="65"/>
      <c r="W60" s="139"/>
      <c r="X60" s="65"/>
      <c r="Y60" s="65"/>
      <c r="Z60" s="139"/>
      <c r="AA60" s="65"/>
      <c r="AB60" s="65"/>
      <c r="AC60" s="65"/>
      <c r="AD60" s="65"/>
    </row>
    <row r="61" spans="1:30" ht="15" customHeight="1" x14ac:dyDescent="0.25">
      <c r="D61" s="65"/>
      <c r="E61" s="84"/>
      <c r="F61" s="87"/>
      <c r="G61" s="87"/>
      <c r="H61" s="87"/>
      <c r="I61" s="87"/>
      <c r="J61" s="87"/>
      <c r="K61" s="87"/>
      <c r="L61" s="87"/>
      <c r="M61" s="87"/>
      <c r="N61" s="87"/>
      <c r="O61" s="87"/>
      <c r="P61" s="87"/>
      <c r="Q61" s="87"/>
      <c r="R61" s="87"/>
      <c r="S61" s="87"/>
      <c r="T61" s="144"/>
      <c r="U61" s="87"/>
      <c r="V61" s="87"/>
      <c r="W61" s="144"/>
      <c r="X61" s="87"/>
      <c r="Y61" s="87"/>
      <c r="Z61" s="144"/>
      <c r="AA61" s="87"/>
      <c r="AB61" s="87"/>
      <c r="AC61" s="87"/>
      <c r="AD61" s="87"/>
    </row>
    <row r="62" spans="1:30" ht="15" customHeight="1" x14ac:dyDescent="0.25">
      <c r="D62" s="65"/>
      <c r="E62" s="84"/>
      <c r="F62" s="87"/>
      <c r="G62" s="87"/>
      <c r="H62" s="87"/>
      <c r="I62" s="87"/>
      <c r="J62" s="87"/>
      <c r="K62" s="87"/>
      <c r="L62" s="87"/>
      <c r="M62" s="87"/>
      <c r="N62" s="87"/>
      <c r="O62" s="87"/>
      <c r="P62" s="87"/>
      <c r="Q62" s="87"/>
      <c r="R62" s="87"/>
      <c r="S62" s="87"/>
      <c r="T62" s="144"/>
      <c r="U62" s="87"/>
      <c r="V62" s="87"/>
      <c r="W62" s="144"/>
      <c r="X62" s="87"/>
      <c r="Y62" s="87"/>
      <c r="Z62" s="144"/>
      <c r="AA62" s="87"/>
      <c r="AB62" s="87"/>
      <c r="AC62" s="87"/>
      <c r="AD62" s="87"/>
    </row>
    <row r="63" spans="1:30" ht="15" customHeight="1" x14ac:dyDescent="0.25">
      <c r="D63" s="65"/>
      <c r="E63" s="84"/>
      <c r="F63" s="87"/>
      <c r="G63" s="87"/>
      <c r="H63" s="87"/>
      <c r="I63" s="87"/>
      <c r="J63" s="87"/>
      <c r="K63" s="87"/>
      <c r="L63" s="87"/>
      <c r="M63" s="87"/>
      <c r="N63" s="87"/>
      <c r="O63" s="87"/>
      <c r="P63" s="87"/>
      <c r="Q63" s="87"/>
      <c r="R63" s="87"/>
      <c r="S63" s="87"/>
      <c r="T63" s="144"/>
      <c r="U63" s="87"/>
      <c r="V63" s="87"/>
      <c r="W63" s="144"/>
      <c r="X63" s="87"/>
      <c r="Y63" s="87"/>
      <c r="Z63" s="144"/>
      <c r="AA63" s="87"/>
      <c r="AB63" s="87"/>
      <c r="AC63" s="87"/>
      <c r="AD63" s="87"/>
    </row>
    <row r="64" spans="1:30" ht="15" customHeight="1" x14ac:dyDescent="0.25">
      <c r="D64" s="65"/>
      <c r="E64" s="84"/>
      <c r="F64" s="87"/>
      <c r="G64" s="87"/>
      <c r="H64" s="87"/>
      <c r="I64" s="87"/>
      <c r="J64" s="87"/>
      <c r="K64" s="87"/>
      <c r="L64" s="87"/>
      <c r="M64" s="87"/>
      <c r="N64" s="87"/>
      <c r="O64" s="87"/>
      <c r="P64" s="87"/>
      <c r="Q64" s="87"/>
      <c r="R64" s="87"/>
      <c r="S64" s="87"/>
      <c r="T64" s="144"/>
      <c r="U64" s="87"/>
      <c r="V64" s="87"/>
      <c r="W64" s="144"/>
      <c r="X64" s="87"/>
      <c r="Y64" s="87"/>
      <c r="Z64" s="144"/>
      <c r="AA64" s="87"/>
      <c r="AB64" s="87"/>
      <c r="AC64" s="87"/>
      <c r="AD64" s="87"/>
    </row>
    <row r="65" spans="4:30" ht="15" customHeight="1" x14ac:dyDescent="0.25">
      <c r="D65" s="65"/>
      <c r="E65" s="84"/>
      <c r="F65" s="84"/>
      <c r="G65" s="84"/>
      <c r="H65" s="84"/>
      <c r="I65" s="84"/>
      <c r="J65" s="84"/>
      <c r="K65" s="84"/>
      <c r="L65" s="84"/>
      <c r="M65" s="84"/>
      <c r="N65" s="84"/>
      <c r="O65" s="84"/>
      <c r="P65" s="84"/>
      <c r="Q65" s="84"/>
      <c r="R65" s="84"/>
      <c r="S65" s="84"/>
      <c r="T65" s="149"/>
      <c r="U65" s="84"/>
      <c r="V65" s="84"/>
      <c r="W65" s="149"/>
      <c r="X65" s="84"/>
      <c r="Y65" s="84"/>
      <c r="Z65" s="149"/>
      <c r="AA65" s="84"/>
      <c r="AB65" s="84"/>
      <c r="AC65" s="84"/>
      <c r="AD65" s="84"/>
    </row>
    <row r="66" spans="4:30" ht="15" customHeight="1" x14ac:dyDescent="0.25">
      <c r="D66" s="65"/>
      <c r="E66" s="84"/>
      <c r="F66" s="84"/>
      <c r="G66" s="84"/>
      <c r="H66" s="84"/>
      <c r="I66" s="84"/>
      <c r="J66" s="84"/>
      <c r="K66" s="84"/>
      <c r="L66" s="84"/>
      <c r="M66" s="84"/>
      <c r="N66" s="84"/>
      <c r="O66" s="84"/>
      <c r="P66" s="84"/>
      <c r="Q66" s="84"/>
      <c r="R66" s="84"/>
      <c r="S66" s="84"/>
      <c r="T66" s="149"/>
      <c r="U66" s="84"/>
      <c r="V66" s="84"/>
      <c r="W66" s="149"/>
      <c r="X66" s="84"/>
      <c r="Y66" s="84"/>
      <c r="Z66" s="149"/>
      <c r="AA66" s="84"/>
      <c r="AB66" s="84"/>
      <c r="AC66" s="84"/>
      <c r="AD66" s="84"/>
    </row>
    <row r="67" spans="4:30" ht="15" customHeight="1" x14ac:dyDescent="0.25">
      <c r="D67" s="65"/>
      <c r="E67" s="84"/>
      <c r="F67" s="84"/>
      <c r="G67" s="84"/>
      <c r="H67" s="84"/>
      <c r="I67" s="84"/>
      <c r="J67" s="84"/>
      <c r="K67" s="84"/>
      <c r="L67" s="84"/>
      <c r="M67" s="84"/>
      <c r="N67" s="84"/>
      <c r="O67" s="84"/>
      <c r="P67" s="84"/>
      <c r="Q67" s="84"/>
      <c r="R67" s="84"/>
      <c r="S67" s="84"/>
      <c r="T67" s="149"/>
      <c r="U67" s="84"/>
      <c r="V67" s="84"/>
      <c r="W67" s="149"/>
      <c r="X67" s="84"/>
      <c r="Y67" s="84"/>
      <c r="Z67" s="149"/>
      <c r="AA67" s="84"/>
      <c r="AB67" s="84"/>
      <c r="AC67" s="84"/>
      <c r="AD67" s="84"/>
    </row>
    <row r="68" spans="4:30" ht="15" customHeight="1" x14ac:dyDescent="0.25">
      <c r="D68" s="65"/>
      <c r="E68" s="84"/>
      <c r="F68" s="84"/>
      <c r="G68" s="84"/>
      <c r="H68" s="84"/>
      <c r="I68" s="84"/>
      <c r="J68" s="84"/>
      <c r="K68" s="84"/>
      <c r="L68" s="84"/>
      <c r="M68" s="84"/>
      <c r="N68" s="84"/>
      <c r="O68" s="84"/>
      <c r="P68" s="84"/>
      <c r="Q68" s="84"/>
      <c r="R68" s="84"/>
      <c r="S68" s="84"/>
      <c r="T68" s="149"/>
      <c r="U68" s="84"/>
      <c r="V68" s="84"/>
      <c r="W68" s="149"/>
      <c r="X68" s="84"/>
      <c r="Y68" s="84"/>
      <c r="Z68" s="149"/>
      <c r="AA68" s="84"/>
      <c r="AB68" s="84"/>
      <c r="AC68" s="84"/>
      <c r="AD68" s="84"/>
    </row>
    <row r="69" spans="4:30" ht="15" customHeight="1" x14ac:dyDescent="0.25">
      <c r="D69" s="65"/>
      <c r="E69" s="84"/>
      <c r="F69" s="84"/>
      <c r="G69" s="84"/>
      <c r="H69" s="84"/>
      <c r="I69" s="84"/>
      <c r="J69" s="84"/>
      <c r="K69" s="84"/>
      <c r="L69" s="84"/>
      <c r="M69" s="84"/>
      <c r="N69" s="84"/>
      <c r="O69" s="84"/>
      <c r="P69" s="84"/>
      <c r="Q69" s="84"/>
      <c r="R69" s="84"/>
      <c r="S69" s="84"/>
      <c r="T69" s="149"/>
      <c r="U69" s="84"/>
      <c r="V69" s="84"/>
      <c r="W69" s="149"/>
      <c r="X69" s="84"/>
      <c r="Y69" s="84"/>
      <c r="Z69" s="149"/>
      <c r="AA69" s="84"/>
      <c r="AB69" s="84"/>
      <c r="AC69" s="84"/>
      <c r="AD69" s="84"/>
    </row>
    <row r="70" spans="4:30" ht="15" customHeight="1" x14ac:dyDescent="0.25">
      <c r="D70" s="65"/>
      <c r="E70" s="84"/>
      <c r="F70" s="84"/>
      <c r="G70" s="84"/>
      <c r="H70" s="84"/>
      <c r="I70" s="84"/>
      <c r="J70" s="84"/>
      <c r="K70" s="84"/>
      <c r="L70" s="84"/>
      <c r="M70" s="84"/>
      <c r="N70" s="84"/>
      <c r="O70" s="84"/>
      <c r="P70" s="84"/>
      <c r="Q70" s="84"/>
      <c r="R70" s="84"/>
      <c r="S70" s="84"/>
      <c r="T70" s="149"/>
      <c r="U70" s="84"/>
      <c r="V70" s="84"/>
      <c r="W70" s="149"/>
      <c r="X70" s="84"/>
      <c r="Y70" s="84"/>
      <c r="Z70" s="149"/>
      <c r="AA70" s="84"/>
      <c r="AB70" s="84"/>
      <c r="AC70" s="84"/>
      <c r="AD70" s="84"/>
    </row>
    <row r="71" spans="4:30" ht="15" customHeight="1" x14ac:dyDescent="0.25">
      <c r="D71" s="65"/>
      <c r="E71" s="84"/>
      <c r="F71" s="84"/>
      <c r="G71" s="84"/>
      <c r="H71" s="84"/>
      <c r="I71" s="84"/>
      <c r="J71" s="84"/>
      <c r="K71" s="84"/>
      <c r="L71" s="84"/>
      <c r="M71" s="84"/>
      <c r="N71" s="84"/>
      <c r="O71" s="84"/>
      <c r="P71" s="84"/>
      <c r="Q71" s="84"/>
      <c r="R71" s="84"/>
      <c r="S71" s="84"/>
      <c r="T71" s="149"/>
      <c r="U71" s="84"/>
      <c r="V71" s="84"/>
      <c r="W71" s="149"/>
      <c r="X71" s="84"/>
      <c r="Y71" s="84"/>
      <c r="Z71" s="149"/>
      <c r="AA71" s="84"/>
      <c r="AB71" s="84"/>
      <c r="AC71" s="84"/>
      <c r="AD71" s="84"/>
    </row>
    <row r="72" spans="4:30" ht="15" customHeight="1" x14ac:dyDescent="0.25">
      <c r="D72" s="65"/>
      <c r="E72" s="84"/>
      <c r="F72" s="84"/>
      <c r="G72" s="84"/>
      <c r="H72" s="84"/>
      <c r="I72" s="84"/>
      <c r="J72" s="84"/>
      <c r="K72" s="84"/>
      <c r="L72" s="84"/>
      <c r="M72" s="84"/>
      <c r="N72" s="84"/>
      <c r="O72" s="84"/>
      <c r="P72" s="84"/>
      <c r="Q72" s="84"/>
      <c r="R72" s="84"/>
      <c r="S72" s="84"/>
      <c r="T72" s="149"/>
      <c r="U72" s="84"/>
      <c r="V72" s="84"/>
      <c r="W72" s="149"/>
      <c r="X72" s="84"/>
      <c r="Y72" s="84"/>
      <c r="Z72" s="149"/>
      <c r="AA72" s="84"/>
      <c r="AB72" s="84"/>
      <c r="AC72" s="84"/>
      <c r="AD72" s="84"/>
    </row>
    <row r="73" spans="4:30" ht="15" customHeight="1" x14ac:dyDescent="0.25">
      <c r="D73" s="65"/>
      <c r="E73" s="84"/>
      <c r="F73" s="84"/>
      <c r="G73" s="84"/>
      <c r="H73" s="84"/>
      <c r="I73" s="84"/>
      <c r="J73" s="84"/>
      <c r="K73" s="84"/>
      <c r="L73" s="84"/>
      <c r="M73" s="84"/>
      <c r="N73" s="84"/>
      <c r="O73" s="84"/>
      <c r="P73" s="84"/>
      <c r="Q73" s="84"/>
      <c r="R73" s="84"/>
      <c r="S73" s="84"/>
      <c r="T73" s="149"/>
      <c r="U73" s="84"/>
      <c r="V73" s="84"/>
      <c r="W73" s="149"/>
      <c r="X73" s="84"/>
      <c r="Y73" s="84"/>
      <c r="Z73" s="149"/>
      <c r="AA73" s="84"/>
      <c r="AB73" s="84"/>
      <c r="AC73" s="84"/>
      <c r="AD73" s="84"/>
    </row>
    <row r="74" spans="4:30" ht="15" customHeight="1" x14ac:dyDescent="0.25">
      <c r="D74" s="65"/>
      <c r="E74" s="84"/>
      <c r="F74" s="84"/>
      <c r="G74" s="84"/>
      <c r="H74" s="84"/>
      <c r="I74" s="84"/>
      <c r="J74" s="84"/>
      <c r="K74" s="84"/>
      <c r="L74" s="84"/>
      <c r="M74" s="84"/>
      <c r="N74" s="84"/>
      <c r="O74" s="84"/>
      <c r="P74" s="84"/>
      <c r="Q74" s="84"/>
      <c r="R74" s="84"/>
      <c r="S74" s="84"/>
      <c r="T74" s="149"/>
      <c r="U74" s="84"/>
      <c r="V74" s="84"/>
      <c r="W74" s="149"/>
      <c r="X74" s="84"/>
      <c r="Y74" s="84"/>
      <c r="Z74" s="149"/>
      <c r="AA74" s="84"/>
      <c r="AB74" s="84"/>
      <c r="AC74" s="84"/>
      <c r="AD74" s="84"/>
    </row>
    <row r="75" spans="4:30" ht="15" customHeight="1" x14ac:dyDescent="0.25">
      <c r="D75" s="65"/>
      <c r="E75"/>
      <c r="F75"/>
      <c r="G75"/>
      <c r="H75"/>
      <c r="I75"/>
      <c r="J75"/>
      <c r="K75"/>
      <c r="L75"/>
      <c r="M75"/>
      <c r="N75"/>
      <c r="O75"/>
      <c r="P75"/>
      <c r="Q75"/>
      <c r="R75"/>
      <c r="S75"/>
      <c r="T75" s="150"/>
      <c r="U75"/>
      <c r="V75"/>
      <c r="W75" s="150"/>
      <c r="X75"/>
      <c r="Y75"/>
      <c r="Z75" s="150"/>
      <c r="AA75"/>
      <c r="AB75"/>
      <c r="AC75"/>
      <c r="AD75"/>
    </row>
    <row r="76" spans="4:30" ht="15" customHeight="1" x14ac:dyDescent="0.25">
      <c r="D76" s="65"/>
      <c r="E76"/>
      <c r="F76"/>
      <c r="G76"/>
      <c r="H76"/>
      <c r="I76"/>
      <c r="J76"/>
      <c r="K76"/>
      <c r="L76"/>
      <c r="M76"/>
      <c r="N76"/>
      <c r="O76"/>
      <c r="P76"/>
      <c r="Q76"/>
      <c r="R76"/>
      <c r="S76"/>
      <c r="T76" s="150"/>
      <c r="U76"/>
      <c r="V76"/>
      <c r="W76" s="150"/>
      <c r="X76"/>
      <c r="Y76"/>
      <c r="Z76" s="150"/>
      <c r="AA76"/>
      <c r="AB76"/>
      <c r="AC76"/>
      <c r="AD76"/>
    </row>
    <row r="77" spans="4:30" ht="15" customHeight="1" x14ac:dyDescent="0.25">
      <c r="D77" s="65"/>
      <c r="E77"/>
      <c r="F77"/>
      <c r="G77"/>
      <c r="H77"/>
      <c r="I77"/>
      <c r="J77"/>
      <c r="K77"/>
      <c r="L77"/>
      <c r="M77"/>
      <c r="N77"/>
      <c r="O77"/>
      <c r="P77"/>
      <c r="Q77"/>
      <c r="R77"/>
      <c r="S77"/>
      <c r="T77" s="150"/>
      <c r="U77"/>
      <c r="V77"/>
      <c r="W77" s="150"/>
      <c r="X77"/>
      <c r="Y77"/>
      <c r="Z77" s="150"/>
      <c r="AA77"/>
      <c r="AB77"/>
      <c r="AC77"/>
      <c r="AD77"/>
    </row>
    <row r="78" spans="4:30" ht="15" customHeight="1" x14ac:dyDescent="0.25">
      <c r="D78" s="65"/>
      <c r="E78"/>
      <c r="F78"/>
      <c r="G78"/>
      <c r="H78"/>
      <c r="I78"/>
      <c r="J78"/>
      <c r="K78"/>
      <c r="L78"/>
      <c r="M78"/>
      <c r="N78"/>
      <c r="O78"/>
      <c r="P78"/>
      <c r="Q78"/>
      <c r="R78"/>
      <c r="S78"/>
      <c r="T78" s="150"/>
      <c r="U78"/>
      <c r="V78"/>
      <c r="W78" s="150"/>
      <c r="X78"/>
      <c r="Y78"/>
      <c r="Z78" s="150"/>
      <c r="AA78"/>
      <c r="AB78"/>
      <c r="AC78"/>
      <c r="AD78"/>
    </row>
    <row r="79" spans="4:30" ht="15" customHeight="1" x14ac:dyDescent="0.25">
      <c r="D79" s="65"/>
      <c r="F79"/>
      <c r="G79"/>
      <c r="H79"/>
      <c r="I79"/>
      <c r="J79"/>
      <c r="K79"/>
      <c r="L79"/>
      <c r="M79"/>
      <c r="N79"/>
      <c r="O79"/>
      <c r="P79"/>
      <c r="Q79"/>
      <c r="R79"/>
      <c r="S79"/>
      <c r="T79" s="150"/>
      <c r="U79"/>
      <c r="V79"/>
      <c r="W79" s="150"/>
      <c r="X79"/>
      <c r="Y79"/>
      <c r="Z79" s="150"/>
      <c r="AA79"/>
      <c r="AB79"/>
      <c r="AC79"/>
      <c r="AD79"/>
    </row>
    <row r="80" spans="4:30" ht="15" customHeight="1" x14ac:dyDescent="0.25">
      <c r="D80" s="65"/>
      <c r="F80"/>
      <c r="G80"/>
      <c r="H80"/>
      <c r="I80"/>
      <c r="J80"/>
      <c r="K80"/>
      <c r="L80"/>
      <c r="M80"/>
      <c r="N80"/>
      <c r="O80"/>
      <c r="P80"/>
      <c r="Q80"/>
      <c r="R80"/>
      <c r="S80"/>
      <c r="T80" s="150"/>
      <c r="U80"/>
      <c r="V80"/>
      <c r="W80" s="150"/>
      <c r="X80"/>
      <c r="Y80"/>
      <c r="Z80" s="150"/>
      <c r="AA80"/>
      <c r="AB80"/>
      <c r="AC80"/>
      <c r="AD80"/>
    </row>
    <row r="81" spans="6:30" ht="15" customHeight="1" x14ac:dyDescent="0.25">
      <c r="F81"/>
      <c r="G81"/>
      <c r="H81"/>
      <c r="I81"/>
      <c r="J81"/>
      <c r="K81"/>
      <c r="L81"/>
      <c r="M81"/>
      <c r="N81"/>
      <c r="O81"/>
      <c r="P81"/>
      <c r="Q81"/>
      <c r="R81"/>
      <c r="S81"/>
      <c r="T81" s="150"/>
      <c r="U81"/>
      <c r="V81"/>
      <c r="W81" s="150"/>
      <c r="X81"/>
      <c r="Y81"/>
      <c r="Z81" s="150"/>
      <c r="AA81"/>
      <c r="AB81"/>
      <c r="AC81"/>
      <c r="AD81"/>
    </row>
    <row r="82" spans="6:30" ht="15" customHeight="1" x14ac:dyDescent="0.25">
      <c r="F82"/>
      <c r="G82"/>
      <c r="H82"/>
      <c r="I82"/>
      <c r="J82"/>
      <c r="K82"/>
      <c r="L82"/>
      <c r="M82"/>
      <c r="N82"/>
      <c r="O82"/>
      <c r="P82"/>
      <c r="Q82"/>
      <c r="R82"/>
      <c r="S82"/>
      <c r="T82" s="150"/>
      <c r="U82"/>
      <c r="V82"/>
      <c r="W82" s="150"/>
      <c r="X82"/>
      <c r="Y82"/>
      <c r="Z82" s="150"/>
      <c r="AA82"/>
      <c r="AB82"/>
      <c r="AC82"/>
      <c r="AD82"/>
    </row>
    <row r="83" spans="6:30" ht="15" customHeight="1" x14ac:dyDescent="0.25"/>
    <row r="84" spans="6:30" ht="15" customHeight="1" x14ac:dyDescent="0.25"/>
    <row r="85" spans="6:30" ht="15" customHeight="1" x14ac:dyDescent="0.25"/>
    <row r="86" spans="6:30" ht="15" customHeight="1" x14ac:dyDescent="0.25"/>
    <row r="87" spans="6:30" ht="15" customHeight="1" x14ac:dyDescent="0.25"/>
  </sheetData>
  <sheetProtection algorithmName="SHA-512" hashValue="dGL8Jzhley0lCe0Izb0FIH6Q1ITzl1ySC6SLw2M9yyMdB9B/FGM2R2SNKI3LvVxZqd+ojIYKwSPwdzgxn9XO+Q==" saltValue="ErWe9L/YJmnFJ6Pcs+ubqQ==" spinCount="100000" sheet="1" objects="1" scenarios="1"/>
  <mergeCells count="45">
    <mergeCell ref="I7:P7"/>
    <mergeCell ref="E10:H10"/>
    <mergeCell ref="I10:P10"/>
    <mergeCell ref="E16:AD30"/>
    <mergeCell ref="E3:P3"/>
    <mergeCell ref="A32:C33"/>
    <mergeCell ref="A34:C35"/>
    <mergeCell ref="A28:C29"/>
    <mergeCell ref="A12:C13"/>
    <mergeCell ref="A20:C21"/>
    <mergeCell ref="A22:C23"/>
    <mergeCell ref="A24:C25"/>
    <mergeCell ref="A26:C27"/>
    <mergeCell ref="AE2:AG3"/>
    <mergeCell ref="I14:P14"/>
    <mergeCell ref="A18:C19"/>
    <mergeCell ref="E14:H14"/>
    <mergeCell ref="A14:C15"/>
    <mergeCell ref="A16:C17"/>
    <mergeCell ref="E12:H12"/>
    <mergeCell ref="I12:P12"/>
    <mergeCell ref="E13:H13"/>
    <mergeCell ref="I13:P13"/>
    <mergeCell ref="AC3:AD3"/>
    <mergeCell ref="A10:C11"/>
    <mergeCell ref="E11:P11"/>
    <mergeCell ref="E5:P5"/>
    <mergeCell ref="Q3:R3"/>
    <mergeCell ref="E7:H7"/>
    <mergeCell ref="U1:AB1"/>
    <mergeCell ref="A46:C47"/>
    <mergeCell ref="A48:C49"/>
    <mergeCell ref="A1:C1"/>
    <mergeCell ref="S3:AA3"/>
    <mergeCell ref="A4:C5"/>
    <mergeCell ref="E4:H4"/>
    <mergeCell ref="A2:C3"/>
    <mergeCell ref="A8:C9"/>
    <mergeCell ref="E9:H9"/>
    <mergeCell ref="I9:P9"/>
    <mergeCell ref="A6:C7"/>
    <mergeCell ref="E6:H6"/>
    <mergeCell ref="I6:P6"/>
    <mergeCell ref="A38:C38"/>
    <mergeCell ref="A30:C31"/>
  </mergeCells>
  <hyperlinks>
    <hyperlink ref="A4:C5" location="Landing!A1" display="Home" xr:uid="{324717B9-DAF1-4729-9F85-32CC97DB7248}"/>
    <hyperlink ref="A10:C11" location="SpaceUT!A1" display="- Utilities" xr:uid="{E71D69BF-DA24-4D0C-9012-242FED0285FA}"/>
    <hyperlink ref="A12:C13" location="SpaceSA!A1" display="- Safety" xr:uid="{63E620DD-ABB3-4356-8369-F423AD55F800}"/>
    <hyperlink ref="A14:C15" location="SpaceFL!A1" display="- Flooring" xr:uid="{EDA0775A-4682-4826-B39A-E0242D535FA7}"/>
    <hyperlink ref="A16:C17" location="SpaceCL!A1" display="- Cleaning" xr:uid="{0361E710-00E2-4E2C-86AC-2DACE3DE935D}"/>
    <hyperlink ref="A28:C29" location="SpaceGR!A1" display="- Graphics &amp; Rigging" xr:uid="{47F217B6-A99A-4AFD-BA28-B875FB7E4C37}"/>
    <hyperlink ref="A30:C31" location="SpaceCD!A1" display="Your contact details" xr:uid="{FCB28388-0525-413F-96CA-0C1B49099779}"/>
    <hyperlink ref="A32:C33" location="SpaceOS!A1" display="Order summary" xr:uid="{FD6EBA55-4724-4539-AED1-11AD477AD81D}"/>
    <hyperlink ref="A34:C35" location="SpaceTC!A1" display="Terms and Conditions" xr:uid="{9A12D4B2-910E-4F3F-8A51-F346A86382DB}"/>
    <hyperlink ref="A6:C7" location="SpaceO!A1" display="Important information" xr:uid="{DC993696-A03F-4816-9C01-0B5CC9708E5D}"/>
    <hyperlink ref="A8:C9" location="SpaceEI!A1" display=" - Event IT" xr:uid="{FF1A3B52-E50A-43CC-9575-37524820C7F6}"/>
    <hyperlink ref="A46" r:id="rId1" display="eventorders.nec@necgroup.co.uk" xr:uid="{250B838E-F125-4999-9C1A-14FBCE2BFA4C}"/>
    <hyperlink ref="A46:C47" r:id="rId2" display="Click here to speak to our team!" xr:uid="{44BA2D2C-DB69-46D1-82F2-588D0CE97CAC}"/>
    <hyperlink ref="A18:C19" location="SpaceCA!A1" display="- Catering - Breakfast" xr:uid="{658386AE-9DB3-4C25-ABDB-FEF4C0B62742}"/>
    <hyperlink ref="A24:C25" location="'SpaceCA (4)'!A1" display="Catering - Equipment" xr:uid="{AE43B1A1-B85B-4723-A5C7-A33E2F818B67}"/>
    <hyperlink ref="A26:C27" location="'SpaceCA (5)'!A1" display="Catering - Hygiene" xr:uid="{249614EB-2019-4E8B-8735-3A22E3889C2A}"/>
    <hyperlink ref="A20:C21" location="'SpaceCA (2)'!A1" display="Drinks" xr:uid="{60AF15B8-0A8A-4BFD-A84A-077DBCF3D613}"/>
    <hyperlink ref="A22:C23" location="'SpaceCA (3)'!A1" display="- Catering - Alcohol" xr:uid="{852BE4D1-2C4E-42B4-8ACA-E987F9839209}"/>
    <hyperlink ref="U1:AB1" r:id="rId3" display="mailto:eventorders.nec@necgroup.co.uk" xr:uid="{D2914F49-1E11-4A90-B1F4-90EE22745FAA}"/>
  </hyperlinks>
  <printOptions horizontalCentered="1" verticalCentered="1"/>
  <pageMargins left="0.23622047244094491" right="0.23622047244094491" top="0.35433070866141736" bottom="0.35433070866141736" header="0.31496062992125984" footer="0.31496062992125984"/>
  <pageSetup paperSize="9" scale="74"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11C087C-EC98-413B-BEC0-D262258523E6}">
          <x14:formula1>
            <xm:f>Admin!$D$3:$D$19</xm:f>
          </x14:formula1>
          <xm:sqref>AA12:AA14 X12:X14 U12:U14 AA6:AA10 X6:X10 U6:U10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F5B53-3A0F-4AD9-86E7-2BE50E9D8F6F}">
  <sheetPr codeName="Sheet13">
    <tabColor rgb="FF1E384E"/>
    <pageSetUpPr autoPageBreaks="0" fitToPage="1"/>
  </sheetPr>
  <dimension ref="A1:X310"/>
  <sheetViews>
    <sheetView showRowColHeaders="0" workbookViewId="0">
      <selection activeCell="A4" sqref="A4:C5"/>
    </sheetView>
  </sheetViews>
  <sheetFormatPr defaultColWidth="8.85546875" defaultRowHeight="18" x14ac:dyDescent="0.25"/>
  <cols>
    <col min="1" max="3" width="10.5703125" style="75" customWidth="1"/>
    <col min="4" max="4" width="4.5703125" style="1" customWidth="1"/>
    <col min="5" max="7" width="11.5703125" style="1" customWidth="1"/>
    <col min="8" max="8" width="14.5703125" style="1" customWidth="1"/>
    <col min="9" max="15" width="8.85546875" style="1" customWidth="1"/>
    <col min="16" max="16" width="14.28515625" style="1" customWidth="1"/>
    <col min="17" max="17" width="5.5703125" style="1" customWidth="1"/>
    <col min="18" max="19" width="9.5703125" style="1" customWidth="1"/>
    <col min="20" max="21" width="11.28515625" style="1" customWidth="1"/>
    <col min="22" max="22" width="9.5703125" style="1" customWidth="1"/>
    <col min="23" max="23" width="10.85546875" style="1" customWidth="1"/>
    <col min="24" max="16384" width="8.85546875" style="1"/>
  </cols>
  <sheetData>
    <row r="1" spans="1:24" s="69" customFormat="1" ht="36" customHeight="1" x14ac:dyDescent="0.2">
      <c r="A1" s="670" t="s">
        <v>843</v>
      </c>
      <c r="B1" s="671"/>
      <c r="C1" s="671"/>
      <c r="E1" s="70" t="str">
        <f>Landing!B2</f>
        <v>NEC Products and Services Order Form</v>
      </c>
      <c r="K1" s="71"/>
      <c r="L1" s="64"/>
      <c r="M1" s="64"/>
      <c r="O1" s="155"/>
      <c r="P1" s="689" t="s">
        <v>842</v>
      </c>
      <c r="Q1" s="689"/>
      <c r="R1" s="689"/>
      <c r="S1" s="689"/>
      <c r="T1" s="689"/>
      <c r="U1" s="689"/>
      <c r="V1" s="689"/>
      <c r="W1" s="689"/>
      <c r="X1" s="155"/>
    </row>
    <row r="2" spans="1:24" ht="15" customHeight="1" x14ac:dyDescent="0.25">
      <c r="A2" s="672"/>
      <c r="B2" s="672"/>
      <c r="C2" s="672"/>
      <c r="D2" s="65"/>
      <c r="E2" s="65"/>
      <c r="F2" s="65"/>
      <c r="G2" s="65"/>
      <c r="H2" s="65"/>
      <c r="I2" s="65"/>
      <c r="J2" s="65"/>
      <c r="K2" s="65"/>
      <c r="L2" s="65"/>
      <c r="M2" s="65"/>
      <c r="N2" s="65"/>
      <c r="O2" s="65"/>
      <c r="P2" s="65"/>
      <c r="Q2" s="65"/>
      <c r="R2" s="65"/>
      <c r="S2" s="65"/>
      <c r="T2" s="65"/>
      <c r="U2" s="65"/>
      <c r="V2" s="65"/>
      <c r="W2" s="65"/>
      <c r="X2" s="65"/>
    </row>
    <row r="3" spans="1:24" ht="15" x14ac:dyDescent="0.25">
      <c r="A3" s="672"/>
      <c r="B3" s="672"/>
      <c r="C3" s="672"/>
      <c r="D3" s="65"/>
      <c r="E3" s="781" t="s">
        <v>637</v>
      </c>
      <c r="F3" s="782"/>
      <c r="G3" s="782"/>
      <c r="H3" s="782"/>
      <c r="I3" s="782"/>
      <c r="J3" s="782"/>
      <c r="K3" s="782"/>
      <c r="L3" s="782"/>
      <c r="M3" s="782"/>
      <c r="N3" s="782"/>
      <c r="O3" s="782"/>
      <c r="P3" s="783"/>
      <c r="Q3" s="575" t="s">
        <v>220</v>
      </c>
      <c r="R3" s="776" t="s">
        <v>595</v>
      </c>
      <c r="S3" s="777"/>
      <c r="T3" s="776" t="s">
        <v>221</v>
      </c>
      <c r="U3" s="777"/>
      <c r="V3" s="153"/>
    </row>
    <row r="4" spans="1:24" ht="15" x14ac:dyDescent="0.25">
      <c r="A4" s="673" t="s">
        <v>4</v>
      </c>
      <c r="B4" s="674"/>
      <c r="C4" s="675"/>
      <c r="D4" s="65"/>
      <c r="E4" s="695" t="s">
        <v>25</v>
      </c>
      <c r="F4" s="696"/>
      <c r="G4" s="696"/>
      <c r="H4" s="696"/>
      <c r="I4" s="696" t="s">
        <v>26</v>
      </c>
      <c r="J4" s="696"/>
      <c r="K4" s="696"/>
      <c r="L4" s="696"/>
      <c r="M4" s="696"/>
      <c r="N4" s="696"/>
      <c r="O4" s="696"/>
      <c r="P4" s="696"/>
      <c r="Q4" s="252"/>
      <c r="R4" s="252" t="s">
        <v>28</v>
      </c>
      <c r="S4" s="252" t="s">
        <v>29</v>
      </c>
      <c r="T4" s="252" t="s">
        <v>28</v>
      </c>
      <c r="U4" s="253" t="s">
        <v>29</v>
      </c>
      <c r="V4" s="65"/>
    </row>
    <row r="5" spans="1:24" ht="15" customHeight="1" x14ac:dyDescent="0.25">
      <c r="A5" s="673"/>
      <c r="B5" s="674"/>
      <c r="C5" s="675"/>
      <c r="D5" s="65"/>
      <c r="E5" s="916" t="s">
        <v>621</v>
      </c>
      <c r="F5" s="917"/>
      <c r="G5" s="917"/>
      <c r="H5" s="917"/>
      <c r="I5" s="917"/>
      <c r="J5" s="917"/>
      <c r="K5" s="917"/>
      <c r="L5" s="917"/>
      <c r="M5" s="917"/>
      <c r="N5" s="917"/>
      <c r="O5" s="917"/>
      <c r="P5" s="917"/>
      <c r="Q5" s="571">
        <f>IF(SUM(Q6:Q14)&gt;0,9999,0)</f>
        <v>0</v>
      </c>
      <c r="R5" s="502"/>
      <c r="S5" s="502"/>
      <c r="T5" s="502"/>
      <c r="U5" s="503"/>
      <c r="V5" s="65"/>
    </row>
    <row r="6" spans="1:24" ht="15" customHeight="1" x14ac:dyDescent="0.25">
      <c r="A6" s="673" t="str">
        <f>SpaceO!E3</f>
        <v>Important Information</v>
      </c>
      <c r="B6" s="674"/>
      <c r="C6" s="675"/>
      <c r="D6" s="65"/>
      <c r="E6" s="915" t="s">
        <v>623</v>
      </c>
      <c r="F6" s="800"/>
      <c r="G6" s="800"/>
      <c r="H6" s="800"/>
      <c r="I6" s="801" t="s">
        <v>625</v>
      </c>
      <c r="J6" s="802"/>
      <c r="K6" s="802"/>
      <c r="L6" s="802"/>
      <c r="M6" s="802"/>
      <c r="N6" s="802"/>
      <c r="O6" s="802"/>
      <c r="P6" s="802"/>
      <c r="Q6" s="530"/>
      <c r="R6" s="504">
        <v>693.55799999999999</v>
      </c>
      <c r="S6" s="372">
        <v>768.35160000000008</v>
      </c>
      <c r="T6" s="505">
        <f t="shared" ref="T6:T14" si="0">$Q6*R6</f>
        <v>0</v>
      </c>
      <c r="U6" s="372">
        <f t="shared" ref="U6:U14" si="1">$Q6*S6</f>
        <v>0</v>
      </c>
      <c r="V6" s="65"/>
    </row>
    <row r="7" spans="1:24" ht="15" customHeight="1" x14ac:dyDescent="0.25">
      <c r="A7" s="673"/>
      <c r="B7" s="674"/>
      <c r="C7" s="675"/>
      <c r="D7" s="65"/>
      <c r="E7" s="913" t="s">
        <v>623</v>
      </c>
      <c r="F7" s="773"/>
      <c r="G7" s="773"/>
      <c r="H7" s="859"/>
      <c r="I7" s="766" t="s">
        <v>624</v>
      </c>
      <c r="J7" s="773"/>
      <c r="K7" s="773"/>
      <c r="L7" s="773"/>
      <c r="M7" s="773"/>
      <c r="N7" s="773"/>
      <c r="O7" s="773"/>
      <c r="P7" s="773"/>
      <c r="Q7" s="531"/>
      <c r="R7" s="375">
        <v>1169.3920000000001</v>
      </c>
      <c r="S7" s="373">
        <v>1403.2703999999999</v>
      </c>
      <c r="T7" s="116">
        <f t="shared" si="0"/>
        <v>0</v>
      </c>
      <c r="U7" s="373">
        <f t="shared" si="1"/>
        <v>0</v>
      </c>
      <c r="V7" s="65"/>
    </row>
    <row r="8" spans="1:24" ht="15" customHeight="1" x14ac:dyDescent="0.25">
      <c r="A8" s="663" t="str">
        <f>SpaceEI!E3</f>
        <v>IT &amp; Networks</v>
      </c>
      <c r="B8" s="664"/>
      <c r="C8" s="665"/>
      <c r="D8" s="65"/>
      <c r="E8" s="913" t="s">
        <v>623</v>
      </c>
      <c r="F8" s="773"/>
      <c r="G8" s="773"/>
      <c r="H8" s="859"/>
      <c r="I8" s="766" t="s">
        <v>626</v>
      </c>
      <c r="J8" s="773"/>
      <c r="K8" s="773"/>
      <c r="L8" s="773"/>
      <c r="M8" s="773"/>
      <c r="N8" s="773"/>
      <c r="O8" s="773"/>
      <c r="P8" s="773"/>
      <c r="Q8" s="531"/>
      <c r="R8" s="375">
        <v>2282.9856000000004</v>
      </c>
      <c r="S8" s="373">
        <v>2739.5827200000003</v>
      </c>
      <c r="T8" s="116">
        <f t="shared" si="0"/>
        <v>0</v>
      </c>
      <c r="U8" s="373">
        <f t="shared" si="1"/>
        <v>0</v>
      </c>
      <c r="V8" s="65"/>
    </row>
    <row r="9" spans="1:24" ht="15" customHeight="1" x14ac:dyDescent="0.25">
      <c r="A9" s="666"/>
      <c r="B9" s="667"/>
      <c r="C9" s="668"/>
      <c r="D9" s="65"/>
      <c r="E9" s="914" t="s">
        <v>628</v>
      </c>
      <c r="F9" s="765"/>
      <c r="G9" s="765"/>
      <c r="H9" s="765"/>
      <c r="I9" s="766" t="s">
        <v>627</v>
      </c>
      <c r="J9" s="773"/>
      <c r="K9" s="773"/>
      <c r="L9" s="773"/>
      <c r="M9" s="773"/>
      <c r="N9" s="773"/>
      <c r="O9" s="773"/>
      <c r="P9" s="773"/>
      <c r="Q9" s="531"/>
      <c r="R9" s="375">
        <v>1818.066208</v>
      </c>
      <c r="S9" s="373">
        <v>2181.6794495999998</v>
      </c>
      <c r="T9" s="116">
        <f t="shared" si="0"/>
        <v>0</v>
      </c>
      <c r="U9" s="373">
        <f t="shared" si="1"/>
        <v>0</v>
      </c>
      <c r="V9" s="65"/>
    </row>
    <row r="10" spans="1:24" ht="15" customHeight="1" x14ac:dyDescent="0.25">
      <c r="A10" s="663" t="str">
        <f>SpaceUT!E3</f>
        <v>Utilities</v>
      </c>
      <c r="B10" s="664"/>
      <c r="C10" s="665"/>
      <c r="D10" s="65"/>
      <c r="E10" s="914" t="s">
        <v>629</v>
      </c>
      <c r="F10" s="765"/>
      <c r="G10" s="765"/>
      <c r="H10" s="765"/>
      <c r="I10" s="766" t="s">
        <v>630</v>
      </c>
      <c r="J10" s="773"/>
      <c r="K10" s="773"/>
      <c r="L10" s="773"/>
      <c r="M10" s="773"/>
      <c r="N10" s="773"/>
      <c r="O10" s="773"/>
      <c r="P10" s="773"/>
      <c r="Q10" s="531"/>
      <c r="R10" s="375">
        <v>2296.5078079999998</v>
      </c>
      <c r="S10" s="373">
        <v>2755.8093696000001</v>
      </c>
      <c r="T10" s="116">
        <f t="shared" si="0"/>
        <v>0</v>
      </c>
      <c r="U10" s="373">
        <f t="shared" si="1"/>
        <v>0</v>
      </c>
      <c r="V10" s="65"/>
    </row>
    <row r="11" spans="1:24" ht="15" customHeight="1" x14ac:dyDescent="0.25">
      <c r="A11" s="666"/>
      <c r="B11" s="667"/>
      <c r="C11" s="668"/>
      <c r="D11" s="65"/>
      <c r="E11" s="914" t="s">
        <v>629</v>
      </c>
      <c r="F11" s="765"/>
      <c r="G11" s="765"/>
      <c r="H11" s="765"/>
      <c r="I11" s="766" t="s">
        <v>631</v>
      </c>
      <c r="J11" s="773"/>
      <c r="K11" s="773"/>
      <c r="L11" s="773"/>
      <c r="M11" s="773"/>
      <c r="N11" s="773"/>
      <c r="O11" s="773"/>
      <c r="P11" s="773"/>
      <c r="Q11" s="531"/>
      <c r="R11" s="375">
        <v>3330.4046720000006</v>
      </c>
      <c r="S11" s="373">
        <v>3996.4856064000005</v>
      </c>
      <c r="T11" s="116">
        <f t="shared" si="0"/>
        <v>0</v>
      </c>
      <c r="U11" s="373">
        <f t="shared" si="1"/>
        <v>0</v>
      </c>
      <c r="V11" s="65"/>
    </row>
    <row r="12" spans="1:24" ht="15" customHeight="1" x14ac:dyDescent="0.25">
      <c r="A12" s="663" t="str">
        <f>SpaceSA!E3</f>
        <v>Safety</v>
      </c>
      <c r="B12" s="664"/>
      <c r="C12" s="665"/>
      <c r="D12" s="65"/>
      <c r="E12" s="914" t="s">
        <v>632</v>
      </c>
      <c r="F12" s="765"/>
      <c r="G12" s="765"/>
      <c r="H12" s="765"/>
      <c r="I12" s="766" t="s">
        <v>627</v>
      </c>
      <c r="J12" s="773"/>
      <c r="K12" s="773"/>
      <c r="L12" s="773"/>
      <c r="M12" s="773"/>
      <c r="N12" s="773"/>
      <c r="O12" s="773"/>
      <c r="P12" s="773"/>
      <c r="Q12" s="531"/>
      <c r="R12" s="375">
        <v>3558.3470720000005</v>
      </c>
      <c r="S12" s="373">
        <v>4270.0164864000008</v>
      </c>
      <c r="T12" s="116">
        <f t="shared" si="0"/>
        <v>0</v>
      </c>
      <c r="U12" s="373">
        <f t="shared" si="1"/>
        <v>0</v>
      </c>
      <c r="V12" s="65"/>
    </row>
    <row r="13" spans="1:24" ht="15" customHeight="1" x14ac:dyDescent="0.25">
      <c r="A13" s="666"/>
      <c r="B13" s="667"/>
      <c r="C13" s="668"/>
      <c r="D13" s="65"/>
      <c r="E13" s="914" t="s">
        <v>633</v>
      </c>
      <c r="F13" s="765"/>
      <c r="G13" s="765"/>
      <c r="H13" s="765"/>
      <c r="I13" s="766" t="s">
        <v>630</v>
      </c>
      <c r="J13" s="773"/>
      <c r="K13" s="773"/>
      <c r="L13" s="773"/>
      <c r="M13" s="773"/>
      <c r="N13" s="773"/>
      <c r="O13" s="773"/>
      <c r="P13" s="773"/>
      <c r="Q13" s="531"/>
      <c r="R13" s="375">
        <v>4024.9166720000012</v>
      </c>
      <c r="S13" s="373">
        <v>4829.9000064000011</v>
      </c>
      <c r="T13" s="116">
        <f t="shared" si="0"/>
        <v>0</v>
      </c>
      <c r="U13" s="373">
        <f t="shared" si="1"/>
        <v>0</v>
      </c>
      <c r="V13" s="65"/>
    </row>
    <row r="14" spans="1:24" ht="15" customHeight="1" x14ac:dyDescent="0.25">
      <c r="A14" s="663" t="str">
        <f>SpaceFL!E3</f>
        <v>Flooring</v>
      </c>
      <c r="B14" s="664"/>
      <c r="C14" s="665"/>
      <c r="D14" s="65"/>
      <c r="E14" s="914" t="s">
        <v>633</v>
      </c>
      <c r="F14" s="765"/>
      <c r="G14" s="765"/>
      <c r="H14" s="765"/>
      <c r="I14" s="766" t="s">
        <v>631</v>
      </c>
      <c r="J14" s="773"/>
      <c r="K14" s="773"/>
      <c r="L14" s="773"/>
      <c r="M14" s="773"/>
      <c r="N14" s="773"/>
      <c r="O14" s="773"/>
      <c r="P14" s="773"/>
      <c r="Q14" s="532"/>
      <c r="R14" s="376">
        <v>7358.8354559999998</v>
      </c>
      <c r="S14" s="374">
        <v>8830.6025472000001</v>
      </c>
      <c r="T14" s="364">
        <f t="shared" si="0"/>
        <v>0</v>
      </c>
      <c r="U14" s="374">
        <f t="shared" si="1"/>
        <v>0</v>
      </c>
      <c r="V14" s="65"/>
    </row>
    <row r="15" spans="1:24" ht="15" x14ac:dyDescent="0.25">
      <c r="A15" s="666"/>
      <c r="B15" s="667"/>
      <c r="C15" s="668"/>
      <c r="D15" s="65"/>
      <c r="E15" s="936" t="s">
        <v>862</v>
      </c>
      <c r="F15" s="937"/>
      <c r="G15" s="937"/>
      <c r="H15" s="937"/>
      <c r="I15" s="600"/>
      <c r="J15" s="600"/>
      <c r="K15" s="600"/>
      <c r="L15" s="600"/>
      <c r="M15" s="600"/>
      <c r="N15" s="600"/>
      <c r="O15" s="600"/>
      <c r="P15" s="600"/>
      <c r="Q15" s="571">
        <f>IF(SUM(Q16:Q21)&gt;0,9999,0)</f>
        <v>0</v>
      </c>
      <c r="R15" s="502"/>
      <c r="S15" s="502"/>
      <c r="T15" s="502"/>
      <c r="U15" s="503"/>
      <c r="V15" s="65"/>
    </row>
    <row r="16" spans="1:24" ht="15" x14ac:dyDescent="0.25">
      <c r="A16" s="663" t="str">
        <f>SpaceCL!E3</f>
        <v>Cleaning</v>
      </c>
      <c r="B16" s="664"/>
      <c r="C16" s="665"/>
      <c r="D16" s="65"/>
      <c r="E16" s="924" t="s">
        <v>863</v>
      </c>
      <c r="F16" s="925"/>
      <c r="G16" s="925"/>
      <c r="H16" s="926"/>
      <c r="I16" s="801" t="s">
        <v>869</v>
      </c>
      <c r="J16" s="802"/>
      <c r="K16" s="802"/>
      <c r="L16" s="802"/>
      <c r="M16" s="802"/>
      <c r="N16" s="802"/>
      <c r="O16" s="802"/>
      <c r="P16" s="802"/>
      <c r="Q16" s="530"/>
      <c r="R16" s="504">
        <v>246.58780000000002</v>
      </c>
      <c r="S16" s="372">
        <v>295.90536000000003</v>
      </c>
      <c r="T16" s="504">
        <f t="shared" ref="T16:T21" si="2">$Q16*R16</f>
        <v>0</v>
      </c>
      <c r="U16" s="372">
        <f t="shared" ref="U16:U21" si="3">$Q16*S16</f>
        <v>0</v>
      </c>
      <c r="V16" s="65"/>
    </row>
    <row r="17" spans="1:24" ht="15" x14ac:dyDescent="0.25">
      <c r="A17" s="666"/>
      <c r="B17" s="667"/>
      <c r="C17" s="668"/>
      <c r="D17" s="65"/>
      <c r="E17" s="927" t="s">
        <v>864</v>
      </c>
      <c r="F17" s="928"/>
      <c r="G17" s="928"/>
      <c r="H17" s="929"/>
      <c r="I17" s="766" t="s">
        <v>870</v>
      </c>
      <c r="J17" s="773"/>
      <c r="K17" s="773"/>
      <c r="L17" s="773"/>
      <c r="M17" s="773"/>
      <c r="N17" s="773"/>
      <c r="O17" s="773"/>
      <c r="P17" s="773"/>
      <c r="Q17" s="531"/>
      <c r="R17" s="375">
        <v>380.45520000000005</v>
      </c>
      <c r="S17" s="373">
        <v>456.54624000000007</v>
      </c>
      <c r="T17" s="375">
        <f t="shared" si="2"/>
        <v>0</v>
      </c>
      <c r="U17" s="373">
        <f t="shared" si="3"/>
        <v>0</v>
      </c>
      <c r="V17" s="65"/>
    </row>
    <row r="18" spans="1:24" ht="15" x14ac:dyDescent="0.25">
      <c r="A18" s="918" t="str">
        <f>SpaceCA!E3</f>
        <v>Food</v>
      </c>
      <c r="B18" s="919"/>
      <c r="C18" s="920"/>
      <c r="D18" s="65"/>
      <c r="E18" s="913" t="s">
        <v>865</v>
      </c>
      <c r="F18" s="773"/>
      <c r="G18" s="773"/>
      <c r="H18" s="859"/>
      <c r="I18" s="766" t="s">
        <v>871</v>
      </c>
      <c r="J18" s="773"/>
      <c r="K18" s="773"/>
      <c r="L18" s="773"/>
      <c r="M18" s="773"/>
      <c r="N18" s="773"/>
      <c r="O18" s="773"/>
      <c r="P18" s="773"/>
      <c r="Q18" s="531"/>
      <c r="R18" s="375">
        <v>168.67779999999999</v>
      </c>
      <c r="S18" s="373">
        <v>202.41335999999998</v>
      </c>
      <c r="T18" s="375">
        <f t="shared" si="2"/>
        <v>0</v>
      </c>
      <c r="U18" s="373">
        <f t="shared" si="3"/>
        <v>0</v>
      </c>
      <c r="V18" s="65"/>
    </row>
    <row r="19" spans="1:24" ht="15" x14ac:dyDescent="0.25">
      <c r="A19" s="921"/>
      <c r="B19" s="922"/>
      <c r="C19" s="923"/>
      <c r="D19" s="65"/>
      <c r="E19" s="913" t="s">
        <v>866</v>
      </c>
      <c r="F19" s="773"/>
      <c r="G19" s="773"/>
      <c r="H19" s="859"/>
      <c r="I19" s="766" t="s">
        <v>872</v>
      </c>
      <c r="J19" s="773"/>
      <c r="K19" s="773"/>
      <c r="L19" s="773"/>
      <c r="M19" s="773"/>
      <c r="N19" s="773"/>
      <c r="O19" s="773"/>
      <c r="P19" s="773"/>
      <c r="Q19" s="531"/>
      <c r="R19" s="375">
        <v>265.53000000000003</v>
      </c>
      <c r="S19" s="373">
        <v>318.63600000000002</v>
      </c>
      <c r="T19" s="375">
        <f t="shared" si="2"/>
        <v>0</v>
      </c>
      <c r="U19" s="373">
        <f t="shared" si="3"/>
        <v>0</v>
      </c>
      <c r="V19" s="65"/>
    </row>
    <row r="20" spans="1:24" ht="15" x14ac:dyDescent="0.25">
      <c r="A20" s="663" t="str">
        <f>'SpaceCA (2)'!E3</f>
        <v>Drinks</v>
      </c>
      <c r="B20" s="664"/>
      <c r="C20" s="665"/>
      <c r="D20" s="65"/>
      <c r="E20" s="913" t="s">
        <v>867</v>
      </c>
      <c r="F20" s="773"/>
      <c r="G20" s="773"/>
      <c r="H20" s="859"/>
      <c r="I20" s="766" t="s">
        <v>873</v>
      </c>
      <c r="J20" s="773"/>
      <c r="K20" s="773"/>
      <c r="L20" s="773"/>
      <c r="M20" s="773"/>
      <c r="N20" s="773"/>
      <c r="O20" s="773"/>
      <c r="P20" s="773"/>
      <c r="Q20" s="531"/>
      <c r="R20" s="375">
        <v>290.31279999999998</v>
      </c>
      <c r="S20" s="373">
        <v>348.37535999999994</v>
      </c>
      <c r="T20" s="375">
        <f t="shared" si="2"/>
        <v>0</v>
      </c>
      <c r="U20" s="373">
        <f t="shared" si="3"/>
        <v>0</v>
      </c>
      <c r="V20" s="65"/>
    </row>
    <row r="21" spans="1:24" ht="15" x14ac:dyDescent="0.25">
      <c r="A21" s="666"/>
      <c r="B21" s="667"/>
      <c r="C21" s="668"/>
      <c r="D21" s="65"/>
      <c r="E21" s="913" t="s">
        <v>868</v>
      </c>
      <c r="F21" s="773"/>
      <c r="G21" s="773"/>
      <c r="H21" s="859"/>
      <c r="I21" s="766" t="s">
        <v>874</v>
      </c>
      <c r="J21" s="773"/>
      <c r="K21" s="773"/>
      <c r="L21" s="773"/>
      <c r="M21" s="773"/>
      <c r="N21" s="773"/>
      <c r="O21" s="773"/>
      <c r="P21" s="773"/>
      <c r="Q21" s="531"/>
      <c r="R21" s="375">
        <v>586.18000000000006</v>
      </c>
      <c r="S21" s="373">
        <v>703.41600000000005</v>
      </c>
      <c r="T21" s="375">
        <f t="shared" si="2"/>
        <v>0</v>
      </c>
      <c r="U21" s="373">
        <f t="shared" si="3"/>
        <v>0</v>
      </c>
      <c r="V21" s="65"/>
    </row>
    <row r="22" spans="1:24" ht="15" customHeight="1" x14ac:dyDescent="0.25">
      <c r="A22" s="663" t="str">
        <f>'SpaceCA (3)'!E3</f>
        <v>Alcohol</v>
      </c>
      <c r="B22" s="664"/>
      <c r="C22" s="665"/>
      <c r="D22" s="65"/>
      <c r="E22" s="947" t="s">
        <v>849</v>
      </c>
      <c r="F22" s="948"/>
      <c r="G22" s="948"/>
      <c r="H22" s="948"/>
      <c r="I22" s="948" t="s">
        <v>850</v>
      </c>
      <c r="J22" s="948"/>
      <c r="K22" s="948"/>
      <c r="L22" s="948"/>
      <c r="M22" s="948"/>
      <c r="N22" s="948"/>
      <c r="O22" s="948"/>
      <c r="P22" s="948"/>
      <c r="Q22" s="632">
        <f>IF(SUM(Q23:Q26)&gt;0,9999,0)</f>
        <v>0</v>
      </c>
      <c r="R22" s="633"/>
      <c r="S22" s="633"/>
      <c r="T22" s="634"/>
      <c r="U22" s="635"/>
      <c r="V22" s="65"/>
    </row>
    <row r="23" spans="1:24" ht="15" customHeight="1" x14ac:dyDescent="0.25">
      <c r="A23" s="666"/>
      <c r="B23" s="667"/>
      <c r="C23" s="668"/>
      <c r="D23" s="65"/>
      <c r="E23" s="767" t="s">
        <v>854</v>
      </c>
      <c r="F23" s="768"/>
      <c r="G23" s="768"/>
      <c r="H23" s="768"/>
      <c r="I23" s="769" t="s">
        <v>858</v>
      </c>
      <c r="J23" s="864"/>
      <c r="K23" s="864"/>
      <c r="L23" s="864"/>
      <c r="M23" s="864"/>
      <c r="N23" s="864"/>
      <c r="O23" s="864"/>
      <c r="P23" s="864"/>
      <c r="Q23" s="612"/>
      <c r="R23" s="636">
        <v>246.58780000000002</v>
      </c>
      <c r="S23" s="629">
        <v>295.90536000000003</v>
      </c>
      <c r="T23" s="630">
        <f t="shared" ref="T23:U26" si="4">$Q23*R23</f>
        <v>0</v>
      </c>
      <c r="U23" s="631">
        <f t="shared" si="4"/>
        <v>0</v>
      </c>
      <c r="V23" s="65"/>
    </row>
    <row r="24" spans="1:24" ht="15" customHeight="1" x14ac:dyDescent="0.25">
      <c r="A24" s="663" t="str">
        <f>'SpaceCA (4)'!E3</f>
        <v>Catering - Equipment</v>
      </c>
      <c r="B24" s="664"/>
      <c r="C24" s="665"/>
      <c r="D24" s="65"/>
      <c r="E24" s="767" t="s">
        <v>855</v>
      </c>
      <c r="F24" s="768"/>
      <c r="G24" s="768"/>
      <c r="H24" s="768"/>
      <c r="I24" s="769" t="s">
        <v>859</v>
      </c>
      <c r="J24" s="864"/>
      <c r="K24" s="864"/>
      <c r="L24" s="864"/>
      <c r="M24" s="864"/>
      <c r="N24" s="864"/>
      <c r="O24" s="864"/>
      <c r="P24" s="864"/>
      <c r="Q24" s="638"/>
      <c r="R24" s="636">
        <v>193.185</v>
      </c>
      <c r="S24" s="629">
        <v>231.822</v>
      </c>
      <c r="T24" s="630">
        <f t="shared" si="4"/>
        <v>0</v>
      </c>
      <c r="U24" s="631">
        <f t="shared" si="4"/>
        <v>0</v>
      </c>
      <c r="V24" s="65"/>
    </row>
    <row r="25" spans="1:24" ht="15" customHeight="1" x14ac:dyDescent="0.25">
      <c r="A25" s="666"/>
      <c r="B25" s="667"/>
      <c r="C25" s="668"/>
      <c r="D25" s="65"/>
      <c r="E25" s="767" t="s">
        <v>856</v>
      </c>
      <c r="F25" s="768"/>
      <c r="G25" s="768"/>
      <c r="H25" s="768"/>
      <c r="I25" s="769" t="s">
        <v>860</v>
      </c>
      <c r="J25" s="864"/>
      <c r="K25" s="864"/>
      <c r="L25" s="864"/>
      <c r="M25" s="864"/>
      <c r="N25" s="864"/>
      <c r="O25" s="864"/>
      <c r="P25" s="864"/>
      <c r="Q25" s="638"/>
      <c r="R25" s="636">
        <v>116.20780000000001</v>
      </c>
      <c r="S25" s="629">
        <v>139.44936000000001</v>
      </c>
      <c r="T25" s="630">
        <f t="shared" si="4"/>
        <v>0</v>
      </c>
      <c r="U25" s="631">
        <f t="shared" si="4"/>
        <v>0</v>
      </c>
      <c r="V25" s="65"/>
    </row>
    <row r="26" spans="1:24" ht="15" customHeight="1" x14ac:dyDescent="0.25">
      <c r="A26" s="663" t="str">
        <f>'SpaceCA (5)'!E3</f>
        <v>Catering - Hygiene</v>
      </c>
      <c r="B26" s="664"/>
      <c r="C26" s="665"/>
      <c r="D26" s="65"/>
      <c r="E26" s="754" t="s">
        <v>857</v>
      </c>
      <c r="F26" s="734"/>
      <c r="G26" s="734"/>
      <c r="H26" s="734"/>
      <c r="I26" s="735" t="s">
        <v>861</v>
      </c>
      <c r="J26" s="867"/>
      <c r="K26" s="867"/>
      <c r="L26" s="867"/>
      <c r="M26" s="867"/>
      <c r="N26" s="867"/>
      <c r="O26" s="867"/>
      <c r="P26" s="867"/>
      <c r="Q26" s="613"/>
      <c r="R26" s="637">
        <v>98.050000000000011</v>
      </c>
      <c r="S26" s="626">
        <v>117.66000000000001</v>
      </c>
      <c r="T26" s="627">
        <f t="shared" si="4"/>
        <v>0</v>
      </c>
      <c r="U26" s="628">
        <f t="shared" si="4"/>
        <v>0</v>
      </c>
      <c r="V26" s="65"/>
    </row>
    <row r="27" spans="1:24" ht="15" customHeight="1" x14ac:dyDescent="0.25">
      <c r="A27" s="666"/>
      <c r="B27" s="667"/>
      <c r="C27" s="668"/>
      <c r="D27" s="65"/>
      <c r="E27" s="936" t="s">
        <v>613</v>
      </c>
      <c r="F27" s="937"/>
      <c r="G27" s="937"/>
      <c r="H27" s="937"/>
      <c r="I27" s="937"/>
      <c r="J27" s="937"/>
      <c r="K27" s="937"/>
      <c r="L27" s="937"/>
      <c r="M27" s="937"/>
      <c r="N27" s="937"/>
      <c r="O27" s="937"/>
      <c r="P27" s="937"/>
      <c r="Q27" s="571">
        <f>IF(SUM(Q28:Q29)&gt;0,9999,0)</f>
        <v>0</v>
      </c>
      <c r="R27" s="502"/>
      <c r="S27" s="502"/>
      <c r="T27" s="502"/>
      <c r="U27" s="503"/>
      <c r="V27" s="65"/>
    </row>
    <row r="28" spans="1:24" ht="15" customHeight="1" x14ac:dyDescent="0.25">
      <c r="A28" s="930" t="str">
        <f>SpaceGR!E3</f>
        <v>Graphics &amp; Rigging</v>
      </c>
      <c r="B28" s="931"/>
      <c r="C28" s="932"/>
      <c r="D28" s="65"/>
      <c r="E28" s="915" t="s">
        <v>875</v>
      </c>
      <c r="F28" s="800"/>
      <c r="G28" s="800"/>
      <c r="H28" s="800"/>
      <c r="I28" s="801"/>
      <c r="J28" s="802"/>
      <c r="K28" s="802"/>
      <c r="L28" s="802"/>
      <c r="M28" s="802"/>
      <c r="N28" s="802"/>
      <c r="O28" s="802"/>
      <c r="P28" s="802"/>
      <c r="Q28" s="530"/>
      <c r="R28" s="506" t="s">
        <v>614</v>
      </c>
      <c r="S28" s="507" t="s">
        <v>614</v>
      </c>
      <c r="T28" s="506" t="s">
        <v>614</v>
      </c>
      <c r="U28" s="507" t="s">
        <v>614</v>
      </c>
    </row>
    <row r="29" spans="1:24" ht="15" customHeight="1" x14ac:dyDescent="0.25">
      <c r="A29" s="933"/>
      <c r="B29" s="934"/>
      <c r="C29" s="935"/>
      <c r="D29" s="65"/>
      <c r="E29" s="949" t="s">
        <v>622</v>
      </c>
      <c r="F29" s="796"/>
      <c r="G29" s="796"/>
      <c r="H29" s="796"/>
      <c r="I29" s="793"/>
      <c r="J29" s="794"/>
      <c r="K29" s="794"/>
      <c r="L29" s="794"/>
      <c r="M29" s="794"/>
      <c r="N29" s="794"/>
      <c r="O29" s="794"/>
      <c r="P29" s="794"/>
      <c r="Q29" s="532"/>
      <c r="R29" s="508" t="s">
        <v>614</v>
      </c>
      <c r="S29" s="509" t="s">
        <v>614</v>
      </c>
      <c r="T29" s="510" t="s">
        <v>614</v>
      </c>
      <c r="U29" s="509" t="s">
        <v>614</v>
      </c>
    </row>
    <row r="30" spans="1:24" ht="15" customHeight="1" x14ac:dyDescent="0.25">
      <c r="A30" s="663" t="str">
        <f>SpaceCD!E2</f>
        <v>Your contact details</v>
      </c>
      <c r="B30" s="664"/>
      <c r="C30" s="665"/>
      <c r="D30" s="65"/>
      <c r="E30" s="65"/>
      <c r="F30" s="65"/>
      <c r="G30" s="65"/>
      <c r="H30" s="65"/>
      <c r="I30" s="65"/>
      <c r="J30" s="65"/>
      <c r="K30" s="65"/>
      <c r="L30" s="65"/>
      <c r="M30" s="65"/>
      <c r="N30" s="65"/>
      <c r="O30" s="65"/>
      <c r="P30" s="65"/>
      <c r="Q30" s="65"/>
      <c r="R30" s="65"/>
      <c r="S30" s="65"/>
      <c r="T30" s="65"/>
      <c r="U30" s="65"/>
    </row>
    <row r="31" spans="1:24" ht="15" customHeight="1" x14ac:dyDescent="0.25">
      <c r="A31" s="666"/>
      <c r="B31" s="667"/>
      <c r="C31" s="668"/>
      <c r="D31" s="65"/>
      <c r="E31" s="938" t="s">
        <v>615</v>
      </c>
      <c r="F31" s="939"/>
      <c r="G31" s="939"/>
      <c r="H31" s="939"/>
      <c r="I31" s="939"/>
      <c r="J31" s="939"/>
      <c r="K31" s="939"/>
      <c r="L31" s="939"/>
      <c r="M31" s="939"/>
      <c r="N31" s="939"/>
      <c r="O31" s="939"/>
      <c r="P31" s="939"/>
      <c r="Q31" s="939"/>
      <c r="R31" s="939"/>
      <c r="S31" s="939"/>
      <c r="T31" s="939"/>
      <c r="U31" s="940"/>
      <c r="V31" s="65"/>
      <c r="X31" s="65"/>
    </row>
    <row r="32" spans="1:24" ht="15" customHeight="1" x14ac:dyDescent="0.25">
      <c r="A32" s="663" t="str">
        <f>SpaceOS!E2</f>
        <v>Order summary</v>
      </c>
      <c r="B32" s="664"/>
      <c r="C32" s="665"/>
      <c r="D32" s="65"/>
      <c r="E32" s="962" t="s">
        <v>616</v>
      </c>
      <c r="F32" s="963"/>
      <c r="G32" s="963"/>
      <c r="H32" s="963"/>
      <c r="I32" s="963"/>
      <c r="J32" s="963"/>
      <c r="K32" s="963"/>
      <c r="L32" s="963"/>
      <c r="M32" s="963"/>
      <c r="N32" s="963"/>
      <c r="O32" s="963"/>
      <c r="P32" s="963"/>
      <c r="Q32" s="963"/>
      <c r="R32" s="963"/>
      <c r="S32" s="963"/>
      <c r="T32" s="963"/>
      <c r="U32" s="964"/>
      <c r="V32" s="65"/>
    </row>
    <row r="33" spans="1:24" ht="15" customHeight="1" x14ac:dyDescent="0.25">
      <c r="A33" s="666"/>
      <c r="B33" s="667"/>
      <c r="C33" s="668"/>
      <c r="D33" s="65"/>
      <c r="E33" s="959" t="s">
        <v>617</v>
      </c>
      <c r="F33" s="960"/>
      <c r="G33" s="960"/>
      <c r="H33" s="960"/>
      <c r="I33" s="960"/>
      <c r="J33" s="960"/>
      <c r="K33" s="960"/>
      <c r="L33" s="960"/>
      <c r="M33" s="960"/>
      <c r="N33" s="960"/>
      <c r="O33" s="960"/>
      <c r="P33" s="960"/>
      <c r="Q33" s="960"/>
      <c r="R33" s="960"/>
      <c r="S33" s="960"/>
      <c r="T33" s="960"/>
      <c r="U33" s="961"/>
      <c r="V33" s="65"/>
    </row>
    <row r="34" spans="1:24" ht="15" customHeight="1" x14ac:dyDescent="0.25">
      <c r="A34" s="663" t="str">
        <f>SpaceTC!E2</f>
        <v>Terms &amp; Conditions</v>
      </c>
      <c r="B34" s="664"/>
      <c r="C34" s="665"/>
      <c r="D34" s="65"/>
      <c r="E34" s="959"/>
      <c r="F34" s="960"/>
      <c r="G34" s="960"/>
      <c r="H34" s="960"/>
      <c r="I34" s="960"/>
      <c r="J34" s="960"/>
      <c r="K34" s="960"/>
      <c r="L34" s="960"/>
      <c r="M34" s="960"/>
      <c r="N34" s="960"/>
      <c r="O34" s="960"/>
      <c r="P34" s="960"/>
      <c r="Q34" s="960"/>
      <c r="R34" s="960"/>
      <c r="S34" s="960"/>
      <c r="T34" s="960"/>
      <c r="U34" s="961"/>
      <c r="V34" s="65"/>
      <c r="W34" s="65"/>
    </row>
    <row r="35" spans="1:24" ht="15" customHeight="1" x14ac:dyDescent="0.25">
      <c r="A35" s="666"/>
      <c r="B35" s="667"/>
      <c r="C35" s="668"/>
      <c r="D35" s="65"/>
      <c r="E35" s="959"/>
      <c r="F35" s="960"/>
      <c r="G35" s="960"/>
      <c r="H35" s="960"/>
      <c r="I35" s="960"/>
      <c r="J35" s="960"/>
      <c r="K35" s="960"/>
      <c r="L35" s="960"/>
      <c r="M35" s="960"/>
      <c r="N35" s="960"/>
      <c r="O35" s="960"/>
      <c r="P35" s="960"/>
      <c r="Q35" s="960"/>
      <c r="R35" s="960"/>
      <c r="S35" s="960"/>
      <c r="T35" s="960"/>
      <c r="U35" s="961"/>
      <c r="V35" s="105"/>
      <c r="W35" s="105"/>
    </row>
    <row r="36" spans="1:24" ht="15" customHeight="1" x14ac:dyDescent="0.25">
      <c r="A36" s="72"/>
      <c r="B36" s="72"/>
      <c r="C36" s="72"/>
      <c r="D36" s="65"/>
      <c r="E36" s="941" t="s">
        <v>844</v>
      </c>
      <c r="F36" s="942"/>
      <c r="G36" s="942"/>
      <c r="H36" s="942"/>
      <c r="I36" s="942"/>
      <c r="J36" s="942"/>
      <c r="K36" s="942"/>
      <c r="L36" s="942"/>
      <c r="M36" s="942"/>
      <c r="N36" s="942"/>
      <c r="O36" s="942"/>
      <c r="P36" s="942"/>
      <c r="Q36" s="942"/>
      <c r="R36" s="942"/>
      <c r="S36" s="942"/>
      <c r="T36" s="942"/>
      <c r="U36" s="943"/>
      <c r="V36" s="105"/>
      <c r="W36" s="105"/>
    </row>
    <row r="37" spans="1:24" ht="15" customHeight="1" x14ac:dyDescent="0.25">
      <c r="A37" s="73"/>
      <c r="B37" s="73"/>
      <c r="C37" s="73"/>
      <c r="D37" s="65"/>
      <c r="E37" s="598"/>
      <c r="F37" s="601"/>
      <c r="G37" s="601"/>
      <c r="H37" s="601"/>
      <c r="I37" s="601"/>
      <c r="J37" s="601"/>
      <c r="K37" s="601"/>
      <c r="L37" s="601"/>
      <c r="M37" s="601"/>
      <c r="N37" s="601"/>
      <c r="O37" s="601"/>
      <c r="P37" s="601"/>
      <c r="Q37" s="601"/>
      <c r="R37" s="601"/>
      <c r="S37" s="601"/>
      <c r="T37" s="601"/>
      <c r="U37" s="599"/>
      <c r="V37" s="105"/>
      <c r="W37" s="105"/>
    </row>
    <row r="38" spans="1:24" ht="15" customHeight="1" x14ac:dyDescent="0.25">
      <c r="A38" s="669" t="s">
        <v>18</v>
      </c>
      <c r="B38" s="669"/>
      <c r="C38" s="669"/>
      <c r="D38" s="65"/>
      <c r="E38" s="944" t="s">
        <v>618</v>
      </c>
      <c r="F38" s="945"/>
      <c r="G38" s="945"/>
      <c r="H38" s="945"/>
      <c r="I38" s="945"/>
      <c r="J38" s="945"/>
      <c r="K38" s="945"/>
      <c r="L38" s="945"/>
      <c r="M38" s="945"/>
      <c r="N38" s="945"/>
      <c r="O38" s="945"/>
      <c r="P38" s="945"/>
      <c r="Q38" s="945"/>
      <c r="R38" s="945"/>
      <c r="S38" s="945"/>
      <c r="T38" s="945"/>
      <c r="U38" s="946"/>
      <c r="V38" s="105"/>
      <c r="W38" s="105"/>
    </row>
    <row r="39" spans="1:24" ht="15" customHeight="1" x14ac:dyDescent="0.25">
      <c r="A39" s="104" t="s">
        <v>88</v>
      </c>
      <c r="B39" s="231"/>
      <c r="C39" s="231"/>
      <c r="D39" s="65"/>
      <c r="E39" s="956" t="s">
        <v>619</v>
      </c>
      <c r="F39" s="957"/>
      <c r="G39" s="957"/>
      <c r="H39" s="957"/>
      <c r="I39" s="957"/>
      <c r="J39" s="957"/>
      <c r="K39" s="957"/>
      <c r="L39" s="957"/>
      <c r="M39" s="957"/>
      <c r="N39" s="957"/>
      <c r="O39" s="957"/>
      <c r="P39" s="957"/>
      <c r="Q39" s="957"/>
      <c r="R39" s="957"/>
      <c r="S39" s="957"/>
      <c r="T39" s="957"/>
      <c r="U39" s="958"/>
      <c r="V39" s="105"/>
      <c r="W39" s="105"/>
    </row>
    <row r="40" spans="1:24" ht="15" customHeight="1" x14ac:dyDescent="0.25">
      <c r="A40" s="68" t="s">
        <v>20</v>
      </c>
      <c r="B40" s="231"/>
      <c r="C40" s="231"/>
      <c r="D40" s="65"/>
      <c r="E40" s="950"/>
      <c r="F40" s="951"/>
      <c r="G40" s="951"/>
      <c r="H40" s="951"/>
      <c r="I40" s="951"/>
      <c r="J40" s="951"/>
      <c r="K40" s="951"/>
      <c r="L40" s="951"/>
      <c r="M40" s="951"/>
      <c r="N40" s="951"/>
      <c r="O40" s="951"/>
      <c r="P40" s="951"/>
      <c r="Q40" s="951"/>
      <c r="R40" s="951"/>
      <c r="S40" s="951"/>
      <c r="T40" s="951"/>
      <c r="U40" s="952"/>
      <c r="V40" s="105"/>
      <c r="W40" s="105"/>
    </row>
    <row r="41" spans="1:24" ht="15" customHeight="1" x14ac:dyDescent="0.25">
      <c r="A41" s="68" t="s">
        <v>21</v>
      </c>
      <c r="B41" s="231"/>
      <c r="C41" s="231"/>
      <c r="D41" s="65"/>
      <c r="E41" s="953" t="s">
        <v>834</v>
      </c>
      <c r="F41" s="954"/>
      <c r="G41" s="954"/>
      <c r="H41" s="954"/>
      <c r="I41" s="954"/>
      <c r="J41" s="954"/>
      <c r="K41" s="954"/>
      <c r="L41" s="954"/>
      <c r="M41" s="954"/>
      <c r="N41" s="954"/>
      <c r="O41" s="954"/>
      <c r="P41" s="954"/>
      <c r="Q41" s="954"/>
      <c r="R41" s="954"/>
      <c r="S41" s="954"/>
      <c r="T41" s="954"/>
      <c r="U41" s="955"/>
      <c r="V41" s="105"/>
      <c r="W41" s="105"/>
      <c r="X41" s="65"/>
    </row>
    <row r="42" spans="1:24" ht="15" customHeight="1" x14ac:dyDescent="0.25">
      <c r="A42" s="68" t="s">
        <v>22</v>
      </c>
      <c r="B42" s="231"/>
      <c r="C42" s="231"/>
      <c r="D42" s="65"/>
      <c r="E42" s="65"/>
      <c r="F42" s="65"/>
      <c r="G42" s="65"/>
      <c r="H42" s="65"/>
      <c r="I42" s="65"/>
      <c r="J42" s="65"/>
      <c r="K42" s="65"/>
      <c r="L42" s="65"/>
      <c r="M42" s="65"/>
      <c r="N42" s="65"/>
      <c r="O42" s="65"/>
      <c r="P42" s="65"/>
      <c r="Q42" s="65"/>
      <c r="R42" s="65"/>
      <c r="S42" s="65"/>
      <c r="T42" s="65"/>
      <c r="U42" s="65"/>
      <c r="V42" s="105"/>
      <c r="W42" s="105"/>
      <c r="X42" s="65"/>
    </row>
    <row r="43" spans="1:24" ht="15" customHeight="1" x14ac:dyDescent="0.25">
      <c r="A43" s="68" t="s">
        <v>23</v>
      </c>
      <c r="B43" s="231"/>
      <c r="C43" s="231"/>
      <c r="D43" s="65"/>
      <c r="E43" s="65"/>
      <c r="F43" s="65"/>
      <c r="G43" s="65"/>
      <c r="H43" s="65"/>
      <c r="I43" s="65"/>
      <c r="J43" s="65"/>
      <c r="K43" s="65"/>
      <c r="L43" s="65"/>
      <c r="M43" s="65"/>
      <c r="N43" s="65"/>
      <c r="O43" s="65"/>
      <c r="P43" s="65"/>
      <c r="Q43" s="65"/>
      <c r="R43" s="65"/>
      <c r="S43" s="65"/>
      <c r="T43" s="65"/>
      <c r="U43" s="65"/>
      <c r="V43" s="105"/>
      <c r="W43" s="105"/>
      <c r="X43" s="65"/>
    </row>
    <row r="44" spans="1:24" ht="15" customHeight="1" x14ac:dyDescent="0.25">
      <c r="A44" s="68" t="s">
        <v>827</v>
      </c>
      <c r="B44" s="231"/>
      <c r="C44" s="231"/>
      <c r="D44" s="65"/>
      <c r="E44" s="65"/>
      <c r="F44" s="65"/>
      <c r="G44" s="65"/>
      <c r="H44" s="65"/>
      <c r="I44" s="65"/>
      <c r="J44" s="65"/>
      <c r="K44" s="65"/>
      <c r="L44" s="65"/>
      <c r="M44" s="65"/>
      <c r="N44" s="65"/>
      <c r="O44" s="65"/>
      <c r="P44" s="65"/>
      <c r="Q44" s="65"/>
      <c r="R44" s="65"/>
      <c r="S44" s="65"/>
      <c r="T44" s="65"/>
      <c r="U44" s="65"/>
      <c r="V44" s="65"/>
      <c r="W44" s="65"/>
      <c r="X44" s="65"/>
    </row>
    <row r="45" spans="1:24" ht="15" customHeight="1" x14ac:dyDescent="0.25">
      <c r="A45" s="74"/>
      <c r="B45" s="231"/>
      <c r="C45" s="231"/>
      <c r="D45" s="65"/>
      <c r="E45" s="65"/>
      <c r="F45" s="65"/>
      <c r="G45" s="65"/>
      <c r="H45" s="65"/>
      <c r="I45" s="65"/>
      <c r="J45" s="65"/>
      <c r="K45" s="65"/>
      <c r="L45" s="65"/>
      <c r="M45" s="65"/>
      <c r="N45" s="65"/>
      <c r="O45" s="65"/>
      <c r="P45" s="65"/>
      <c r="Q45" s="65"/>
      <c r="R45" s="65"/>
      <c r="S45" s="65"/>
      <c r="T45" s="65"/>
      <c r="U45" s="65"/>
      <c r="V45" s="65"/>
      <c r="W45" s="65"/>
      <c r="X45" s="65"/>
    </row>
    <row r="46" spans="1:24" ht="15" customHeight="1" x14ac:dyDescent="0.25">
      <c r="A46" s="661" t="s">
        <v>705</v>
      </c>
      <c r="B46" s="661"/>
      <c r="C46" s="661"/>
      <c r="D46" s="65"/>
      <c r="E46" s="65"/>
      <c r="F46" s="65"/>
      <c r="G46" s="65"/>
      <c r="H46" s="65"/>
      <c r="I46" s="65"/>
      <c r="J46" s="65"/>
      <c r="K46" s="65"/>
      <c r="L46" s="65"/>
      <c r="M46" s="65"/>
      <c r="N46" s="65"/>
      <c r="O46" s="65"/>
      <c r="P46" s="65"/>
      <c r="Q46" s="65"/>
      <c r="R46" s="65"/>
      <c r="S46" s="65"/>
      <c r="T46" s="65"/>
      <c r="U46" s="65"/>
      <c r="V46" s="65"/>
      <c r="W46" s="65"/>
      <c r="X46" s="65"/>
    </row>
    <row r="47" spans="1:24" ht="15" customHeight="1" x14ac:dyDescent="0.25">
      <c r="A47" s="661"/>
      <c r="B47" s="661"/>
      <c r="C47" s="661"/>
      <c r="D47" s="65"/>
      <c r="E47" s="65"/>
      <c r="F47" s="65"/>
      <c r="G47" s="65"/>
      <c r="H47" s="65"/>
      <c r="I47" s="65"/>
      <c r="J47" s="65"/>
      <c r="K47" s="65"/>
      <c r="L47" s="65"/>
      <c r="M47" s="65"/>
      <c r="N47" s="65"/>
      <c r="O47" s="65"/>
      <c r="P47" s="65"/>
      <c r="Q47" s="65"/>
      <c r="R47" s="65"/>
      <c r="S47" s="65"/>
      <c r="T47" s="65"/>
      <c r="U47" s="65"/>
      <c r="V47" s="65"/>
      <c r="W47" s="65"/>
      <c r="X47" s="65"/>
    </row>
    <row r="48" spans="1:24" ht="15" customHeight="1" x14ac:dyDescent="0.25">
      <c r="A48" s="662" t="s">
        <v>24</v>
      </c>
      <c r="B48" s="662"/>
      <c r="C48" s="662"/>
      <c r="D48" s="65"/>
      <c r="E48" s="65"/>
      <c r="F48" s="65"/>
      <c r="G48" s="65"/>
      <c r="H48" s="65"/>
      <c r="I48" s="65"/>
      <c r="J48" s="65"/>
      <c r="K48" s="65"/>
      <c r="L48" s="65"/>
      <c r="M48" s="65"/>
      <c r="N48" s="65"/>
      <c r="O48" s="65"/>
      <c r="P48" s="65"/>
      <c r="Q48" s="65"/>
      <c r="R48" s="65"/>
      <c r="S48" s="65"/>
      <c r="T48" s="65"/>
      <c r="U48" s="65"/>
      <c r="V48" s="65"/>
      <c r="W48" s="65"/>
      <c r="X48" s="65"/>
    </row>
    <row r="49" spans="1:24" ht="15" customHeight="1" x14ac:dyDescent="0.25">
      <c r="A49" s="662"/>
      <c r="B49" s="662"/>
      <c r="C49" s="662"/>
      <c r="D49" s="65"/>
      <c r="E49" s="65"/>
      <c r="F49" s="65"/>
      <c r="G49" s="65"/>
      <c r="H49" s="65"/>
      <c r="I49" s="65"/>
      <c r="J49" s="65"/>
      <c r="K49" s="65"/>
      <c r="L49" s="65"/>
      <c r="M49" s="65"/>
      <c r="N49" s="65"/>
      <c r="O49" s="65"/>
      <c r="P49" s="65"/>
      <c r="Q49" s="65"/>
      <c r="R49" s="65"/>
      <c r="S49" s="65"/>
      <c r="T49" s="65"/>
      <c r="U49" s="65"/>
      <c r="V49" s="65"/>
      <c r="W49" s="65"/>
      <c r="X49" s="65"/>
    </row>
    <row r="50" spans="1:24" ht="15" customHeight="1" x14ac:dyDescent="0.25">
      <c r="A50" s="73"/>
      <c r="B50" s="73"/>
      <c r="C50" s="73"/>
      <c r="D50" s="65"/>
      <c r="E50" s="65"/>
      <c r="F50" s="65"/>
      <c r="G50" s="65"/>
      <c r="H50" s="65"/>
      <c r="I50" s="65"/>
      <c r="J50" s="65"/>
      <c r="K50" s="65"/>
      <c r="L50" s="65"/>
      <c r="M50" s="65"/>
      <c r="N50" s="65"/>
      <c r="O50" s="65"/>
      <c r="P50" s="65"/>
      <c r="Q50" s="65"/>
      <c r="R50" s="65"/>
      <c r="S50" s="65"/>
      <c r="T50" s="65"/>
      <c r="U50" s="65"/>
      <c r="V50" s="65"/>
      <c r="W50" s="65"/>
      <c r="X50" s="65"/>
    </row>
    <row r="51" spans="1:24" ht="15" customHeight="1" x14ac:dyDescent="0.25">
      <c r="A51" s="73"/>
      <c r="B51" s="73"/>
      <c r="C51" s="73"/>
      <c r="D51" s="65"/>
      <c r="E51" s="65"/>
      <c r="F51" s="65"/>
      <c r="G51" s="65"/>
      <c r="H51" s="65"/>
      <c r="I51" s="65"/>
      <c r="J51" s="65"/>
      <c r="K51" s="65"/>
      <c r="L51" s="65"/>
      <c r="M51" s="65"/>
      <c r="N51" s="65"/>
      <c r="O51" s="65"/>
      <c r="P51" s="65"/>
      <c r="Q51" s="65"/>
      <c r="R51" s="65"/>
      <c r="S51" s="65"/>
      <c r="T51" s="65"/>
      <c r="U51" s="65"/>
      <c r="V51" s="65"/>
      <c r="W51" s="65"/>
      <c r="X51" s="65"/>
    </row>
    <row r="52" spans="1:24" ht="15" customHeight="1" x14ac:dyDescent="0.25">
      <c r="A52" s="73"/>
      <c r="B52" s="73"/>
      <c r="C52" s="73"/>
      <c r="D52" s="65"/>
      <c r="E52" s="65"/>
      <c r="F52" s="65"/>
      <c r="G52" s="65"/>
      <c r="H52" s="65"/>
      <c r="I52" s="65"/>
      <c r="J52" s="65"/>
      <c r="K52" s="65"/>
      <c r="L52" s="65"/>
      <c r="M52" s="65"/>
      <c r="N52" s="65"/>
      <c r="O52" s="65"/>
      <c r="P52" s="65"/>
      <c r="Q52" s="65"/>
      <c r="R52" s="65"/>
      <c r="S52" s="65"/>
      <c r="T52" s="65"/>
      <c r="U52" s="65"/>
      <c r="V52" s="65"/>
      <c r="W52" s="65"/>
      <c r="X52" s="65"/>
    </row>
    <row r="53" spans="1:24" ht="15" customHeight="1" x14ac:dyDescent="0.25">
      <c r="A53" s="73"/>
      <c r="B53" s="73"/>
      <c r="C53" s="73"/>
      <c r="D53" s="65"/>
      <c r="E53" s="65"/>
      <c r="F53" s="65"/>
      <c r="G53" s="65"/>
      <c r="H53" s="65"/>
      <c r="I53" s="65"/>
      <c r="J53" s="65"/>
      <c r="K53" s="65"/>
      <c r="L53" s="65"/>
      <c r="M53" s="65"/>
      <c r="N53" s="65"/>
      <c r="O53" s="65"/>
      <c r="P53" s="65"/>
      <c r="Q53" s="65"/>
      <c r="R53" s="65"/>
      <c r="S53" s="65"/>
      <c r="T53" s="65"/>
      <c r="U53" s="65"/>
      <c r="V53" s="65"/>
      <c r="W53" s="65"/>
      <c r="X53" s="65"/>
    </row>
    <row r="54" spans="1:24" ht="15" customHeight="1" x14ac:dyDescent="0.25">
      <c r="D54" s="65"/>
      <c r="E54" s="65"/>
      <c r="F54" s="65"/>
      <c r="G54" s="65"/>
      <c r="H54" s="65"/>
      <c r="I54" s="65"/>
      <c r="J54" s="65"/>
      <c r="K54" s="65"/>
      <c r="L54" s="65"/>
      <c r="M54" s="65"/>
      <c r="N54" s="65"/>
      <c r="O54" s="65"/>
      <c r="P54" s="65"/>
      <c r="Q54" s="65"/>
      <c r="R54" s="65"/>
      <c r="S54" s="65"/>
      <c r="T54" s="65"/>
      <c r="U54" s="65"/>
      <c r="V54" s="65"/>
      <c r="W54" s="65"/>
      <c r="X54" s="65"/>
    </row>
    <row r="55" spans="1:24" ht="15" customHeight="1" x14ac:dyDescent="0.25">
      <c r="D55" s="65"/>
      <c r="E55" s="65"/>
      <c r="F55" s="65"/>
      <c r="G55" s="65"/>
      <c r="H55" s="65"/>
      <c r="I55" s="65"/>
      <c r="J55" s="65"/>
      <c r="K55" s="65"/>
      <c r="L55" s="65"/>
      <c r="M55" s="65"/>
      <c r="N55" s="65"/>
      <c r="O55" s="65"/>
      <c r="P55" s="65"/>
      <c r="Q55" s="65"/>
      <c r="R55" s="65"/>
      <c r="S55" s="65"/>
      <c r="T55" s="65"/>
      <c r="U55" s="65"/>
      <c r="V55" s="65"/>
      <c r="W55" s="65"/>
      <c r="X55" s="65"/>
    </row>
    <row r="56" spans="1:24" ht="15" customHeight="1" x14ac:dyDescent="0.25">
      <c r="D56" s="65"/>
      <c r="E56" s="65"/>
      <c r="F56" s="65"/>
      <c r="G56" s="65"/>
      <c r="H56" s="65"/>
      <c r="I56" s="65"/>
      <c r="J56" s="65"/>
      <c r="K56" s="65"/>
      <c r="L56" s="65"/>
      <c r="M56" s="65"/>
      <c r="N56" s="65"/>
      <c r="O56" s="65"/>
      <c r="P56" s="65"/>
      <c r="Q56" s="65"/>
      <c r="R56" s="65"/>
      <c r="S56" s="65"/>
      <c r="T56" s="65"/>
      <c r="U56" s="65"/>
      <c r="V56" s="65"/>
      <c r="W56" s="65"/>
      <c r="X56" s="65"/>
    </row>
    <row r="57" spans="1:24" ht="15" customHeight="1" x14ac:dyDescent="0.25">
      <c r="D57" s="65"/>
      <c r="E57" s="65"/>
      <c r="F57" s="65"/>
      <c r="G57" s="65"/>
      <c r="H57" s="65"/>
      <c r="I57" s="65"/>
      <c r="J57" s="65"/>
      <c r="K57" s="65"/>
      <c r="L57" s="65"/>
      <c r="M57" s="65"/>
      <c r="N57" s="65"/>
      <c r="O57" s="65"/>
      <c r="P57" s="65"/>
      <c r="Q57" s="65"/>
      <c r="R57" s="65"/>
      <c r="S57" s="65"/>
      <c r="T57" s="65"/>
      <c r="U57" s="65"/>
      <c r="V57" s="65"/>
      <c r="W57" s="65"/>
      <c r="X57" s="65"/>
    </row>
    <row r="58" spans="1:24" ht="15" customHeight="1" x14ac:dyDescent="0.25">
      <c r="D58" s="65"/>
      <c r="E58" s="65"/>
      <c r="F58" s="65"/>
      <c r="G58" s="65"/>
      <c r="H58" s="65"/>
      <c r="I58" s="65"/>
      <c r="J58" s="65"/>
      <c r="K58" s="65"/>
      <c r="L58" s="65"/>
      <c r="M58" s="65"/>
      <c r="N58" s="65"/>
      <c r="O58" s="65"/>
      <c r="P58" s="65"/>
      <c r="Q58" s="65"/>
      <c r="R58" s="65"/>
      <c r="S58" s="65"/>
      <c r="T58" s="65"/>
      <c r="U58" s="65"/>
      <c r="V58" s="65"/>
      <c r="W58" s="65"/>
      <c r="X58" s="65"/>
    </row>
    <row r="59" spans="1:24" ht="15" customHeight="1" x14ac:dyDescent="0.25">
      <c r="D59" s="65"/>
      <c r="E59" s="65"/>
      <c r="F59" s="65"/>
      <c r="G59" s="65"/>
      <c r="H59" s="65"/>
      <c r="I59" s="65"/>
      <c r="J59" s="65"/>
      <c r="K59" s="65"/>
      <c r="L59" s="65"/>
      <c r="M59" s="65"/>
      <c r="N59" s="65"/>
      <c r="O59" s="65"/>
      <c r="P59" s="65"/>
      <c r="Q59" s="65"/>
      <c r="R59" s="65"/>
      <c r="S59" s="65"/>
      <c r="T59" s="65"/>
      <c r="U59" s="65"/>
      <c r="V59" s="65"/>
      <c r="W59" s="65"/>
      <c r="X59" s="65"/>
    </row>
    <row r="60" spans="1:24" ht="15" customHeight="1" x14ac:dyDescent="0.25">
      <c r="D60" s="65"/>
      <c r="E60" s="65"/>
      <c r="F60" s="65"/>
      <c r="G60" s="65"/>
      <c r="H60" s="65"/>
      <c r="I60" s="65"/>
      <c r="J60" s="65"/>
      <c r="K60" s="65"/>
      <c r="L60" s="65"/>
      <c r="M60" s="65"/>
      <c r="N60" s="65"/>
      <c r="O60" s="65"/>
      <c r="P60" s="65"/>
      <c r="Q60" s="65"/>
      <c r="R60" s="65"/>
      <c r="S60" s="65"/>
      <c r="T60" s="65"/>
      <c r="U60" s="65"/>
      <c r="V60" s="65"/>
      <c r="W60" s="65"/>
      <c r="X60" s="65"/>
    </row>
    <row r="61" spans="1:24" ht="15" customHeight="1" x14ac:dyDescent="0.25">
      <c r="D61" s="65"/>
      <c r="E61" s="65"/>
      <c r="F61" s="65"/>
      <c r="G61" s="65"/>
      <c r="H61" s="65"/>
      <c r="I61" s="65"/>
      <c r="J61" s="65"/>
      <c r="K61" s="65"/>
      <c r="L61" s="65"/>
      <c r="M61" s="65"/>
      <c r="N61" s="65"/>
      <c r="O61" s="65"/>
      <c r="P61" s="65"/>
      <c r="Q61" s="65"/>
      <c r="R61" s="65"/>
      <c r="S61" s="65"/>
      <c r="T61" s="65"/>
      <c r="U61" s="65"/>
      <c r="V61" s="65"/>
      <c r="W61" s="65"/>
      <c r="X61" s="65"/>
    </row>
    <row r="62" spans="1:24" ht="15" customHeight="1" x14ac:dyDescent="0.25">
      <c r="D62" s="65"/>
      <c r="E62" s="65"/>
      <c r="F62" s="65"/>
      <c r="G62" s="65"/>
      <c r="H62" s="65"/>
      <c r="I62" s="65"/>
      <c r="J62" s="65"/>
      <c r="K62" s="65"/>
      <c r="L62" s="65"/>
      <c r="M62" s="65"/>
      <c r="N62" s="65"/>
      <c r="O62" s="65"/>
      <c r="P62" s="65"/>
      <c r="Q62" s="65"/>
      <c r="R62" s="65"/>
      <c r="S62" s="65"/>
      <c r="T62" s="65"/>
      <c r="U62" s="65"/>
      <c r="V62" s="65"/>
      <c r="W62" s="65"/>
      <c r="X62" s="65"/>
    </row>
    <row r="63" spans="1:24" ht="15" customHeight="1" x14ac:dyDescent="0.25">
      <c r="D63" s="65"/>
      <c r="E63" s="65"/>
      <c r="F63" s="65"/>
      <c r="G63" s="65"/>
      <c r="H63" s="65"/>
      <c r="I63" s="65"/>
      <c r="J63" s="65"/>
      <c r="K63" s="65"/>
      <c r="L63" s="65"/>
      <c r="M63" s="65"/>
      <c r="N63" s="65"/>
      <c r="O63" s="65"/>
      <c r="P63" s="65"/>
      <c r="Q63" s="65"/>
      <c r="R63" s="65"/>
      <c r="S63" s="65"/>
      <c r="T63" s="65"/>
      <c r="U63" s="65"/>
      <c r="V63" s="65"/>
      <c r="W63" s="65"/>
      <c r="X63" s="65"/>
    </row>
    <row r="64" spans="1:24" ht="15" customHeight="1" x14ac:dyDescent="0.25">
      <c r="D64" s="65"/>
      <c r="E64" s="65"/>
      <c r="F64" s="65"/>
      <c r="G64" s="65"/>
      <c r="H64" s="65"/>
      <c r="I64" s="65"/>
      <c r="J64" s="65"/>
      <c r="K64" s="65"/>
      <c r="L64" s="65"/>
      <c r="M64" s="65"/>
      <c r="N64" s="65"/>
      <c r="O64" s="65"/>
      <c r="P64" s="65"/>
      <c r="Q64" s="65"/>
      <c r="R64" s="65"/>
      <c r="S64" s="65"/>
      <c r="T64" s="65"/>
      <c r="U64" s="65"/>
      <c r="V64" s="65"/>
      <c r="W64" s="65"/>
      <c r="X64" s="65"/>
    </row>
    <row r="65" spans="4:24" ht="15" customHeight="1" x14ac:dyDescent="0.25">
      <c r="D65" s="65"/>
      <c r="E65" s="65"/>
      <c r="F65" s="65"/>
      <c r="G65" s="65"/>
      <c r="H65" s="65"/>
      <c r="I65" s="65"/>
      <c r="J65" s="65"/>
      <c r="K65" s="65"/>
      <c r="L65" s="65"/>
      <c r="M65" s="65"/>
      <c r="N65" s="65"/>
      <c r="O65" s="65"/>
      <c r="P65" s="65"/>
      <c r="Q65" s="65"/>
      <c r="R65" s="65"/>
      <c r="S65" s="65"/>
      <c r="T65" s="65"/>
      <c r="U65" s="65"/>
      <c r="V65" s="65"/>
      <c r="W65" s="65"/>
      <c r="X65" s="65"/>
    </row>
    <row r="66" spans="4:24" ht="15" customHeight="1" x14ac:dyDescent="0.25">
      <c r="D66" s="65"/>
      <c r="E66" s="65"/>
      <c r="F66" s="65"/>
      <c r="G66" s="65"/>
      <c r="H66" s="65"/>
      <c r="I66" s="65"/>
      <c r="J66" s="65"/>
      <c r="K66" s="65"/>
      <c r="L66" s="65"/>
      <c r="M66" s="65"/>
      <c r="N66" s="65"/>
      <c r="O66" s="65"/>
      <c r="P66" s="65"/>
      <c r="Q66" s="65"/>
      <c r="R66" s="65"/>
      <c r="S66" s="65"/>
      <c r="T66" s="65"/>
      <c r="U66" s="65"/>
      <c r="V66" s="65"/>
      <c r="W66" s="65"/>
      <c r="X66" s="65"/>
    </row>
    <row r="67" spans="4:24" ht="15" customHeight="1" x14ac:dyDescent="0.25">
      <c r="D67" s="65"/>
      <c r="E67" s="65"/>
      <c r="F67" s="65"/>
      <c r="G67" s="65"/>
      <c r="H67" s="65"/>
      <c r="I67" s="65"/>
      <c r="J67" s="65"/>
      <c r="K67" s="65"/>
      <c r="L67" s="65"/>
      <c r="M67" s="65"/>
      <c r="N67" s="65"/>
      <c r="O67" s="65"/>
      <c r="P67" s="65"/>
      <c r="Q67" s="65"/>
      <c r="R67" s="65"/>
      <c r="S67" s="65"/>
      <c r="T67" s="65"/>
      <c r="U67" s="65"/>
      <c r="V67" s="65"/>
      <c r="W67" s="65"/>
      <c r="X67" s="65"/>
    </row>
    <row r="68" spans="4:24" ht="15" customHeight="1" x14ac:dyDescent="0.25">
      <c r="D68" s="65"/>
      <c r="E68" s="65"/>
      <c r="F68" s="65"/>
      <c r="G68" s="65"/>
      <c r="H68" s="65"/>
      <c r="I68" s="65"/>
      <c r="J68" s="65"/>
      <c r="K68" s="65"/>
      <c r="L68" s="65"/>
      <c r="M68" s="65"/>
      <c r="N68" s="65"/>
      <c r="O68" s="65"/>
      <c r="P68" s="65"/>
      <c r="Q68" s="65"/>
      <c r="R68" s="65"/>
      <c r="S68" s="65"/>
      <c r="T68" s="65"/>
      <c r="U68" s="65"/>
      <c r="V68" s="65"/>
      <c r="W68" s="65"/>
      <c r="X68" s="65"/>
    </row>
    <row r="69" spans="4:24" ht="15" customHeight="1" x14ac:dyDescent="0.25">
      <c r="D69" s="65"/>
      <c r="E69" s="65"/>
      <c r="F69" s="65"/>
      <c r="G69" s="65"/>
      <c r="H69" s="65"/>
      <c r="I69" s="65"/>
      <c r="J69" s="65"/>
      <c r="K69" s="65"/>
      <c r="L69" s="65"/>
      <c r="M69" s="65"/>
      <c r="N69" s="65"/>
      <c r="O69" s="65"/>
      <c r="P69" s="65"/>
      <c r="Q69" s="65"/>
      <c r="R69" s="65"/>
      <c r="S69" s="65"/>
      <c r="T69" s="65"/>
      <c r="U69" s="65"/>
      <c r="V69" s="65"/>
      <c r="W69" s="65"/>
      <c r="X69" s="65"/>
    </row>
    <row r="70" spans="4:24" ht="15" customHeight="1" x14ac:dyDescent="0.25">
      <c r="D70" s="65"/>
      <c r="E70" s="65"/>
      <c r="F70" s="65"/>
      <c r="G70" s="65"/>
      <c r="H70" s="65"/>
      <c r="I70" s="65"/>
      <c r="J70" s="65"/>
      <c r="K70" s="65"/>
      <c r="L70" s="65"/>
      <c r="M70" s="65"/>
      <c r="N70" s="65"/>
      <c r="O70" s="65"/>
      <c r="P70" s="65"/>
      <c r="Q70" s="65"/>
      <c r="R70" s="65"/>
      <c r="S70" s="65"/>
      <c r="T70" s="65"/>
      <c r="U70" s="65"/>
      <c r="V70" s="65"/>
      <c r="W70" s="65"/>
      <c r="X70" s="65"/>
    </row>
    <row r="71" spans="4:24" ht="15" customHeight="1" x14ac:dyDescent="0.25">
      <c r="D71" s="65"/>
      <c r="E71" s="65"/>
      <c r="F71" s="65"/>
      <c r="G71" s="65"/>
      <c r="H71" s="65"/>
      <c r="I71" s="65"/>
      <c r="J71" s="65"/>
      <c r="K71" s="65"/>
      <c r="L71" s="65"/>
      <c r="M71" s="65"/>
      <c r="N71" s="65"/>
      <c r="O71" s="65"/>
      <c r="P71" s="65"/>
      <c r="Q71" s="65"/>
      <c r="R71" s="65"/>
      <c r="S71" s="65"/>
      <c r="T71" s="65"/>
      <c r="U71" s="65"/>
      <c r="V71" s="65"/>
      <c r="W71" s="65"/>
      <c r="X71" s="65"/>
    </row>
    <row r="72" spans="4:24" ht="15" customHeight="1" x14ac:dyDescent="0.25">
      <c r="D72" s="65"/>
      <c r="E72" s="65"/>
      <c r="F72" s="65"/>
      <c r="G72" s="65"/>
      <c r="H72" s="65"/>
      <c r="I72" s="65"/>
      <c r="J72" s="65"/>
      <c r="K72" s="65"/>
      <c r="L72" s="65"/>
      <c r="M72" s="65"/>
      <c r="N72" s="65"/>
      <c r="O72" s="65"/>
      <c r="P72" s="65"/>
      <c r="Q72" s="65"/>
      <c r="R72" s="65"/>
      <c r="S72" s="65"/>
      <c r="T72" s="65"/>
      <c r="U72" s="65"/>
      <c r="V72" s="65"/>
      <c r="W72" s="65"/>
      <c r="X72" s="65"/>
    </row>
    <row r="73" spans="4:24" ht="15" customHeight="1" x14ac:dyDescent="0.25">
      <c r="D73" s="65"/>
      <c r="E73" s="65"/>
      <c r="F73" s="65"/>
      <c r="G73" s="65"/>
      <c r="H73" s="65"/>
      <c r="I73" s="65"/>
      <c r="J73" s="65"/>
      <c r="K73" s="65"/>
      <c r="L73" s="65"/>
      <c r="M73" s="65"/>
      <c r="N73" s="65"/>
      <c r="O73" s="65"/>
      <c r="P73" s="65"/>
      <c r="Q73" s="65"/>
      <c r="R73" s="65"/>
      <c r="S73" s="65"/>
      <c r="T73" s="65"/>
      <c r="U73" s="65"/>
      <c r="V73" s="65"/>
      <c r="W73" s="65"/>
      <c r="X73" s="65"/>
    </row>
    <row r="74" spans="4:24" ht="15" customHeight="1" x14ac:dyDescent="0.25">
      <c r="D74" s="65"/>
      <c r="E74" s="65"/>
      <c r="F74" s="65"/>
      <c r="G74" s="65"/>
      <c r="H74" s="65"/>
      <c r="I74" s="65"/>
      <c r="J74" s="65"/>
      <c r="K74" s="65"/>
      <c r="L74" s="65"/>
      <c r="M74" s="65"/>
      <c r="N74" s="65"/>
      <c r="O74" s="65"/>
      <c r="P74" s="65"/>
      <c r="Q74" s="65"/>
      <c r="R74" s="65"/>
      <c r="S74" s="65"/>
      <c r="T74" s="65"/>
      <c r="U74" s="65"/>
      <c r="V74" s="65"/>
      <c r="W74" s="65"/>
      <c r="X74" s="65"/>
    </row>
    <row r="75" spans="4:24" ht="15" customHeight="1" x14ac:dyDescent="0.25">
      <c r="D75" s="65"/>
      <c r="E75" s="65"/>
      <c r="F75" s="65"/>
      <c r="G75" s="65"/>
      <c r="H75" s="65"/>
      <c r="I75" s="65"/>
      <c r="J75" s="65"/>
      <c r="K75" s="65"/>
      <c r="L75" s="65"/>
      <c r="M75" s="65"/>
      <c r="N75" s="65"/>
      <c r="O75" s="65"/>
      <c r="P75" s="65"/>
      <c r="Q75" s="65"/>
      <c r="R75" s="65"/>
      <c r="S75" s="65"/>
      <c r="T75" s="65"/>
      <c r="U75" s="65"/>
      <c r="V75" s="65"/>
      <c r="W75" s="65"/>
      <c r="X75" s="65"/>
    </row>
    <row r="76" spans="4:24" ht="15" customHeight="1" x14ac:dyDescent="0.25">
      <c r="D76" s="65"/>
      <c r="E76" s="65"/>
      <c r="F76" s="65"/>
      <c r="G76" s="65"/>
      <c r="H76" s="65"/>
      <c r="I76" s="65"/>
      <c r="J76" s="65"/>
      <c r="K76" s="65"/>
      <c r="L76" s="65"/>
      <c r="M76" s="65"/>
      <c r="N76" s="65"/>
      <c r="O76" s="65"/>
      <c r="P76" s="65"/>
      <c r="Q76" s="65"/>
      <c r="R76" s="65"/>
      <c r="S76" s="65"/>
      <c r="T76" s="65"/>
      <c r="U76" s="65"/>
      <c r="V76" s="65"/>
      <c r="W76" s="65"/>
      <c r="X76" s="65"/>
    </row>
    <row r="77" spans="4:24" ht="15" customHeight="1" x14ac:dyDescent="0.25">
      <c r="D77" s="65"/>
      <c r="E77" s="65"/>
      <c r="F77" s="65"/>
      <c r="G77" s="65"/>
      <c r="H77" s="65"/>
      <c r="I77" s="65"/>
      <c r="J77" s="65"/>
      <c r="K77" s="65"/>
      <c r="L77" s="65"/>
      <c r="M77" s="65"/>
      <c r="N77" s="65"/>
      <c r="O77" s="65"/>
      <c r="P77" s="65"/>
      <c r="Q77" s="65"/>
      <c r="R77" s="65"/>
      <c r="S77" s="65"/>
      <c r="T77" s="65"/>
      <c r="U77" s="65"/>
      <c r="V77" s="65"/>
      <c r="W77" s="65"/>
      <c r="X77" s="65"/>
    </row>
    <row r="78" spans="4:24" ht="15" customHeight="1" x14ac:dyDescent="0.25">
      <c r="D78" s="65"/>
      <c r="E78" s="65"/>
      <c r="F78" s="65"/>
      <c r="G78" s="65"/>
      <c r="H78" s="65"/>
      <c r="I78" s="65"/>
      <c r="J78" s="65"/>
      <c r="K78" s="65"/>
      <c r="L78" s="65"/>
      <c r="M78" s="65"/>
      <c r="N78" s="65"/>
      <c r="O78" s="65"/>
      <c r="P78" s="65"/>
      <c r="Q78" s="65"/>
      <c r="R78" s="65"/>
      <c r="S78" s="65"/>
      <c r="T78" s="65"/>
      <c r="U78" s="65"/>
      <c r="V78" s="65"/>
      <c r="W78" s="65"/>
      <c r="X78" s="65"/>
    </row>
    <row r="79" spans="4:24" ht="15" customHeight="1" x14ac:dyDescent="0.25">
      <c r="D79" s="65"/>
      <c r="E79" s="65"/>
      <c r="F79" s="65"/>
      <c r="G79" s="65"/>
      <c r="H79" s="65"/>
      <c r="I79" s="65"/>
      <c r="J79" s="65"/>
      <c r="K79" s="65"/>
      <c r="L79" s="65"/>
      <c r="M79" s="65"/>
      <c r="N79" s="65"/>
      <c r="O79" s="65"/>
      <c r="P79" s="65"/>
      <c r="Q79" s="65"/>
      <c r="R79" s="65"/>
      <c r="S79" s="65"/>
      <c r="T79" s="65"/>
      <c r="U79" s="65"/>
      <c r="V79" s="65"/>
      <c r="W79" s="65"/>
      <c r="X79" s="65"/>
    </row>
    <row r="80" spans="4:24" ht="15" customHeight="1" x14ac:dyDescent="0.25">
      <c r="D80" s="65"/>
      <c r="E80" s="65"/>
      <c r="F80" s="65"/>
      <c r="G80" s="65"/>
      <c r="H80" s="65"/>
      <c r="I80" s="65"/>
      <c r="J80" s="65"/>
      <c r="K80" s="65"/>
      <c r="L80" s="65"/>
      <c r="M80" s="65"/>
      <c r="N80" s="65"/>
      <c r="O80" s="65"/>
      <c r="P80" s="65"/>
      <c r="Q80" s="65"/>
      <c r="R80" s="65"/>
      <c r="S80" s="65"/>
      <c r="T80" s="65"/>
      <c r="U80" s="65"/>
      <c r="V80" s="65"/>
      <c r="W80" s="65"/>
      <c r="X80" s="65"/>
    </row>
    <row r="81" spans="4:24" ht="15" customHeight="1" x14ac:dyDescent="0.25">
      <c r="D81" s="65"/>
      <c r="E81" s="65"/>
      <c r="F81" s="65"/>
      <c r="G81" s="65"/>
      <c r="H81" s="65"/>
      <c r="I81" s="65"/>
      <c r="J81" s="65"/>
      <c r="K81" s="65"/>
      <c r="L81" s="65"/>
      <c r="M81" s="65"/>
      <c r="N81" s="65"/>
      <c r="O81" s="65"/>
      <c r="P81" s="65"/>
      <c r="Q81" s="65"/>
      <c r="R81" s="65"/>
      <c r="S81" s="65"/>
      <c r="T81" s="65"/>
      <c r="U81" s="65"/>
      <c r="V81" s="65"/>
      <c r="W81" s="65"/>
      <c r="X81" s="65"/>
    </row>
    <row r="82" spans="4:24" ht="15" customHeight="1" x14ac:dyDescent="0.25">
      <c r="D82" s="65"/>
      <c r="E82" s="65"/>
      <c r="F82" s="65"/>
      <c r="G82" s="65"/>
      <c r="H82" s="65"/>
      <c r="I82" s="65"/>
      <c r="J82" s="65"/>
      <c r="K82" s="65"/>
      <c r="L82" s="65"/>
      <c r="M82" s="65"/>
      <c r="N82" s="65"/>
      <c r="O82" s="65"/>
      <c r="P82" s="65"/>
      <c r="Q82" s="65"/>
      <c r="R82" s="65"/>
      <c r="S82" s="65"/>
      <c r="T82" s="65"/>
      <c r="U82" s="65"/>
      <c r="V82" s="65"/>
      <c r="W82" s="65"/>
      <c r="X82" s="65"/>
    </row>
    <row r="83" spans="4:24" ht="15" customHeight="1" x14ac:dyDescent="0.25">
      <c r="D83" s="65"/>
      <c r="E83" s="65"/>
      <c r="F83" s="65"/>
      <c r="G83" s="65"/>
      <c r="H83" s="65"/>
      <c r="I83" s="65"/>
      <c r="J83" s="65"/>
      <c r="K83" s="65"/>
      <c r="L83" s="65"/>
      <c r="M83" s="65"/>
      <c r="N83" s="65"/>
      <c r="O83" s="65"/>
      <c r="P83" s="65"/>
      <c r="Q83" s="65"/>
      <c r="R83" s="65"/>
      <c r="S83" s="65"/>
      <c r="T83" s="65"/>
      <c r="U83" s="65"/>
      <c r="V83" s="65"/>
      <c r="W83" s="65"/>
      <c r="X83" s="65"/>
    </row>
    <row r="84" spans="4:24" ht="15" customHeight="1" x14ac:dyDescent="0.25">
      <c r="D84" s="65"/>
      <c r="E84" s="65"/>
      <c r="F84" s="65"/>
      <c r="G84" s="65"/>
      <c r="H84" s="65"/>
      <c r="I84" s="65"/>
      <c r="J84" s="65"/>
      <c r="K84" s="65"/>
      <c r="L84" s="65"/>
      <c r="M84" s="65"/>
      <c r="N84" s="65"/>
      <c r="O84" s="65"/>
      <c r="P84" s="65"/>
      <c r="Q84" s="65"/>
      <c r="R84" s="65"/>
      <c r="S84" s="65"/>
      <c r="T84" s="65"/>
      <c r="U84" s="65"/>
      <c r="V84" s="65"/>
      <c r="W84" s="65"/>
      <c r="X84" s="65"/>
    </row>
    <row r="85" spans="4:24" ht="15" customHeight="1" x14ac:dyDescent="0.25">
      <c r="D85" s="65"/>
      <c r="E85" s="65"/>
      <c r="F85" s="65"/>
      <c r="G85" s="65"/>
      <c r="H85" s="65"/>
      <c r="I85" s="65"/>
      <c r="J85" s="65"/>
      <c r="K85" s="65"/>
      <c r="L85" s="65"/>
      <c r="M85" s="65"/>
      <c r="N85" s="65"/>
      <c r="O85" s="65"/>
      <c r="P85" s="65"/>
      <c r="Q85" s="65"/>
      <c r="R85" s="65"/>
      <c r="S85" s="65"/>
      <c r="T85" s="65"/>
      <c r="U85" s="65"/>
      <c r="V85" s="65"/>
      <c r="W85" s="65"/>
      <c r="X85" s="65"/>
    </row>
    <row r="86" spans="4:24" ht="15" customHeight="1" x14ac:dyDescent="0.25">
      <c r="D86" s="65"/>
      <c r="E86" s="65"/>
      <c r="F86" s="65"/>
      <c r="G86" s="65"/>
      <c r="H86" s="65"/>
      <c r="I86" s="65"/>
      <c r="J86" s="65"/>
      <c r="K86" s="65"/>
      <c r="L86" s="65"/>
      <c r="M86" s="65"/>
      <c r="N86" s="65"/>
      <c r="O86" s="65"/>
      <c r="P86" s="65"/>
      <c r="Q86" s="65"/>
      <c r="R86" s="65"/>
      <c r="S86" s="65"/>
      <c r="T86" s="65"/>
      <c r="U86" s="65"/>
      <c r="V86" s="65"/>
      <c r="W86" s="65"/>
      <c r="X86" s="65"/>
    </row>
    <row r="87" spans="4:24" ht="15" customHeight="1" x14ac:dyDescent="0.25">
      <c r="D87" s="65"/>
      <c r="E87" s="65"/>
      <c r="F87" s="65"/>
      <c r="G87" s="65"/>
      <c r="H87" s="65"/>
      <c r="I87" s="65"/>
      <c r="J87" s="65"/>
      <c r="K87" s="65"/>
      <c r="L87" s="65"/>
      <c r="M87" s="65"/>
      <c r="N87" s="65"/>
      <c r="O87" s="65"/>
      <c r="P87" s="65"/>
      <c r="Q87" s="65"/>
      <c r="R87" s="65"/>
      <c r="S87" s="65"/>
      <c r="T87" s="65"/>
      <c r="U87" s="65"/>
      <c r="V87" s="65"/>
      <c r="W87" s="65"/>
      <c r="X87" s="65"/>
    </row>
    <row r="88" spans="4:24" ht="15" customHeight="1" x14ac:dyDescent="0.25">
      <c r="D88" s="65"/>
      <c r="E88" s="65"/>
      <c r="F88" s="65"/>
      <c r="G88" s="65"/>
      <c r="H88" s="65"/>
      <c r="I88" s="65"/>
      <c r="J88" s="65"/>
      <c r="K88" s="65"/>
      <c r="L88" s="65"/>
      <c r="M88" s="65"/>
      <c r="N88" s="65"/>
      <c r="O88" s="65"/>
      <c r="P88" s="65"/>
      <c r="Q88" s="65"/>
      <c r="R88" s="65"/>
      <c r="S88" s="65"/>
      <c r="T88" s="65"/>
      <c r="U88" s="65"/>
      <c r="V88" s="65"/>
      <c r="W88" s="65"/>
      <c r="X88" s="65"/>
    </row>
    <row r="89" spans="4:24" ht="15" customHeight="1" x14ac:dyDescent="0.25">
      <c r="D89" s="65"/>
      <c r="E89" s="65"/>
      <c r="F89" s="65"/>
      <c r="G89" s="65"/>
      <c r="H89" s="65"/>
      <c r="I89" s="65"/>
      <c r="J89" s="65"/>
      <c r="K89" s="65"/>
      <c r="L89" s="65"/>
      <c r="M89" s="65"/>
      <c r="N89" s="65"/>
      <c r="O89" s="65"/>
      <c r="P89" s="65"/>
      <c r="Q89" s="65"/>
      <c r="R89" s="65"/>
      <c r="S89" s="65"/>
      <c r="T89" s="65"/>
      <c r="U89" s="65"/>
      <c r="V89" s="65"/>
      <c r="W89" s="65"/>
      <c r="X89" s="65"/>
    </row>
    <row r="90" spans="4:24" ht="15" customHeight="1" x14ac:dyDescent="0.25">
      <c r="D90" s="65"/>
      <c r="E90" s="65"/>
      <c r="F90" s="65"/>
      <c r="G90" s="65"/>
      <c r="H90" s="65"/>
      <c r="I90" s="65"/>
      <c r="J90" s="65"/>
      <c r="K90" s="65"/>
      <c r="L90" s="65"/>
      <c r="M90" s="65"/>
      <c r="N90" s="65"/>
      <c r="O90" s="65"/>
      <c r="P90" s="65"/>
      <c r="Q90" s="65"/>
      <c r="R90" s="65"/>
      <c r="S90" s="65"/>
      <c r="T90" s="65"/>
      <c r="U90" s="65"/>
      <c r="V90" s="65"/>
      <c r="W90" s="65"/>
      <c r="X90" s="65"/>
    </row>
    <row r="91" spans="4:24" ht="15" customHeight="1" x14ac:dyDescent="0.25">
      <c r="D91" s="65"/>
      <c r="E91" s="65"/>
      <c r="F91" s="65"/>
      <c r="G91" s="65"/>
      <c r="H91" s="65"/>
      <c r="I91" s="65"/>
      <c r="J91" s="65"/>
      <c r="K91" s="65"/>
      <c r="L91" s="65"/>
      <c r="M91" s="65"/>
      <c r="N91" s="65"/>
      <c r="O91" s="65"/>
      <c r="P91" s="65"/>
      <c r="Q91" s="65"/>
      <c r="R91" s="65"/>
      <c r="S91" s="65"/>
      <c r="T91" s="65"/>
      <c r="U91" s="65"/>
      <c r="V91" s="65"/>
      <c r="W91" s="65"/>
      <c r="X91" s="65"/>
    </row>
    <row r="92" spans="4:24" ht="15" customHeight="1" x14ac:dyDescent="0.25">
      <c r="D92" s="65"/>
      <c r="E92" s="65"/>
      <c r="F92" s="65"/>
      <c r="G92" s="65"/>
      <c r="H92" s="65"/>
      <c r="I92" s="65"/>
      <c r="J92" s="65"/>
      <c r="K92" s="65"/>
      <c r="L92" s="65"/>
      <c r="M92" s="65"/>
      <c r="N92" s="65"/>
      <c r="O92" s="65"/>
      <c r="P92" s="65"/>
      <c r="Q92" s="65"/>
      <c r="R92" s="65"/>
      <c r="S92" s="65"/>
      <c r="T92" s="65"/>
      <c r="U92" s="65"/>
      <c r="V92" s="65"/>
      <c r="W92" s="65"/>
      <c r="X92" s="65"/>
    </row>
    <row r="93" spans="4:24" ht="15" customHeight="1" x14ac:dyDescent="0.25">
      <c r="D93" s="65"/>
      <c r="E93" s="65"/>
      <c r="F93" s="65"/>
      <c r="G93" s="65"/>
      <c r="H93" s="65"/>
      <c r="I93" s="65"/>
      <c r="J93" s="65"/>
      <c r="K93" s="65"/>
      <c r="L93" s="65"/>
      <c r="M93" s="65"/>
      <c r="N93" s="65"/>
      <c r="O93" s="65"/>
      <c r="P93" s="65"/>
      <c r="Q93" s="65"/>
      <c r="R93" s="65"/>
      <c r="S93" s="65"/>
      <c r="T93" s="65"/>
      <c r="U93" s="65"/>
      <c r="V93" s="65"/>
      <c r="W93" s="65"/>
      <c r="X93" s="65"/>
    </row>
    <row r="94" spans="4:24" ht="15" customHeight="1" x14ac:dyDescent="0.25">
      <c r="D94" s="65"/>
      <c r="E94" s="65"/>
      <c r="F94" s="65"/>
      <c r="G94" s="65"/>
      <c r="H94" s="65"/>
      <c r="I94" s="65"/>
      <c r="J94" s="65"/>
      <c r="K94" s="65"/>
      <c r="L94" s="65"/>
      <c r="M94" s="65"/>
      <c r="N94" s="65"/>
      <c r="O94" s="65"/>
      <c r="P94" s="65"/>
      <c r="Q94" s="65"/>
      <c r="R94" s="65"/>
      <c r="S94" s="65"/>
      <c r="T94" s="65"/>
      <c r="U94" s="65"/>
      <c r="V94" s="65"/>
      <c r="W94" s="65"/>
      <c r="X94" s="65"/>
    </row>
    <row r="95" spans="4:24" ht="15" customHeight="1" x14ac:dyDescent="0.25">
      <c r="D95" s="65"/>
      <c r="E95" s="65"/>
      <c r="F95" s="65"/>
      <c r="G95" s="65"/>
      <c r="H95" s="65"/>
      <c r="I95" s="65"/>
      <c r="J95" s="65"/>
      <c r="K95" s="65"/>
      <c r="L95" s="65"/>
      <c r="M95" s="65"/>
      <c r="N95" s="65"/>
      <c r="O95" s="65"/>
      <c r="P95" s="65"/>
      <c r="Q95" s="65"/>
      <c r="R95" s="65"/>
      <c r="S95" s="65"/>
      <c r="T95" s="65"/>
      <c r="U95" s="65"/>
      <c r="V95" s="65"/>
      <c r="W95" s="65"/>
      <c r="X95" s="65"/>
    </row>
    <row r="96" spans="4:24" ht="15" customHeight="1" x14ac:dyDescent="0.25">
      <c r="D96" s="65"/>
      <c r="E96" s="65"/>
      <c r="F96" s="65"/>
      <c r="G96" s="65"/>
      <c r="H96" s="65"/>
      <c r="I96" s="65"/>
      <c r="J96" s="65"/>
      <c r="K96" s="65"/>
      <c r="L96" s="65"/>
      <c r="M96" s="65"/>
      <c r="N96" s="65"/>
      <c r="O96" s="65"/>
      <c r="P96" s="65"/>
      <c r="Q96" s="65"/>
      <c r="R96" s="65"/>
      <c r="S96" s="65"/>
      <c r="T96" s="65"/>
      <c r="U96" s="65"/>
      <c r="V96" s="65"/>
      <c r="W96" s="65"/>
      <c r="X96" s="65"/>
    </row>
    <row r="97" spans="4:24" ht="15" customHeight="1" x14ac:dyDescent="0.25">
      <c r="D97" s="65"/>
      <c r="E97" s="65"/>
      <c r="F97" s="65"/>
      <c r="G97" s="65"/>
      <c r="H97" s="65"/>
      <c r="I97" s="65"/>
      <c r="J97" s="65"/>
      <c r="K97" s="65"/>
      <c r="L97" s="65"/>
      <c r="M97" s="65"/>
      <c r="N97" s="65"/>
      <c r="O97" s="65"/>
      <c r="P97" s="65"/>
      <c r="Q97" s="65"/>
      <c r="R97" s="65"/>
      <c r="S97" s="65"/>
      <c r="T97" s="65"/>
      <c r="U97" s="65"/>
      <c r="V97" s="65"/>
      <c r="W97" s="65"/>
      <c r="X97" s="65"/>
    </row>
    <row r="98" spans="4:24" ht="15" customHeight="1" x14ac:dyDescent="0.25">
      <c r="D98" s="65"/>
      <c r="E98" s="65"/>
      <c r="F98" s="65"/>
      <c r="G98" s="65"/>
      <c r="H98" s="65"/>
      <c r="I98" s="65"/>
      <c r="J98" s="65"/>
      <c r="K98" s="65"/>
      <c r="L98" s="65"/>
      <c r="M98" s="65"/>
      <c r="N98" s="65"/>
      <c r="O98" s="65"/>
      <c r="P98" s="65"/>
      <c r="Q98" s="65"/>
      <c r="R98" s="65"/>
      <c r="S98" s="65"/>
      <c r="T98" s="65"/>
      <c r="U98" s="65"/>
      <c r="V98" s="65"/>
      <c r="W98" s="65"/>
      <c r="X98" s="65"/>
    </row>
    <row r="99" spans="4:24" ht="15" customHeight="1" x14ac:dyDescent="0.25">
      <c r="D99" s="65"/>
      <c r="E99" s="65"/>
      <c r="F99" s="65"/>
      <c r="G99" s="65"/>
      <c r="H99" s="65"/>
      <c r="I99" s="65"/>
      <c r="J99" s="65"/>
      <c r="K99" s="65"/>
      <c r="L99" s="65"/>
      <c r="M99" s="65"/>
      <c r="N99" s="65"/>
      <c r="O99" s="65"/>
      <c r="P99" s="65"/>
      <c r="Q99" s="65"/>
      <c r="R99" s="65"/>
      <c r="S99" s="65"/>
      <c r="T99" s="65"/>
      <c r="U99" s="65"/>
      <c r="V99" s="65"/>
      <c r="W99" s="65"/>
      <c r="X99" s="65"/>
    </row>
    <row r="100" spans="4:24" ht="15" customHeight="1" x14ac:dyDescent="0.25">
      <c r="D100" s="65"/>
      <c r="E100" s="65"/>
      <c r="F100" s="65"/>
      <c r="G100" s="65"/>
      <c r="H100" s="65"/>
      <c r="I100" s="65"/>
      <c r="J100" s="65"/>
      <c r="K100" s="65"/>
      <c r="L100" s="65"/>
      <c r="M100" s="65"/>
      <c r="N100" s="65"/>
      <c r="O100" s="65"/>
      <c r="P100" s="65"/>
      <c r="Q100" s="65"/>
      <c r="R100" s="65"/>
      <c r="S100" s="65"/>
      <c r="T100" s="65"/>
      <c r="U100" s="65"/>
      <c r="V100" s="65"/>
      <c r="W100" s="65"/>
      <c r="X100" s="65"/>
    </row>
    <row r="101" spans="4:24" ht="15" customHeight="1" x14ac:dyDescent="0.25">
      <c r="D101" s="65"/>
      <c r="E101" s="65"/>
      <c r="F101" s="65"/>
      <c r="G101" s="65"/>
      <c r="H101" s="65"/>
      <c r="I101" s="65"/>
      <c r="J101" s="65"/>
      <c r="K101" s="65"/>
      <c r="L101" s="65"/>
      <c r="M101" s="65"/>
      <c r="N101" s="65"/>
      <c r="O101" s="65"/>
      <c r="P101" s="65"/>
      <c r="Q101" s="65"/>
      <c r="R101" s="65"/>
      <c r="S101" s="65"/>
      <c r="T101" s="65"/>
      <c r="U101" s="65"/>
      <c r="V101" s="65"/>
      <c r="W101" s="65"/>
      <c r="X101" s="65"/>
    </row>
    <row r="102" spans="4:24" ht="15" customHeight="1" x14ac:dyDescent="0.25">
      <c r="D102" s="65"/>
      <c r="E102" s="65"/>
      <c r="F102" s="65"/>
      <c r="G102" s="65"/>
      <c r="H102" s="65"/>
      <c r="I102" s="65"/>
      <c r="J102" s="65"/>
      <c r="K102" s="65"/>
      <c r="L102" s="65"/>
      <c r="M102" s="65"/>
      <c r="N102" s="65"/>
      <c r="O102" s="65"/>
      <c r="P102" s="65"/>
      <c r="Q102" s="65"/>
      <c r="R102" s="65"/>
      <c r="S102" s="65"/>
      <c r="T102" s="65"/>
      <c r="U102" s="65"/>
      <c r="V102" s="65"/>
      <c r="W102" s="65"/>
      <c r="X102" s="65"/>
    </row>
    <row r="103" spans="4:24" ht="15" customHeight="1" x14ac:dyDescent="0.25">
      <c r="D103" s="65"/>
      <c r="E103" s="65"/>
      <c r="F103" s="65"/>
      <c r="G103" s="65"/>
      <c r="H103" s="65"/>
      <c r="I103" s="65"/>
      <c r="J103" s="65"/>
      <c r="K103" s="65"/>
      <c r="L103" s="65"/>
      <c r="M103" s="65"/>
      <c r="N103" s="65"/>
      <c r="O103" s="65"/>
      <c r="P103" s="65"/>
      <c r="Q103" s="65"/>
      <c r="R103" s="65"/>
      <c r="S103" s="65"/>
      <c r="T103" s="65"/>
      <c r="U103" s="65"/>
      <c r="V103" s="65"/>
      <c r="W103" s="65"/>
      <c r="X103" s="65"/>
    </row>
    <row r="104" spans="4:24" ht="15" customHeight="1" x14ac:dyDescent="0.25">
      <c r="D104" s="65"/>
      <c r="E104" s="65"/>
      <c r="F104" s="65"/>
      <c r="G104" s="65"/>
      <c r="H104" s="65"/>
      <c r="I104" s="65"/>
      <c r="J104" s="65"/>
      <c r="K104" s="65"/>
      <c r="L104" s="65"/>
      <c r="M104" s="65"/>
      <c r="N104" s="65"/>
      <c r="O104" s="65"/>
      <c r="P104" s="65"/>
      <c r="Q104" s="65"/>
      <c r="R104" s="65"/>
      <c r="S104" s="65"/>
      <c r="T104" s="65"/>
      <c r="U104" s="65"/>
      <c r="V104" s="65"/>
      <c r="W104" s="65"/>
      <c r="X104" s="65"/>
    </row>
    <row r="105" spans="4:24" ht="15" customHeight="1" x14ac:dyDescent="0.25">
      <c r="D105" s="65"/>
      <c r="E105" s="65"/>
      <c r="F105" s="65"/>
      <c r="G105" s="65"/>
      <c r="H105" s="65"/>
      <c r="I105" s="65"/>
      <c r="J105" s="65"/>
      <c r="K105" s="65"/>
      <c r="L105" s="65"/>
      <c r="M105" s="65"/>
      <c r="N105" s="65"/>
      <c r="O105" s="65"/>
      <c r="P105" s="65"/>
      <c r="Q105" s="65"/>
      <c r="R105" s="65"/>
      <c r="S105" s="65"/>
      <c r="T105" s="65"/>
      <c r="U105" s="65"/>
      <c r="V105" s="65"/>
      <c r="W105" s="65"/>
      <c r="X105" s="65"/>
    </row>
    <row r="106" spans="4:24" ht="15" customHeight="1" x14ac:dyDescent="0.25">
      <c r="D106" s="65"/>
      <c r="E106" s="65"/>
      <c r="F106" s="65"/>
      <c r="G106" s="65"/>
      <c r="H106" s="65"/>
      <c r="I106" s="65"/>
      <c r="J106" s="65"/>
      <c r="K106" s="65"/>
      <c r="L106" s="65"/>
      <c r="M106" s="65"/>
      <c r="N106" s="65"/>
      <c r="O106" s="65"/>
      <c r="P106" s="65"/>
      <c r="Q106" s="65"/>
      <c r="R106" s="65"/>
      <c r="S106" s="65"/>
      <c r="T106" s="65"/>
      <c r="U106" s="65"/>
      <c r="V106" s="65"/>
      <c r="W106" s="65"/>
      <c r="X106" s="65"/>
    </row>
    <row r="107" spans="4:24" ht="15" customHeight="1" x14ac:dyDescent="0.25">
      <c r="D107" s="65"/>
      <c r="E107" s="65"/>
      <c r="F107" s="65"/>
      <c r="G107" s="65"/>
      <c r="H107" s="65"/>
      <c r="I107" s="65"/>
      <c r="J107" s="65"/>
      <c r="K107" s="65"/>
      <c r="L107" s="65"/>
      <c r="M107" s="65"/>
      <c r="N107" s="65"/>
      <c r="O107" s="65"/>
      <c r="P107" s="65"/>
      <c r="Q107" s="65"/>
      <c r="R107" s="65"/>
      <c r="S107" s="65"/>
      <c r="T107" s="65"/>
      <c r="U107" s="65"/>
      <c r="V107" s="65"/>
      <c r="W107" s="65"/>
      <c r="X107" s="65"/>
    </row>
    <row r="108" spans="4:24" ht="15" customHeight="1" x14ac:dyDescent="0.25">
      <c r="D108" s="65"/>
      <c r="E108" s="65"/>
      <c r="F108" s="65"/>
      <c r="G108" s="65"/>
      <c r="H108" s="65"/>
      <c r="I108" s="65"/>
      <c r="J108" s="65"/>
      <c r="K108" s="65"/>
      <c r="L108" s="65"/>
      <c r="M108" s="65"/>
      <c r="N108" s="65"/>
      <c r="O108" s="65"/>
      <c r="P108" s="65"/>
      <c r="Q108" s="65"/>
      <c r="R108" s="65"/>
      <c r="S108" s="65"/>
      <c r="T108" s="65"/>
      <c r="U108" s="65"/>
      <c r="V108" s="65"/>
      <c r="W108" s="65"/>
      <c r="X108" s="65"/>
    </row>
    <row r="109" spans="4:24" ht="15" customHeight="1" x14ac:dyDescent="0.25">
      <c r="D109" s="65"/>
      <c r="E109" s="65"/>
      <c r="F109" s="65"/>
      <c r="G109" s="65"/>
      <c r="H109" s="65"/>
      <c r="I109" s="65"/>
      <c r="J109" s="65"/>
      <c r="K109" s="65"/>
      <c r="L109" s="65"/>
      <c r="M109" s="65"/>
      <c r="N109" s="65"/>
      <c r="O109" s="65"/>
      <c r="P109" s="65"/>
      <c r="Q109" s="65"/>
      <c r="R109" s="65"/>
      <c r="S109" s="65"/>
      <c r="T109" s="65"/>
      <c r="U109" s="65"/>
      <c r="V109" s="65"/>
      <c r="W109" s="65"/>
      <c r="X109" s="65"/>
    </row>
    <row r="110" spans="4:24" ht="15" customHeight="1" x14ac:dyDescent="0.25">
      <c r="D110" s="65"/>
      <c r="E110" s="65"/>
      <c r="F110" s="65"/>
      <c r="G110" s="65"/>
      <c r="H110" s="65"/>
      <c r="I110" s="65"/>
      <c r="J110" s="65"/>
      <c r="K110" s="65"/>
      <c r="L110" s="65"/>
      <c r="M110" s="65"/>
      <c r="N110" s="65"/>
      <c r="O110" s="65"/>
      <c r="P110" s="65"/>
      <c r="Q110" s="65"/>
      <c r="R110" s="65"/>
      <c r="S110" s="65"/>
      <c r="T110" s="65"/>
      <c r="U110" s="65"/>
      <c r="V110" s="65"/>
      <c r="W110" s="65"/>
      <c r="X110" s="65"/>
    </row>
    <row r="111" spans="4:24" ht="15" customHeight="1" x14ac:dyDescent="0.25">
      <c r="D111" s="65"/>
      <c r="E111" s="65"/>
      <c r="F111" s="65"/>
      <c r="G111" s="65"/>
      <c r="H111" s="65"/>
      <c r="I111" s="65"/>
      <c r="J111" s="65"/>
      <c r="K111" s="65"/>
      <c r="L111" s="65"/>
      <c r="M111" s="65"/>
      <c r="N111" s="65"/>
      <c r="O111" s="65"/>
      <c r="P111" s="65"/>
      <c r="Q111" s="65"/>
      <c r="R111" s="65"/>
      <c r="S111" s="65"/>
      <c r="T111" s="65"/>
      <c r="U111" s="65"/>
      <c r="V111" s="65"/>
      <c r="W111" s="65"/>
      <c r="X111" s="65"/>
    </row>
    <row r="112" spans="4:24" ht="15" customHeight="1" x14ac:dyDescent="0.25">
      <c r="D112" s="65"/>
      <c r="E112" s="65"/>
      <c r="F112" s="65"/>
      <c r="G112" s="65"/>
      <c r="H112" s="65"/>
      <c r="I112" s="65"/>
      <c r="J112" s="65"/>
      <c r="K112" s="65"/>
      <c r="L112" s="65"/>
      <c r="M112" s="65"/>
      <c r="N112" s="65"/>
      <c r="O112" s="65"/>
      <c r="P112" s="65"/>
      <c r="Q112" s="65"/>
      <c r="R112" s="65"/>
      <c r="S112" s="65"/>
      <c r="T112" s="65"/>
      <c r="U112" s="65"/>
      <c r="V112" s="65"/>
      <c r="W112" s="65"/>
      <c r="X112" s="65"/>
    </row>
    <row r="113" spans="4:24" ht="15" customHeight="1" x14ac:dyDescent="0.25">
      <c r="D113" s="65"/>
      <c r="E113" s="65"/>
      <c r="F113" s="65"/>
      <c r="G113" s="65"/>
      <c r="H113" s="65"/>
      <c r="I113" s="65"/>
      <c r="J113" s="65"/>
      <c r="K113" s="65"/>
      <c r="L113" s="65"/>
      <c r="M113" s="65"/>
      <c r="N113" s="65"/>
      <c r="O113" s="65"/>
      <c r="P113" s="65"/>
      <c r="Q113" s="65"/>
      <c r="R113" s="65"/>
      <c r="S113" s="65"/>
      <c r="T113" s="65"/>
      <c r="U113" s="65"/>
      <c r="V113" s="65"/>
      <c r="W113" s="65"/>
      <c r="X113" s="65"/>
    </row>
    <row r="114" spans="4:24" ht="15" customHeight="1" x14ac:dyDescent="0.25">
      <c r="D114" s="65"/>
      <c r="E114" s="65"/>
      <c r="F114" s="65"/>
      <c r="G114" s="65"/>
      <c r="H114" s="65"/>
      <c r="I114" s="65"/>
      <c r="J114" s="65"/>
      <c r="K114" s="65"/>
      <c r="L114" s="65"/>
      <c r="M114" s="65"/>
      <c r="N114" s="65"/>
      <c r="O114" s="65"/>
      <c r="P114" s="65"/>
      <c r="Q114" s="65"/>
      <c r="R114" s="65"/>
      <c r="S114" s="65"/>
      <c r="T114" s="65"/>
      <c r="U114" s="65"/>
      <c r="V114" s="65"/>
      <c r="W114" s="65"/>
      <c r="X114" s="65"/>
    </row>
    <row r="115" spans="4:24" ht="15" customHeight="1" x14ac:dyDescent="0.25">
      <c r="D115" s="65"/>
      <c r="E115" s="65"/>
      <c r="F115" s="65"/>
      <c r="G115" s="65"/>
      <c r="H115" s="65"/>
      <c r="I115" s="65"/>
      <c r="J115" s="65"/>
      <c r="K115" s="65"/>
      <c r="L115" s="65"/>
      <c r="M115" s="65"/>
      <c r="N115" s="65"/>
      <c r="O115" s="65"/>
      <c r="P115" s="65"/>
      <c r="Q115" s="65"/>
      <c r="R115" s="65"/>
      <c r="S115" s="65"/>
      <c r="T115" s="65"/>
      <c r="U115" s="65"/>
      <c r="V115" s="65"/>
      <c r="W115" s="65"/>
      <c r="X115" s="65"/>
    </row>
    <row r="116" spans="4:24" ht="15" customHeight="1" x14ac:dyDescent="0.25">
      <c r="D116" s="65"/>
      <c r="E116" s="65"/>
      <c r="F116" s="65"/>
      <c r="G116" s="65"/>
      <c r="H116" s="65"/>
      <c r="I116" s="65"/>
      <c r="J116" s="65"/>
      <c r="K116" s="65"/>
      <c r="L116" s="65"/>
      <c r="M116" s="65"/>
      <c r="N116" s="65"/>
      <c r="O116" s="65"/>
      <c r="P116" s="65"/>
      <c r="Q116" s="65"/>
      <c r="R116" s="65"/>
      <c r="S116" s="65"/>
      <c r="T116" s="65"/>
      <c r="U116" s="65"/>
      <c r="V116" s="65"/>
      <c r="W116" s="65"/>
      <c r="X116" s="65"/>
    </row>
    <row r="117" spans="4:24" ht="15" customHeight="1" x14ac:dyDescent="0.25">
      <c r="D117" s="65"/>
      <c r="E117" s="65"/>
      <c r="F117" s="65"/>
      <c r="G117" s="65"/>
      <c r="H117" s="65"/>
      <c r="I117" s="65"/>
      <c r="J117" s="65"/>
      <c r="K117" s="65"/>
      <c r="L117" s="65"/>
      <c r="M117" s="65"/>
      <c r="N117" s="65"/>
      <c r="O117" s="65"/>
      <c r="P117" s="65"/>
      <c r="Q117" s="65"/>
      <c r="R117" s="65"/>
      <c r="S117" s="65"/>
      <c r="T117" s="65"/>
      <c r="U117" s="65"/>
      <c r="V117" s="65"/>
      <c r="W117" s="65"/>
      <c r="X117" s="65"/>
    </row>
    <row r="118" spans="4:24" ht="15" customHeight="1" x14ac:dyDescent="0.25">
      <c r="D118" s="65"/>
      <c r="E118" s="65"/>
      <c r="F118" s="65"/>
      <c r="G118" s="65"/>
      <c r="H118" s="65"/>
      <c r="I118" s="65"/>
      <c r="J118" s="65"/>
      <c r="K118" s="65"/>
      <c r="L118" s="65"/>
      <c r="M118" s="65"/>
      <c r="N118" s="65"/>
      <c r="O118" s="65"/>
      <c r="P118" s="65"/>
      <c r="Q118" s="65"/>
      <c r="R118" s="65"/>
      <c r="S118" s="65"/>
      <c r="T118" s="65"/>
      <c r="U118" s="65"/>
      <c r="V118" s="65"/>
      <c r="W118" s="65"/>
      <c r="X118" s="65"/>
    </row>
    <row r="119" spans="4:24" ht="15" customHeight="1" x14ac:dyDescent="0.25">
      <c r="D119" s="65"/>
      <c r="E119" s="65"/>
      <c r="F119" s="65"/>
      <c r="G119" s="65"/>
      <c r="H119" s="65"/>
      <c r="I119" s="65"/>
      <c r="J119" s="65"/>
      <c r="K119" s="65"/>
      <c r="L119" s="65"/>
      <c r="M119" s="65"/>
      <c r="N119" s="65"/>
      <c r="O119" s="65"/>
      <c r="P119" s="65"/>
      <c r="Q119" s="65"/>
      <c r="R119" s="65"/>
      <c r="S119" s="65"/>
      <c r="T119" s="65"/>
      <c r="U119" s="65"/>
      <c r="V119" s="65"/>
      <c r="W119" s="65"/>
      <c r="X119" s="65"/>
    </row>
    <row r="120" spans="4:24" ht="15" customHeight="1" x14ac:dyDescent="0.25">
      <c r="D120" s="65"/>
      <c r="E120" s="65"/>
      <c r="F120" s="65"/>
      <c r="G120" s="65"/>
      <c r="H120" s="65"/>
      <c r="I120" s="65"/>
      <c r="J120" s="65"/>
      <c r="K120" s="65"/>
      <c r="L120" s="65"/>
      <c r="M120" s="65"/>
      <c r="N120" s="65"/>
      <c r="O120" s="65"/>
      <c r="P120" s="65"/>
      <c r="Q120" s="65"/>
      <c r="R120" s="65"/>
      <c r="S120" s="65"/>
      <c r="T120" s="65"/>
      <c r="U120" s="65"/>
      <c r="V120" s="65"/>
      <c r="W120" s="65"/>
      <c r="X120" s="65"/>
    </row>
    <row r="121" spans="4:24" ht="15" customHeight="1" x14ac:dyDescent="0.25">
      <c r="D121" s="65"/>
      <c r="E121" s="65"/>
      <c r="F121" s="65"/>
      <c r="G121" s="65"/>
      <c r="H121" s="65"/>
      <c r="I121" s="65"/>
      <c r="J121" s="65"/>
      <c r="K121" s="65"/>
      <c r="L121" s="65"/>
      <c r="M121" s="65"/>
      <c r="N121" s="65"/>
      <c r="O121" s="65"/>
      <c r="P121" s="65"/>
      <c r="Q121" s="65"/>
      <c r="R121" s="65"/>
      <c r="S121" s="65"/>
      <c r="T121" s="65"/>
      <c r="U121" s="65"/>
      <c r="V121" s="65"/>
      <c r="W121" s="65"/>
      <c r="X121" s="65"/>
    </row>
    <row r="122" spans="4:24" ht="15" customHeight="1" x14ac:dyDescent="0.25">
      <c r="D122" s="65"/>
      <c r="E122" s="65"/>
      <c r="F122" s="65"/>
      <c r="G122" s="65"/>
      <c r="H122" s="65"/>
      <c r="I122" s="65"/>
      <c r="J122" s="65"/>
      <c r="K122" s="65"/>
      <c r="L122" s="65"/>
      <c r="M122" s="65"/>
      <c r="N122" s="65"/>
      <c r="O122" s="65"/>
      <c r="P122" s="65"/>
      <c r="Q122" s="65"/>
      <c r="R122" s="65"/>
      <c r="S122" s="65"/>
      <c r="T122" s="65"/>
      <c r="U122" s="65"/>
      <c r="V122" s="65"/>
      <c r="W122" s="65"/>
      <c r="X122" s="65"/>
    </row>
    <row r="123" spans="4:24" ht="15" customHeight="1" x14ac:dyDescent="0.25">
      <c r="D123" s="65"/>
      <c r="E123" s="65"/>
      <c r="F123" s="65"/>
      <c r="G123" s="65"/>
      <c r="H123" s="65"/>
      <c r="I123" s="65"/>
      <c r="J123" s="65"/>
      <c r="K123" s="65"/>
      <c r="L123" s="65"/>
      <c r="M123" s="65"/>
      <c r="N123" s="65"/>
      <c r="O123" s="65"/>
      <c r="P123" s="65"/>
      <c r="Q123" s="65"/>
      <c r="R123" s="65"/>
      <c r="S123" s="65"/>
      <c r="T123" s="65"/>
      <c r="U123" s="65"/>
      <c r="V123" s="65"/>
      <c r="W123" s="65"/>
      <c r="X123" s="65"/>
    </row>
    <row r="124" spans="4:24" ht="15" customHeight="1" x14ac:dyDescent="0.25">
      <c r="D124" s="65"/>
      <c r="E124" s="65"/>
      <c r="F124" s="65"/>
      <c r="G124" s="65"/>
      <c r="H124" s="65"/>
      <c r="I124" s="65"/>
      <c r="J124" s="65"/>
      <c r="K124" s="65"/>
      <c r="L124" s="65"/>
      <c r="M124" s="65"/>
      <c r="N124" s="65"/>
      <c r="O124" s="65"/>
      <c r="P124" s="65"/>
      <c r="Q124" s="65"/>
      <c r="R124" s="65"/>
      <c r="S124" s="65"/>
      <c r="T124" s="65"/>
      <c r="U124" s="65"/>
      <c r="V124" s="65"/>
      <c r="W124" s="65"/>
      <c r="X124" s="65"/>
    </row>
    <row r="125" spans="4:24" ht="15" customHeight="1" x14ac:dyDescent="0.25">
      <c r="D125" s="65"/>
      <c r="E125" s="65"/>
      <c r="F125" s="65"/>
      <c r="G125" s="65"/>
      <c r="H125" s="65"/>
      <c r="I125" s="65"/>
      <c r="J125" s="65"/>
      <c r="K125" s="65"/>
      <c r="L125" s="65"/>
      <c r="M125" s="65"/>
      <c r="N125" s="65"/>
      <c r="O125" s="65"/>
      <c r="P125" s="65"/>
      <c r="Q125" s="65"/>
      <c r="R125" s="65"/>
      <c r="S125" s="65"/>
      <c r="T125" s="65"/>
      <c r="U125" s="65"/>
      <c r="V125" s="65"/>
      <c r="W125" s="65"/>
      <c r="X125" s="65"/>
    </row>
    <row r="126" spans="4:24" ht="15" customHeight="1" x14ac:dyDescent="0.25">
      <c r="D126" s="65"/>
      <c r="E126" s="65"/>
      <c r="F126" s="65"/>
      <c r="G126" s="65"/>
      <c r="H126" s="65"/>
      <c r="I126" s="65"/>
      <c r="J126" s="65"/>
      <c r="K126" s="65"/>
      <c r="L126" s="65"/>
      <c r="M126" s="65"/>
      <c r="N126" s="65"/>
      <c r="O126" s="65"/>
      <c r="P126" s="65"/>
      <c r="Q126" s="65"/>
      <c r="R126" s="65"/>
      <c r="S126" s="65"/>
      <c r="T126" s="65"/>
      <c r="U126" s="65"/>
      <c r="V126" s="65"/>
      <c r="W126" s="65"/>
      <c r="X126" s="65"/>
    </row>
    <row r="127" spans="4:24" ht="15" customHeight="1" x14ac:dyDescent="0.25">
      <c r="D127" s="65"/>
      <c r="E127" s="65"/>
      <c r="F127" s="65"/>
      <c r="G127" s="65"/>
      <c r="H127" s="65"/>
      <c r="I127" s="65"/>
      <c r="J127" s="65"/>
      <c r="K127" s="65"/>
      <c r="L127" s="65"/>
      <c r="M127" s="65"/>
      <c r="N127" s="65"/>
      <c r="O127" s="65"/>
      <c r="P127" s="65"/>
      <c r="Q127" s="65"/>
      <c r="R127" s="65"/>
      <c r="S127" s="65"/>
      <c r="T127" s="65"/>
      <c r="U127" s="65"/>
      <c r="V127" s="65"/>
      <c r="W127" s="65"/>
      <c r="X127" s="65"/>
    </row>
    <row r="128" spans="4:24" ht="15" customHeight="1" x14ac:dyDescent="0.25">
      <c r="D128" s="65"/>
      <c r="E128" s="65"/>
      <c r="F128" s="65"/>
      <c r="G128" s="65"/>
      <c r="H128" s="65"/>
      <c r="I128" s="65"/>
      <c r="J128" s="65"/>
      <c r="K128" s="65"/>
      <c r="L128" s="65"/>
      <c r="M128" s="65"/>
      <c r="N128" s="65"/>
      <c r="O128" s="65"/>
      <c r="P128" s="65"/>
      <c r="Q128" s="65"/>
      <c r="R128" s="65"/>
      <c r="S128" s="65"/>
      <c r="T128" s="65"/>
      <c r="U128" s="65"/>
      <c r="V128" s="65"/>
      <c r="W128" s="65"/>
      <c r="X128" s="65"/>
    </row>
    <row r="129" spans="4:24" ht="15" customHeight="1" x14ac:dyDescent="0.25">
      <c r="D129" s="65"/>
      <c r="E129" s="65"/>
      <c r="F129" s="65"/>
      <c r="G129" s="65"/>
      <c r="H129" s="65"/>
      <c r="I129" s="65"/>
      <c r="J129" s="65"/>
      <c r="K129" s="65"/>
      <c r="L129" s="65"/>
      <c r="M129" s="65"/>
      <c r="N129" s="65"/>
      <c r="O129" s="65"/>
      <c r="P129" s="65"/>
      <c r="Q129" s="65"/>
      <c r="R129" s="65"/>
      <c r="S129" s="65"/>
      <c r="T129" s="65"/>
      <c r="U129" s="65"/>
      <c r="V129" s="65"/>
      <c r="W129" s="65"/>
      <c r="X129" s="65"/>
    </row>
    <row r="130" spans="4:24" ht="15" customHeight="1" x14ac:dyDescent="0.25">
      <c r="D130" s="65"/>
      <c r="E130" s="65"/>
      <c r="F130" s="65"/>
      <c r="G130" s="65"/>
      <c r="H130" s="65"/>
      <c r="I130" s="65"/>
      <c r="J130" s="65"/>
      <c r="K130" s="65"/>
      <c r="L130" s="65"/>
      <c r="M130" s="65"/>
      <c r="N130" s="65"/>
      <c r="O130" s="65"/>
      <c r="P130" s="65"/>
      <c r="Q130" s="65"/>
      <c r="R130" s="65"/>
      <c r="S130" s="65"/>
      <c r="T130" s="65"/>
      <c r="U130" s="65"/>
      <c r="V130" s="65"/>
      <c r="W130" s="65"/>
      <c r="X130" s="65"/>
    </row>
    <row r="131" spans="4:24" ht="15" customHeight="1" x14ac:dyDescent="0.25">
      <c r="D131" s="65"/>
      <c r="E131" s="65"/>
      <c r="F131" s="65"/>
      <c r="G131" s="65"/>
      <c r="H131" s="65"/>
      <c r="I131" s="65"/>
      <c r="J131" s="65"/>
      <c r="K131" s="65"/>
      <c r="L131" s="65"/>
      <c r="M131" s="65"/>
      <c r="N131" s="65"/>
      <c r="O131" s="65"/>
      <c r="P131" s="65"/>
      <c r="Q131" s="65"/>
      <c r="R131" s="65"/>
      <c r="S131" s="65"/>
      <c r="T131" s="65"/>
      <c r="U131" s="65"/>
      <c r="V131" s="65"/>
      <c r="W131" s="65"/>
      <c r="X131" s="65"/>
    </row>
    <row r="132" spans="4:24" ht="15" customHeight="1" x14ac:dyDescent="0.25">
      <c r="D132" s="65"/>
      <c r="E132" s="65"/>
      <c r="F132" s="65"/>
      <c r="G132" s="65"/>
      <c r="H132" s="65"/>
      <c r="I132" s="65"/>
      <c r="J132" s="65"/>
      <c r="K132" s="65"/>
      <c r="L132" s="65"/>
      <c r="M132" s="65"/>
      <c r="N132" s="65"/>
      <c r="O132" s="65"/>
      <c r="P132" s="65"/>
      <c r="Q132" s="65"/>
      <c r="R132" s="65"/>
      <c r="S132" s="65"/>
      <c r="T132" s="65"/>
      <c r="U132" s="65"/>
      <c r="V132" s="65"/>
      <c r="W132" s="65"/>
      <c r="X132" s="65"/>
    </row>
    <row r="133" spans="4:24" ht="15" customHeight="1" x14ac:dyDescent="0.25">
      <c r="D133" s="65"/>
      <c r="E133" s="65"/>
      <c r="F133" s="65"/>
      <c r="G133" s="65"/>
      <c r="H133" s="65"/>
      <c r="I133" s="65"/>
      <c r="J133" s="65"/>
      <c r="K133" s="65"/>
      <c r="L133" s="65"/>
      <c r="M133" s="65"/>
      <c r="N133" s="65"/>
      <c r="O133" s="65"/>
      <c r="P133" s="65"/>
      <c r="Q133" s="65"/>
      <c r="R133" s="65"/>
      <c r="S133" s="65"/>
      <c r="T133" s="65"/>
      <c r="U133" s="65"/>
      <c r="V133" s="65"/>
      <c r="W133" s="65"/>
      <c r="X133" s="65"/>
    </row>
    <row r="134" spans="4:24" ht="15" customHeight="1" x14ac:dyDescent="0.25">
      <c r="D134" s="65"/>
      <c r="E134" s="65"/>
      <c r="F134" s="65"/>
      <c r="G134" s="65"/>
      <c r="H134" s="65"/>
      <c r="I134" s="65"/>
      <c r="J134" s="65"/>
      <c r="K134" s="65"/>
      <c r="L134" s="65"/>
      <c r="M134" s="65"/>
      <c r="N134" s="65"/>
      <c r="O134" s="65"/>
      <c r="P134" s="65"/>
      <c r="Q134" s="65"/>
      <c r="R134" s="65"/>
      <c r="S134" s="65"/>
      <c r="T134" s="65"/>
      <c r="U134" s="65"/>
      <c r="V134" s="65"/>
      <c r="W134" s="65"/>
      <c r="X134" s="65"/>
    </row>
    <row r="135" spans="4:24" ht="15" customHeight="1" x14ac:dyDescent="0.25">
      <c r="D135" s="65"/>
      <c r="E135" s="65"/>
      <c r="F135" s="65"/>
      <c r="G135" s="65"/>
      <c r="H135" s="65"/>
      <c r="I135" s="65"/>
      <c r="J135" s="65"/>
      <c r="K135" s="65"/>
      <c r="L135" s="65"/>
      <c r="M135" s="65"/>
      <c r="N135" s="65"/>
      <c r="O135" s="65"/>
      <c r="P135" s="65"/>
      <c r="Q135" s="65"/>
      <c r="R135" s="65"/>
      <c r="S135" s="65"/>
      <c r="T135" s="65"/>
      <c r="U135" s="65"/>
      <c r="V135" s="65"/>
      <c r="W135" s="65"/>
      <c r="X135" s="65"/>
    </row>
    <row r="136" spans="4:24" ht="15" customHeight="1" x14ac:dyDescent="0.25">
      <c r="D136" s="65"/>
      <c r="E136" s="65"/>
      <c r="F136" s="65"/>
      <c r="G136" s="65"/>
      <c r="H136" s="65"/>
      <c r="I136" s="65"/>
      <c r="J136" s="65"/>
      <c r="K136" s="65"/>
      <c r="L136" s="65"/>
      <c r="M136" s="65"/>
      <c r="N136" s="65"/>
      <c r="O136" s="65"/>
      <c r="P136" s="65"/>
      <c r="Q136" s="65"/>
      <c r="R136" s="65"/>
      <c r="S136" s="65"/>
      <c r="T136" s="65"/>
      <c r="U136" s="65"/>
      <c r="V136" s="65"/>
      <c r="W136" s="65"/>
      <c r="X136" s="65"/>
    </row>
    <row r="137" spans="4:24" ht="15" customHeight="1" x14ac:dyDescent="0.25">
      <c r="D137" s="65"/>
      <c r="E137" s="65"/>
      <c r="F137" s="65"/>
      <c r="G137" s="65"/>
      <c r="H137" s="65"/>
      <c r="I137" s="65"/>
      <c r="J137" s="65"/>
      <c r="K137" s="65"/>
      <c r="L137" s="65"/>
      <c r="M137" s="65"/>
      <c r="N137" s="65"/>
      <c r="O137" s="65"/>
      <c r="P137" s="65"/>
      <c r="Q137" s="65"/>
      <c r="R137" s="65"/>
      <c r="S137" s="65"/>
      <c r="T137" s="65"/>
      <c r="U137" s="65"/>
      <c r="V137" s="65"/>
      <c r="W137" s="65"/>
      <c r="X137" s="65"/>
    </row>
    <row r="138" spans="4:24" ht="15" customHeight="1" x14ac:dyDescent="0.25">
      <c r="D138" s="65"/>
      <c r="E138" s="65"/>
      <c r="F138" s="65"/>
      <c r="G138" s="65"/>
      <c r="H138" s="65"/>
      <c r="I138" s="65"/>
      <c r="J138" s="65"/>
      <c r="K138" s="65"/>
      <c r="L138" s="65"/>
      <c r="M138" s="65"/>
      <c r="N138" s="65"/>
      <c r="O138" s="65"/>
      <c r="P138" s="65"/>
      <c r="Q138" s="65"/>
      <c r="R138" s="65"/>
      <c r="S138" s="65"/>
      <c r="T138" s="65"/>
      <c r="U138" s="65"/>
      <c r="V138" s="65"/>
      <c r="W138" s="65"/>
      <c r="X138" s="65"/>
    </row>
    <row r="139" spans="4:24" ht="15" customHeight="1" x14ac:dyDescent="0.25">
      <c r="D139" s="65"/>
      <c r="E139" s="65"/>
      <c r="F139" s="65"/>
      <c r="G139" s="65"/>
      <c r="H139" s="65"/>
      <c r="I139" s="65"/>
      <c r="J139" s="65"/>
      <c r="K139" s="65"/>
      <c r="L139" s="65"/>
      <c r="M139" s="65"/>
      <c r="N139" s="65"/>
      <c r="O139" s="65"/>
      <c r="P139" s="65"/>
      <c r="Q139" s="65"/>
      <c r="R139" s="65"/>
      <c r="S139" s="65"/>
      <c r="T139" s="65"/>
      <c r="U139" s="65"/>
      <c r="V139" s="65"/>
      <c r="W139" s="65"/>
      <c r="X139" s="65"/>
    </row>
    <row r="140" spans="4:24" ht="15" customHeight="1" x14ac:dyDescent="0.25">
      <c r="D140" s="65"/>
      <c r="E140" s="65"/>
      <c r="F140" s="65"/>
      <c r="G140" s="65"/>
      <c r="H140" s="65"/>
      <c r="I140" s="65"/>
      <c r="J140" s="65"/>
      <c r="K140" s="65"/>
      <c r="L140" s="65"/>
      <c r="M140" s="65"/>
      <c r="N140" s="65"/>
      <c r="O140" s="65"/>
      <c r="P140" s="65"/>
      <c r="Q140" s="65"/>
      <c r="R140" s="65"/>
      <c r="S140" s="65"/>
      <c r="T140" s="65"/>
      <c r="U140" s="65"/>
      <c r="V140" s="65"/>
      <c r="W140" s="65"/>
      <c r="X140" s="65"/>
    </row>
    <row r="141" spans="4:24" ht="15" customHeight="1" x14ac:dyDescent="0.25">
      <c r="D141" s="65"/>
      <c r="E141" s="65"/>
      <c r="F141" s="65"/>
      <c r="G141" s="65"/>
      <c r="H141" s="65"/>
      <c r="I141" s="65"/>
      <c r="J141" s="65"/>
      <c r="K141" s="65"/>
      <c r="L141" s="65"/>
      <c r="M141" s="65"/>
      <c r="N141" s="65"/>
      <c r="O141" s="65"/>
      <c r="P141" s="65"/>
      <c r="Q141" s="65"/>
      <c r="R141" s="65"/>
      <c r="S141" s="65"/>
      <c r="T141" s="65"/>
      <c r="U141" s="65"/>
      <c r="V141" s="65"/>
      <c r="W141" s="65"/>
      <c r="X141" s="65"/>
    </row>
    <row r="142" spans="4:24" ht="15" customHeight="1" x14ac:dyDescent="0.25">
      <c r="D142" s="65"/>
      <c r="E142" s="65"/>
      <c r="F142" s="65"/>
      <c r="G142" s="65"/>
      <c r="H142" s="65"/>
      <c r="I142" s="65"/>
      <c r="J142" s="65"/>
      <c r="K142" s="65"/>
      <c r="L142" s="65"/>
      <c r="M142" s="65"/>
      <c r="N142" s="65"/>
      <c r="O142" s="65"/>
      <c r="P142" s="65"/>
      <c r="Q142" s="65"/>
      <c r="R142" s="65"/>
      <c r="S142" s="65"/>
      <c r="T142" s="65"/>
      <c r="U142" s="65"/>
      <c r="V142" s="65"/>
      <c r="W142" s="65"/>
      <c r="X142" s="65"/>
    </row>
    <row r="143" spans="4:24" ht="15" customHeight="1" x14ac:dyDescent="0.25">
      <c r="D143" s="65"/>
      <c r="E143" s="65"/>
      <c r="F143" s="65"/>
      <c r="G143" s="65"/>
      <c r="H143" s="65"/>
      <c r="I143" s="65"/>
      <c r="J143" s="65"/>
      <c r="K143" s="65"/>
      <c r="L143" s="65"/>
      <c r="M143" s="65"/>
      <c r="N143" s="65"/>
      <c r="O143" s="65"/>
      <c r="P143" s="65"/>
      <c r="Q143" s="65"/>
      <c r="R143" s="65"/>
      <c r="S143" s="65"/>
      <c r="T143" s="65"/>
      <c r="U143" s="65"/>
      <c r="V143" s="65"/>
      <c r="W143" s="65"/>
      <c r="X143" s="65"/>
    </row>
    <row r="144" spans="4:24" ht="15" customHeight="1" x14ac:dyDescent="0.25">
      <c r="D144" s="65"/>
      <c r="E144" s="65"/>
      <c r="F144" s="65"/>
      <c r="G144" s="65"/>
      <c r="H144" s="65"/>
      <c r="I144" s="65"/>
      <c r="J144" s="65"/>
      <c r="K144" s="65"/>
      <c r="L144" s="65"/>
      <c r="M144" s="65"/>
      <c r="N144" s="65"/>
      <c r="O144" s="65"/>
      <c r="P144" s="65"/>
      <c r="Q144" s="65"/>
      <c r="R144" s="65"/>
      <c r="S144" s="65"/>
      <c r="T144" s="65"/>
      <c r="U144" s="65"/>
      <c r="V144" s="65"/>
      <c r="W144" s="65"/>
      <c r="X144" s="65"/>
    </row>
    <row r="145" spans="4:24" ht="15" customHeight="1" x14ac:dyDescent="0.25">
      <c r="D145" s="65"/>
      <c r="E145" s="65"/>
      <c r="F145" s="65"/>
      <c r="G145" s="65"/>
      <c r="H145" s="65"/>
      <c r="I145" s="65"/>
      <c r="J145" s="65"/>
      <c r="K145" s="65"/>
      <c r="L145" s="65"/>
      <c r="M145" s="65"/>
      <c r="N145" s="65"/>
      <c r="O145" s="65"/>
      <c r="P145" s="65"/>
      <c r="Q145" s="65"/>
      <c r="R145" s="65"/>
      <c r="S145" s="65"/>
      <c r="T145" s="65"/>
      <c r="U145" s="65"/>
      <c r="V145" s="65"/>
      <c r="W145" s="65"/>
      <c r="X145" s="65"/>
    </row>
    <row r="146" spans="4:24" ht="15" customHeight="1" x14ac:dyDescent="0.25">
      <c r="D146" s="65"/>
      <c r="E146" s="65"/>
      <c r="F146" s="65"/>
      <c r="G146" s="65"/>
      <c r="H146" s="65"/>
      <c r="I146" s="65"/>
      <c r="J146" s="65"/>
      <c r="K146" s="65"/>
      <c r="L146" s="65"/>
      <c r="M146" s="65"/>
      <c r="N146" s="65"/>
      <c r="O146" s="65"/>
      <c r="P146" s="65"/>
      <c r="Q146" s="65"/>
      <c r="R146" s="65"/>
      <c r="S146" s="65"/>
      <c r="T146" s="65"/>
      <c r="U146" s="65"/>
      <c r="V146" s="65"/>
      <c r="W146" s="65"/>
      <c r="X146" s="65"/>
    </row>
    <row r="147" spans="4:24" ht="15" customHeight="1" x14ac:dyDescent="0.25">
      <c r="D147" s="65"/>
      <c r="E147" s="65"/>
      <c r="F147" s="65"/>
      <c r="G147" s="65"/>
      <c r="H147" s="65"/>
      <c r="I147" s="65"/>
      <c r="J147" s="65"/>
      <c r="K147" s="65"/>
      <c r="L147" s="65"/>
      <c r="M147" s="65"/>
      <c r="N147" s="65"/>
      <c r="O147" s="65"/>
      <c r="P147" s="65"/>
      <c r="Q147" s="65"/>
      <c r="R147" s="65"/>
      <c r="S147" s="65"/>
      <c r="T147" s="65"/>
      <c r="U147" s="65"/>
      <c r="V147" s="65"/>
      <c r="W147" s="65"/>
      <c r="X147" s="65"/>
    </row>
    <row r="148" spans="4:24" ht="15" customHeight="1" x14ac:dyDescent="0.25">
      <c r="D148" s="65"/>
      <c r="E148" s="65"/>
      <c r="F148" s="65"/>
      <c r="G148" s="65"/>
      <c r="H148" s="65"/>
      <c r="I148" s="65"/>
      <c r="J148" s="65"/>
      <c r="K148" s="65"/>
      <c r="L148" s="65"/>
      <c r="M148" s="65"/>
      <c r="N148" s="65"/>
      <c r="O148" s="65"/>
      <c r="P148" s="65"/>
      <c r="Q148" s="65"/>
      <c r="R148" s="65"/>
      <c r="S148" s="65"/>
      <c r="T148" s="65"/>
      <c r="U148" s="65"/>
      <c r="V148" s="65"/>
      <c r="W148" s="65"/>
      <c r="X148" s="65"/>
    </row>
    <row r="149" spans="4:24" ht="15" customHeight="1" x14ac:dyDescent="0.25">
      <c r="D149" s="65"/>
      <c r="E149" s="65"/>
      <c r="F149" s="65"/>
      <c r="G149" s="65"/>
      <c r="H149" s="65"/>
      <c r="I149" s="65"/>
      <c r="J149" s="65"/>
      <c r="K149" s="65"/>
      <c r="L149" s="65"/>
      <c r="M149" s="65"/>
      <c r="N149" s="65"/>
      <c r="O149" s="65"/>
      <c r="P149" s="65"/>
      <c r="Q149" s="65"/>
      <c r="R149" s="65"/>
      <c r="S149" s="65"/>
      <c r="T149" s="65"/>
      <c r="U149" s="65"/>
      <c r="V149" s="65"/>
      <c r="W149" s="65"/>
      <c r="X149" s="65"/>
    </row>
    <row r="150" spans="4:24" ht="15" customHeight="1" x14ac:dyDescent="0.25">
      <c r="D150" s="65"/>
      <c r="E150" s="65"/>
      <c r="F150" s="65"/>
      <c r="G150" s="65"/>
      <c r="H150" s="65"/>
      <c r="I150" s="65"/>
      <c r="J150" s="65"/>
      <c r="K150" s="65"/>
      <c r="L150" s="65"/>
      <c r="M150" s="65"/>
      <c r="N150" s="65"/>
      <c r="O150" s="65"/>
      <c r="P150" s="65"/>
      <c r="Q150" s="65"/>
      <c r="R150" s="65"/>
      <c r="S150" s="65"/>
      <c r="T150" s="65"/>
      <c r="U150" s="65"/>
      <c r="V150" s="65"/>
      <c r="W150" s="65"/>
      <c r="X150" s="65"/>
    </row>
    <row r="151" spans="4:24" ht="15" customHeight="1" x14ac:dyDescent="0.25">
      <c r="D151" s="65"/>
      <c r="E151" s="65"/>
      <c r="F151" s="65"/>
      <c r="G151" s="65"/>
      <c r="H151" s="65"/>
      <c r="I151" s="65"/>
      <c r="J151" s="65"/>
      <c r="K151" s="65"/>
      <c r="L151" s="65"/>
      <c r="M151" s="65"/>
      <c r="N151" s="65"/>
      <c r="O151" s="65"/>
      <c r="P151" s="65"/>
      <c r="Q151" s="65"/>
      <c r="R151" s="65"/>
      <c r="S151" s="65"/>
      <c r="T151" s="65"/>
      <c r="U151" s="65"/>
      <c r="V151" s="65"/>
      <c r="W151" s="65"/>
      <c r="X151" s="65"/>
    </row>
    <row r="152" spans="4:24" ht="15" customHeight="1" x14ac:dyDescent="0.25">
      <c r="D152" s="65"/>
      <c r="E152" s="65"/>
      <c r="F152" s="65"/>
      <c r="G152" s="65"/>
      <c r="H152" s="65"/>
      <c r="I152" s="65"/>
      <c r="J152" s="65"/>
      <c r="K152" s="65"/>
      <c r="L152" s="65"/>
      <c r="M152" s="65"/>
      <c r="N152" s="65"/>
      <c r="O152" s="65"/>
      <c r="P152" s="65"/>
      <c r="Q152" s="65"/>
      <c r="R152" s="65"/>
      <c r="S152" s="65"/>
      <c r="T152" s="65"/>
      <c r="U152" s="65"/>
      <c r="V152" s="65"/>
      <c r="W152" s="65"/>
      <c r="X152" s="65"/>
    </row>
    <row r="153" spans="4:24" ht="15" customHeight="1" x14ac:dyDescent="0.25">
      <c r="D153" s="65"/>
      <c r="E153" s="65"/>
      <c r="F153" s="65"/>
      <c r="G153" s="65"/>
      <c r="H153" s="65"/>
      <c r="I153" s="65"/>
      <c r="J153" s="65"/>
      <c r="K153" s="65"/>
      <c r="L153" s="65"/>
      <c r="M153" s="65"/>
      <c r="N153" s="65"/>
      <c r="O153" s="65"/>
      <c r="P153" s="65"/>
      <c r="Q153" s="65"/>
      <c r="R153" s="65"/>
      <c r="S153" s="65"/>
      <c r="T153" s="65"/>
      <c r="U153" s="65"/>
      <c r="V153" s="65"/>
      <c r="W153" s="65"/>
      <c r="X153" s="65"/>
    </row>
    <row r="154" spans="4:24" ht="15" customHeight="1" x14ac:dyDescent="0.25">
      <c r="D154" s="65"/>
      <c r="E154" s="65"/>
      <c r="F154" s="65"/>
      <c r="G154" s="65"/>
      <c r="H154" s="65"/>
      <c r="I154" s="65"/>
      <c r="J154" s="65"/>
      <c r="K154" s="65"/>
      <c r="L154" s="65"/>
      <c r="M154" s="65"/>
      <c r="N154" s="65"/>
      <c r="O154" s="65"/>
      <c r="P154" s="65"/>
      <c r="Q154" s="65"/>
      <c r="R154" s="65"/>
      <c r="S154" s="65"/>
      <c r="T154" s="65"/>
      <c r="U154" s="65"/>
      <c r="V154" s="65"/>
      <c r="W154" s="65"/>
      <c r="X154" s="65"/>
    </row>
    <row r="155" spans="4:24" ht="15" customHeight="1" x14ac:dyDescent="0.25">
      <c r="D155" s="65"/>
      <c r="E155" s="65"/>
      <c r="F155" s="65"/>
      <c r="G155" s="65"/>
      <c r="H155" s="65"/>
      <c r="I155" s="65"/>
      <c r="J155" s="65"/>
      <c r="K155" s="65"/>
      <c r="L155" s="65"/>
      <c r="M155" s="65"/>
      <c r="N155" s="65"/>
      <c r="O155" s="65"/>
      <c r="P155" s="65"/>
      <c r="Q155" s="65"/>
      <c r="R155" s="65"/>
      <c r="S155" s="65"/>
      <c r="T155" s="65"/>
      <c r="U155" s="65"/>
      <c r="V155" s="65"/>
      <c r="W155" s="65"/>
      <c r="X155" s="65"/>
    </row>
    <row r="156" spans="4:24" ht="15" customHeight="1" x14ac:dyDescent="0.25">
      <c r="D156" s="65"/>
      <c r="E156" s="65"/>
      <c r="F156" s="65"/>
      <c r="G156" s="65"/>
      <c r="H156" s="65"/>
      <c r="I156" s="65"/>
      <c r="J156" s="65"/>
      <c r="K156" s="65"/>
      <c r="L156" s="65"/>
      <c r="M156" s="65"/>
      <c r="N156" s="65"/>
      <c r="O156" s="65"/>
      <c r="P156" s="65"/>
      <c r="Q156" s="65"/>
      <c r="R156" s="65"/>
      <c r="S156" s="65"/>
      <c r="T156" s="65"/>
      <c r="U156" s="65"/>
      <c r="V156" s="65"/>
      <c r="W156" s="65"/>
      <c r="X156" s="65"/>
    </row>
    <row r="157" spans="4:24" ht="15" customHeight="1" x14ac:dyDescent="0.25">
      <c r="D157" s="65"/>
      <c r="E157" s="65"/>
      <c r="F157" s="65"/>
      <c r="G157" s="65"/>
      <c r="H157" s="65"/>
      <c r="I157" s="65"/>
      <c r="J157" s="65"/>
      <c r="K157" s="65"/>
      <c r="L157" s="65"/>
      <c r="M157" s="65"/>
      <c r="N157" s="65"/>
      <c r="O157" s="65"/>
      <c r="P157" s="65"/>
      <c r="Q157" s="65"/>
      <c r="R157" s="65"/>
      <c r="S157" s="65"/>
      <c r="T157" s="65"/>
      <c r="U157" s="65"/>
      <c r="V157" s="65"/>
      <c r="W157" s="65"/>
      <c r="X157" s="65"/>
    </row>
    <row r="158" spans="4:24" ht="15" customHeight="1" x14ac:dyDescent="0.25">
      <c r="D158" s="65"/>
      <c r="E158" s="65"/>
      <c r="F158" s="65"/>
      <c r="G158" s="65"/>
      <c r="H158" s="65"/>
      <c r="I158" s="65"/>
      <c r="J158" s="65"/>
      <c r="K158" s="65"/>
      <c r="L158" s="65"/>
      <c r="M158" s="65"/>
      <c r="N158" s="65"/>
      <c r="O158" s="65"/>
      <c r="P158" s="65"/>
      <c r="Q158" s="65"/>
      <c r="R158" s="65"/>
      <c r="S158" s="65"/>
      <c r="T158" s="65"/>
      <c r="U158" s="65"/>
      <c r="V158" s="65"/>
      <c r="W158" s="65"/>
      <c r="X158" s="65"/>
    </row>
    <row r="159" spans="4:24" ht="15" customHeight="1" x14ac:dyDescent="0.25">
      <c r="D159" s="65"/>
      <c r="E159" s="65"/>
      <c r="F159" s="65"/>
      <c r="G159" s="65"/>
      <c r="H159" s="65"/>
      <c r="I159" s="65"/>
      <c r="J159" s="65"/>
      <c r="K159" s="65"/>
      <c r="L159" s="65"/>
      <c r="M159" s="65"/>
      <c r="N159" s="65"/>
      <c r="O159" s="65"/>
      <c r="P159" s="65"/>
      <c r="Q159" s="65"/>
      <c r="R159" s="65"/>
      <c r="S159" s="65"/>
      <c r="T159" s="65"/>
      <c r="U159" s="65"/>
      <c r="V159" s="65"/>
      <c r="W159" s="65"/>
      <c r="X159" s="65"/>
    </row>
    <row r="160" spans="4:24" ht="15" customHeight="1" x14ac:dyDescent="0.25">
      <c r="D160" s="65"/>
      <c r="E160" s="65"/>
      <c r="F160" s="65"/>
      <c r="G160" s="65"/>
      <c r="H160" s="65"/>
      <c r="I160" s="65"/>
      <c r="J160" s="65"/>
      <c r="K160" s="65"/>
      <c r="L160" s="65"/>
      <c r="M160" s="65"/>
      <c r="N160" s="65"/>
      <c r="O160" s="65"/>
      <c r="P160" s="65"/>
      <c r="Q160" s="65"/>
      <c r="R160" s="65"/>
      <c r="S160" s="65"/>
      <c r="T160" s="65"/>
      <c r="U160" s="65"/>
      <c r="V160" s="65"/>
      <c r="W160" s="65"/>
      <c r="X160" s="65"/>
    </row>
    <row r="161" spans="4:24" ht="15" customHeight="1" x14ac:dyDescent="0.25">
      <c r="D161" s="65"/>
      <c r="E161" s="65"/>
      <c r="F161" s="65"/>
      <c r="G161" s="65"/>
      <c r="H161" s="65"/>
      <c r="I161" s="65"/>
      <c r="J161" s="65"/>
      <c r="K161" s="65"/>
      <c r="L161" s="65"/>
      <c r="M161" s="65"/>
      <c r="N161" s="65"/>
      <c r="O161" s="65"/>
      <c r="P161" s="65"/>
      <c r="Q161" s="65"/>
      <c r="R161" s="65"/>
      <c r="S161" s="65"/>
      <c r="T161" s="65"/>
      <c r="U161" s="65"/>
      <c r="V161" s="65"/>
      <c r="W161" s="65"/>
      <c r="X161" s="65"/>
    </row>
    <row r="162" spans="4:24" ht="15" customHeight="1" x14ac:dyDescent="0.25">
      <c r="D162" s="65"/>
      <c r="E162" s="65"/>
      <c r="F162" s="65"/>
      <c r="G162" s="65"/>
      <c r="H162" s="65"/>
      <c r="I162" s="65"/>
      <c r="J162" s="65"/>
      <c r="K162" s="65"/>
      <c r="L162" s="65"/>
      <c r="M162" s="65"/>
      <c r="N162" s="65"/>
      <c r="O162" s="65"/>
      <c r="P162" s="65"/>
      <c r="Q162" s="65"/>
      <c r="R162" s="65"/>
      <c r="S162" s="65"/>
      <c r="T162" s="65"/>
      <c r="U162" s="65"/>
      <c r="V162" s="65"/>
      <c r="W162" s="65"/>
      <c r="X162" s="65"/>
    </row>
    <row r="163" spans="4:24" ht="15" customHeight="1" x14ac:dyDescent="0.25">
      <c r="D163" s="65"/>
      <c r="E163" s="65"/>
      <c r="F163" s="65"/>
      <c r="G163" s="65"/>
      <c r="H163" s="65"/>
      <c r="I163" s="65"/>
      <c r="J163" s="65"/>
      <c r="K163" s="65"/>
      <c r="L163" s="65"/>
      <c r="M163" s="65"/>
      <c r="N163" s="65"/>
      <c r="O163" s="65"/>
      <c r="P163" s="65"/>
      <c r="Q163" s="65"/>
      <c r="R163" s="65"/>
      <c r="S163" s="65"/>
      <c r="T163" s="65"/>
      <c r="U163" s="65"/>
      <c r="V163" s="65"/>
      <c r="W163" s="65"/>
      <c r="X163" s="65"/>
    </row>
    <row r="164" spans="4:24" ht="15" customHeight="1" x14ac:dyDescent="0.25">
      <c r="D164" s="65"/>
      <c r="E164" s="65"/>
      <c r="F164" s="65"/>
      <c r="G164" s="65"/>
      <c r="H164" s="65"/>
      <c r="I164" s="65"/>
      <c r="J164" s="65"/>
      <c r="K164" s="65"/>
      <c r="L164" s="65"/>
      <c r="M164" s="65"/>
      <c r="N164" s="65"/>
      <c r="O164" s="65"/>
      <c r="P164" s="65"/>
      <c r="Q164" s="65"/>
      <c r="R164" s="65"/>
      <c r="S164" s="65"/>
      <c r="T164" s="65"/>
      <c r="U164" s="65"/>
      <c r="V164" s="65"/>
      <c r="W164" s="65"/>
      <c r="X164" s="65"/>
    </row>
    <row r="165" spans="4:24" ht="15" customHeight="1" x14ac:dyDescent="0.25">
      <c r="D165" s="65"/>
      <c r="E165" s="65"/>
      <c r="F165" s="65"/>
      <c r="G165" s="65"/>
      <c r="H165" s="65"/>
      <c r="I165" s="65"/>
      <c r="J165" s="65"/>
      <c r="K165" s="65"/>
      <c r="L165" s="65"/>
      <c r="M165" s="65"/>
      <c r="N165" s="65"/>
      <c r="O165" s="65"/>
      <c r="P165" s="65"/>
      <c r="Q165" s="65"/>
      <c r="R165" s="65"/>
      <c r="S165" s="65"/>
      <c r="T165" s="65"/>
      <c r="U165" s="65"/>
      <c r="V165" s="65"/>
      <c r="W165" s="65"/>
      <c r="X165" s="65"/>
    </row>
    <row r="166" spans="4:24" ht="15" customHeight="1" x14ac:dyDescent="0.25">
      <c r="D166" s="65"/>
      <c r="E166" s="65"/>
      <c r="F166" s="65"/>
      <c r="G166" s="65"/>
      <c r="H166" s="65"/>
      <c r="I166" s="65"/>
      <c r="J166" s="65"/>
      <c r="K166" s="65"/>
      <c r="L166" s="65"/>
      <c r="M166" s="65"/>
      <c r="N166" s="65"/>
      <c r="O166" s="65"/>
      <c r="P166" s="65"/>
      <c r="Q166" s="65"/>
      <c r="R166" s="65"/>
      <c r="S166" s="65"/>
      <c r="T166" s="65"/>
      <c r="U166" s="65"/>
      <c r="V166" s="65"/>
      <c r="W166" s="65"/>
      <c r="X166" s="65"/>
    </row>
    <row r="167" spans="4:24" ht="15" customHeight="1" x14ac:dyDescent="0.25">
      <c r="D167" s="65"/>
      <c r="E167" s="65"/>
      <c r="F167" s="65"/>
      <c r="G167" s="65"/>
      <c r="H167" s="65"/>
      <c r="I167" s="65"/>
      <c r="J167" s="65"/>
      <c r="K167" s="65"/>
      <c r="L167" s="65"/>
      <c r="M167" s="65"/>
      <c r="N167" s="65"/>
      <c r="O167" s="65"/>
      <c r="P167" s="65"/>
      <c r="Q167" s="65"/>
      <c r="R167" s="65"/>
      <c r="S167" s="65"/>
      <c r="T167" s="65"/>
      <c r="U167" s="65"/>
      <c r="V167" s="65"/>
      <c r="W167" s="65"/>
      <c r="X167" s="65"/>
    </row>
    <row r="168" spans="4:24" ht="15" customHeight="1" x14ac:dyDescent="0.25">
      <c r="D168" s="65"/>
      <c r="E168" s="65"/>
      <c r="F168" s="65"/>
      <c r="G168" s="65"/>
      <c r="H168" s="65"/>
      <c r="I168" s="65"/>
      <c r="J168" s="65"/>
      <c r="K168" s="65"/>
      <c r="L168" s="65"/>
      <c r="M168" s="65"/>
      <c r="N168" s="65"/>
      <c r="O168" s="65"/>
      <c r="P168" s="65"/>
      <c r="Q168" s="65"/>
      <c r="R168" s="65"/>
      <c r="S168" s="65"/>
      <c r="T168" s="65"/>
      <c r="U168" s="65"/>
      <c r="V168" s="65"/>
      <c r="W168" s="65"/>
      <c r="X168" s="65"/>
    </row>
    <row r="169" spans="4:24" ht="15" customHeight="1" x14ac:dyDescent="0.25">
      <c r="D169" s="65"/>
      <c r="E169" s="65"/>
      <c r="F169" s="65"/>
      <c r="G169" s="65"/>
      <c r="H169" s="65"/>
      <c r="I169" s="65"/>
      <c r="J169" s="65"/>
      <c r="K169" s="65"/>
      <c r="L169" s="65"/>
      <c r="M169" s="65"/>
      <c r="N169" s="65"/>
      <c r="O169" s="65"/>
      <c r="P169" s="65"/>
      <c r="Q169" s="65"/>
      <c r="R169" s="65"/>
      <c r="S169" s="65"/>
      <c r="T169" s="65"/>
      <c r="U169" s="65"/>
      <c r="V169" s="65"/>
      <c r="W169" s="65"/>
      <c r="X169" s="65"/>
    </row>
    <row r="170" spans="4:24" ht="15" customHeight="1" x14ac:dyDescent="0.25">
      <c r="D170" s="65"/>
      <c r="E170" s="65"/>
      <c r="F170" s="65"/>
      <c r="G170" s="65"/>
      <c r="H170" s="65"/>
      <c r="I170" s="65"/>
      <c r="J170" s="65"/>
      <c r="K170" s="65"/>
      <c r="L170" s="65"/>
      <c r="M170" s="65"/>
      <c r="N170" s="65"/>
      <c r="O170" s="65"/>
      <c r="P170" s="65"/>
      <c r="Q170" s="65"/>
      <c r="R170" s="65"/>
      <c r="S170" s="65"/>
      <c r="T170" s="65"/>
      <c r="U170" s="65"/>
      <c r="V170" s="65"/>
      <c r="W170" s="65"/>
      <c r="X170" s="65"/>
    </row>
    <row r="171" spans="4:24" ht="15" customHeight="1" x14ac:dyDescent="0.25">
      <c r="D171" s="65"/>
      <c r="E171" s="65"/>
      <c r="F171" s="65"/>
      <c r="G171" s="65"/>
      <c r="H171" s="65"/>
      <c r="I171" s="65"/>
      <c r="J171" s="65"/>
      <c r="K171" s="65"/>
      <c r="L171" s="65"/>
      <c r="M171" s="65"/>
      <c r="N171" s="65"/>
      <c r="O171" s="65"/>
      <c r="P171" s="65"/>
      <c r="Q171" s="65"/>
      <c r="R171" s="65"/>
      <c r="S171" s="65"/>
      <c r="T171" s="65"/>
      <c r="U171" s="65"/>
      <c r="V171" s="65"/>
      <c r="W171" s="65"/>
      <c r="X171" s="65"/>
    </row>
    <row r="172" spans="4:24" ht="15" customHeight="1" x14ac:dyDescent="0.25">
      <c r="D172" s="65"/>
      <c r="E172" s="65"/>
      <c r="F172" s="65"/>
      <c r="G172" s="65"/>
      <c r="H172" s="65"/>
      <c r="I172" s="65"/>
      <c r="J172" s="65"/>
      <c r="K172" s="65"/>
      <c r="L172" s="65"/>
      <c r="M172" s="65"/>
      <c r="N172" s="65"/>
      <c r="O172" s="65"/>
      <c r="P172" s="65"/>
      <c r="Q172" s="65"/>
      <c r="R172" s="65"/>
      <c r="S172" s="65"/>
      <c r="T172" s="65"/>
      <c r="U172" s="65"/>
      <c r="V172" s="65"/>
      <c r="W172" s="65"/>
      <c r="X172" s="65"/>
    </row>
    <row r="173" spans="4:24" ht="15" customHeight="1" x14ac:dyDescent="0.25">
      <c r="D173" s="65"/>
      <c r="E173" s="65"/>
      <c r="F173" s="65"/>
      <c r="G173" s="65"/>
      <c r="H173" s="65"/>
      <c r="I173" s="65"/>
      <c r="J173" s="65"/>
      <c r="K173" s="65"/>
      <c r="L173" s="65"/>
      <c r="M173" s="65"/>
      <c r="N173" s="65"/>
      <c r="O173" s="65"/>
      <c r="P173" s="65"/>
      <c r="Q173" s="65"/>
      <c r="R173" s="65"/>
      <c r="S173" s="65"/>
      <c r="T173" s="65"/>
      <c r="U173" s="65"/>
      <c r="V173" s="65"/>
      <c r="W173" s="65"/>
      <c r="X173" s="65"/>
    </row>
    <row r="174" spans="4:24" ht="15" customHeight="1" x14ac:dyDescent="0.25">
      <c r="D174" s="65"/>
      <c r="E174" s="65"/>
      <c r="F174" s="65"/>
      <c r="G174" s="65"/>
      <c r="H174" s="65"/>
      <c r="I174" s="65"/>
      <c r="J174" s="65"/>
      <c r="K174" s="65"/>
      <c r="L174" s="65"/>
      <c r="M174" s="65"/>
      <c r="N174" s="65"/>
      <c r="O174" s="65"/>
      <c r="P174" s="65"/>
      <c r="Q174" s="65"/>
      <c r="R174" s="65"/>
      <c r="S174" s="65"/>
      <c r="T174" s="65"/>
      <c r="U174" s="65"/>
      <c r="V174" s="65"/>
      <c r="W174" s="65"/>
      <c r="X174" s="65"/>
    </row>
    <row r="175" spans="4:24" ht="15" customHeight="1" x14ac:dyDescent="0.25">
      <c r="D175" s="65"/>
      <c r="E175" s="65"/>
      <c r="F175" s="65"/>
      <c r="G175" s="65"/>
      <c r="H175" s="65"/>
      <c r="I175" s="65"/>
      <c r="J175" s="65"/>
      <c r="K175" s="65"/>
      <c r="L175" s="65"/>
      <c r="M175" s="65"/>
      <c r="N175" s="65"/>
      <c r="O175" s="65"/>
      <c r="P175" s="65"/>
      <c r="Q175" s="65"/>
      <c r="R175" s="65"/>
      <c r="S175" s="65"/>
      <c r="T175" s="65"/>
      <c r="U175" s="65"/>
      <c r="V175" s="65"/>
      <c r="W175" s="65"/>
      <c r="X175" s="65"/>
    </row>
    <row r="176" spans="4:24" ht="15" customHeight="1" x14ac:dyDescent="0.25">
      <c r="D176" s="65"/>
      <c r="E176" s="65"/>
      <c r="F176" s="65"/>
      <c r="G176" s="65"/>
      <c r="H176" s="65"/>
      <c r="I176" s="65"/>
      <c r="J176" s="65"/>
      <c r="K176" s="65"/>
      <c r="L176" s="65"/>
      <c r="M176" s="65"/>
      <c r="N176" s="65"/>
      <c r="O176" s="65"/>
      <c r="P176" s="65"/>
      <c r="Q176" s="65"/>
      <c r="R176" s="65"/>
      <c r="S176" s="65"/>
      <c r="T176" s="65"/>
      <c r="U176" s="65"/>
      <c r="V176" s="65"/>
      <c r="W176" s="65"/>
      <c r="X176" s="65"/>
    </row>
    <row r="177" spans="4:24" ht="15" customHeight="1" x14ac:dyDescent="0.25">
      <c r="D177" s="65"/>
      <c r="E177" s="65"/>
      <c r="F177" s="65"/>
      <c r="G177" s="65"/>
      <c r="H177" s="65"/>
      <c r="I177" s="65"/>
      <c r="J177" s="65"/>
      <c r="K177" s="65"/>
      <c r="L177" s="65"/>
      <c r="M177" s="65"/>
      <c r="N177" s="65"/>
      <c r="O177" s="65"/>
      <c r="P177" s="65"/>
      <c r="Q177" s="65"/>
      <c r="R177" s="65"/>
      <c r="S177" s="65"/>
      <c r="T177" s="65"/>
      <c r="U177" s="65"/>
      <c r="V177" s="65"/>
      <c r="W177" s="65"/>
      <c r="X177" s="65"/>
    </row>
    <row r="178" spans="4:24" ht="15" customHeight="1" x14ac:dyDescent="0.25">
      <c r="D178" s="65"/>
      <c r="E178" s="65"/>
      <c r="F178" s="65"/>
      <c r="G178" s="65"/>
      <c r="H178" s="65"/>
      <c r="I178" s="65"/>
      <c r="J178" s="65"/>
      <c r="K178" s="65"/>
      <c r="L178" s="65"/>
      <c r="M178" s="65"/>
      <c r="N178" s="65"/>
      <c r="O178" s="65"/>
      <c r="P178" s="65"/>
      <c r="Q178" s="65"/>
      <c r="R178" s="65"/>
      <c r="S178" s="65"/>
      <c r="T178" s="65"/>
      <c r="U178" s="65"/>
      <c r="V178" s="65"/>
      <c r="W178" s="65"/>
      <c r="X178" s="65"/>
    </row>
    <row r="179" spans="4:24" ht="15" customHeight="1" x14ac:dyDescent="0.25">
      <c r="D179" s="65"/>
      <c r="E179" s="65"/>
      <c r="F179" s="65"/>
      <c r="G179" s="65"/>
      <c r="H179" s="65"/>
      <c r="I179" s="65"/>
      <c r="J179" s="65"/>
      <c r="K179" s="65"/>
      <c r="L179" s="65"/>
      <c r="M179" s="65"/>
      <c r="N179" s="65"/>
      <c r="O179" s="65"/>
      <c r="P179" s="65"/>
      <c r="Q179" s="65"/>
      <c r="R179" s="65"/>
      <c r="S179" s="65"/>
      <c r="T179" s="65"/>
      <c r="U179" s="65"/>
      <c r="V179" s="65"/>
      <c r="W179" s="65"/>
      <c r="X179" s="65"/>
    </row>
    <row r="180" spans="4:24" ht="15" customHeight="1" x14ac:dyDescent="0.25">
      <c r="D180" s="65"/>
      <c r="E180" s="65"/>
      <c r="F180" s="65"/>
      <c r="G180" s="65"/>
      <c r="H180" s="65"/>
      <c r="I180" s="65"/>
      <c r="J180" s="65"/>
      <c r="K180" s="65"/>
      <c r="L180" s="65"/>
      <c r="M180" s="65"/>
      <c r="N180" s="65"/>
      <c r="O180" s="65"/>
      <c r="P180" s="65"/>
      <c r="Q180" s="65"/>
      <c r="R180" s="65"/>
      <c r="S180" s="65"/>
      <c r="T180" s="65"/>
      <c r="U180" s="65"/>
      <c r="V180" s="65"/>
      <c r="W180" s="65"/>
      <c r="X180" s="65"/>
    </row>
    <row r="181" spans="4:24" ht="15" customHeight="1" x14ac:dyDescent="0.25">
      <c r="D181" s="65"/>
      <c r="E181" s="65"/>
      <c r="F181" s="65"/>
      <c r="G181" s="65"/>
      <c r="H181" s="65"/>
      <c r="I181" s="65"/>
      <c r="J181" s="65"/>
      <c r="K181" s="65"/>
      <c r="L181" s="65"/>
      <c r="M181" s="65"/>
      <c r="N181" s="65"/>
      <c r="O181" s="65"/>
      <c r="P181" s="65"/>
      <c r="Q181" s="65"/>
      <c r="R181" s="65"/>
      <c r="S181" s="65"/>
      <c r="T181" s="65"/>
      <c r="U181" s="65"/>
      <c r="V181" s="65"/>
      <c r="W181" s="65"/>
      <c r="X181" s="65"/>
    </row>
    <row r="182" spans="4:24" ht="15" customHeight="1" x14ac:dyDescent="0.25">
      <c r="D182" s="65"/>
      <c r="E182" s="65"/>
      <c r="F182" s="65"/>
      <c r="G182" s="65"/>
      <c r="H182" s="65"/>
      <c r="I182" s="65"/>
      <c r="J182" s="65"/>
      <c r="K182" s="65"/>
      <c r="L182" s="65"/>
      <c r="M182" s="65"/>
      <c r="N182" s="65"/>
      <c r="O182" s="65"/>
      <c r="P182" s="65"/>
      <c r="Q182" s="65"/>
      <c r="R182" s="65"/>
      <c r="S182" s="65"/>
      <c r="T182" s="65"/>
      <c r="U182" s="65"/>
      <c r="V182" s="65"/>
      <c r="W182" s="65"/>
      <c r="X182" s="65"/>
    </row>
    <row r="183" spans="4:24" ht="15" customHeight="1" x14ac:dyDescent="0.25">
      <c r="D183" s="65"/>
      <c r="E183" s="65"/>
      <c r="F183" s="65"/>
      <c r="G183" s="65"/>
      <c r="H183" s="65"/>
      <c r="I183" s="65"/>
      <c r="J183" s="65"/>
      <c r="K183" s="65"/>
      <c r="L183" s="65"/>
      <c r="M183" s="65"/>
      <c r="N183" s="65"/>
      <c r="O183" s="65"/>
      <c r="P183" s="65"/>
      <c r="Q183" s="65"/>
      <c r="R183" s="65"/>
      <c r="S183" s="65"/>
      <c r="T183" s="65"/>
      <c r="U183" s="65"/>
      <c r="V183" s="65"/>
      <c r="W183" s="65"/>
      <c r="X183" s="65"/>
    </row>
    <row r="184" spans="4:24" ht="15" customHeight="1" x14ac:dyDescent="0.25">
      <c r="D184" s="65"/>
      <c r="E184" s="65"/>
      <c r="F184" s="65"/>
      <c r="G184" s="65"/>
      <c r="H184" s="65"/>
      <c r="I184" s="65"/>
      <c r="J184" s="65"/>
      <c r="K184" s="65"/>
      <c r="L184" s="65"/>
      <c r="M184" s="65"/>
      <c r="N184" s="65"/>
      <c r="O184" s="65"/>
      <c r="P184" s="65"/>
      <c r="Q184" s="65"/>
      <c r="R184" s="65"/>
      <c r="S184" s="65"/>
      <c r="T184" s="65"/>
      <c r="U184" s="65"/>
      <c r="V184" s="65"/>
      <c r="W184" s="65"/>
      <c r="X184" s="65"/>
    </row>
    <row r="185" spans="4:24" ht="15" customHeight="1" x14ac:dyDescent="0.25">
      <c r="D185" s="65"/>
      <c r="E185" s="65"/>
      <c r="F185" s="65"/>
      <c r="G185" s="65"/>
      <c r="H185" s="65"/>
      <c r="I185" s="65"/>
      <c r="J185" s="65"/>
      <c r="K185" s="65"/>
      <c r="L185" s="65"/>
      <c r="M185" s="65"/>
      <c r="N185" s="65"/>
      <c r="O185" s="65"/>
      <c r="P185" s="65"/>
      <c r="Q185" s="65"/>
      <c r="R185" s="65"/>
      <c r="S185" s="65"/>
      <c r="T185" s="65"/>
      <c r="U185" s="65"/>
      <c r="V185" s="65"/>
      <c r="W185" s="65"/>
      <c r="X185" s="65"/>
    </row>
    <row r="186" spans="4:24" ht="15" customHeight="1" x14ac:dyDescent="0.25">
      <c r="D186" s="65"/>
      <c r="E186" s="65"/>
      <c r="F186" s="65"/>
      <c r="G186" s="65"/>
      <c r="H186" s="65"/>
      <c r="I186" s="65"/>
      <c r="J186" s="65"/>
      <c r="K186" s="65"/>
      <c r="L186" s="65"/>
      <c r="M186" s="65"/>
      <c r="N186" s="65"/>
      <c r="O186" s="65"/>
      <c r="P186" s="65"/>
      <c r="Q186" s="65"/>
      <c r="R186" s="65"/>
      <c r="S186" s="65"/>
      <c r="T186" s="65"/>
      <c r="U186" s="65"/>
      <c r="V186" s="65"/>
      <c r="W186" s="65"/>
      <c r="X186" s="65"/>
    </row>
    <row r="187" spans="4:24" ht="15" customHeight="1" x14ac:dyDescent="0.25">
      <c r="D187" s="65"/>
      <c r="E187" s="65"/>
      <c r="F187" s="65"/>
      <c r="G187" s="65"/>
      <c r="H187" s="65"/>
      <c r="I187" s="65"/>
      <c r="J187" s="65"/>
      <c r="K187" s="65"/>
      <c r="L187" s="65"/>
      <c r="M187" s="65"/>
      <c r="N187" s="65"/>
      <c r="O187" s="65"/>
      <c r="P187" s="65"/>
      <c r="Q187" s="65"/>
      <c r="R187" s="65"/>
      <c r="S187" s="65"/>
      <c r="T187" s="65"/>
      <c r="U187" s="65"/>
      <c r="V187" s="65"/>
      <c r="W187" s="65"/>
      <c r="X187" s="65"/>
    </row>
    <row r="188" spans="4:24" ht="15" customHeight="1" x14ac:dyDescent="0.25">
      <c r="D188" s="65"/>
      <c r="E188" s="65"/>
      <c r="F188" s="65"/>
      <c r="G188" s="65"/>
      <c r="H188" s="65"/>
      <c r="I188" s="65"/>
      <c r="J188" s="65"/>
      <c r="K188" s="65"/>
      <c r="L188" s="65"/>
      <c r="M188" s="65"/>
      <c r="N188" s="65"/>
      <c r="O188" s="65"/>
      <c r="P188" s="65"/>
      <c r="Q188" s="65"/>
      <c r="R188" s="65"/>
      <c r="S188" s="65"/>
      <c r="T188" s="65"/>
      <c r="U188" s="65"/>
      <c r="V188" s="65"/>
      <c r="W188" s="65"/>
      <c r="X188" s="65"/>
    </row>
    <row r="189" spans="4:24" ht="15" customHeight="1" x14ac:dyDescent="0.25">
      <c r="D189" s="65"/>
      <c r="E189" s="65"/>
      <c r="F189" s="65"/>
      <c r="G189" s="65"/>
      <c r="H189" s="65"/>
      <c r="I189" s="65"/>
      <c r="J189" s="65"/>
      <c r="K189" s="65"/>
      <c r="L189" s="65"/>
      <c r="M189" s="65"/>
      <c r="N189" s="65"/>
      <c r="O189" s="65"/>
      <c r="P189" s="65"/>
      <c r="Q189" s="65"/>
      <c r="R189" s="65"/>
      <c r="S189" s="65"/>
      <c r="T189" s="65"/>
      <c r="U189" s="65"/>
      <c r="V189" s="65"/>
      <c r="W189" s="65"/>
      <c r="X189" s="65"/>
    </row>
    <row r="190" spans="4:24" ht="15" customHeight="1" x14ac:dyDescent="0.25">
      <c r="D190" s="65"/>
      <c r="E190" s="65"/>
      <c r="F190" s="65"/>
      <c r="G190" s="65"/>
      <c r="H190" s="65"/>
      <c r="I190" s="65"/>
      <c r="J190" s="65"/>
      <c r="K190" s="65"/>
      <c r="L190" s="65"/>
      <c r="M190" s="65"/>
      <c r="N190" s="65"/>
      <c r="O190" s="65"/>
      <c r="P190" s="65"/>
      <c r="Q190" s="65"/>
      <c r="R190" s="65"/>
      <c r="S190" s="65"/>
      <c r="T190" s="65"/>
      <c r="U190" s="65"/>
      <c r="V190" s="65"/>
      <c r="W190" s="65"/>
      <c r="X190" s="65"/>
    </row>
    <row r="191" spans="4:24" ht="15" customHeight="1" x14ac:dyDescent="0.25">
      <c r="D191" s="65"/>
      <c r="E191" s="65"/>
      <c r="F191" s="65"/>
      <c r="G191" s="65"/>
      <c r="H191" s="65"/>
      <c r="I191" s="65"/>
      <c r="J191" s="65"/>
      <c r="K191" s="65"/>
      <c r="L191" s="65"/>
      <c r="M191" s="65"/>
      <c r="N191" s="65"/>
      <c r="O191" s="65"/>
      <c r="P191" s="65"/>
      <c r="Q191" s="65"/>
      <c r="R191" s="65"/>
      <c r="S191" s="65"/>
      <c r="T191" s="65"/>
      <c r="U191" s="65"/>
      <c r="V191" s="65"/>
      <c r="W191" s="65"/>
      <c r="X191" s="65"/>
    </row>
    <row r="192" spans="4:24" ht="15" customHeight="1" x14ac:dyDescent="0.25">
      <c r="D192" s="65"/>
      <c r="E192" s="65"/>
      <c r="F192" s="65"/>
      <c r="G192" s="65"/>
      <c r="H192" s="65"/>
      <c r="I192" s="65"/>
      <c r="J192" s="65"/>
      <c r="K192" s="65"/>
      <c r="L192" s="65"/>
      <c r="M192" s="65"/>
      <c r="N192" s="65"/>
      <c r="O192" s="65"/>
      <c r="P192" s="65"/>
      <c r="Q192" s="65"/>
      <c r="R192" s="65"/>
      <c r="S192" s="65"/>
      <c r="T192" s="65"/>
      <c r="U192" s="65"/>
      <c r="V192" s="65"/>
      <c r="W192" s="65"/>
      <c r="X192" s="65"/>
    </row>
    <row r="193" spans="4:24" ht="15" customHeight="1" x14ac:dyDescent="0.25">
      <c r="D193" s="65"/>
      <c r="E193" s="65"/>
      <c r="F193" s="65"/>
      <c r="G193" s="65"/>
      <c r="H193" s="65"/>
      <c r="I193" s="65"/>
      <c r="J193" s="65"/>
      <c r="K193" s="65"/>
      <c r="L193" s="65"/>
      <c r="M193" s="65"/>
      <c r="N193" s="65"/>
      <c r="O193" s="65"/>
      <c r="P193" s="65"/>
      <c r="Q193" s="65"/>
      <c r="R193" s="65"/>
      <c r="S193" s="65"/>
      <c r="T193" s="65"/>
      <c r="U193" s="65"/>
      <c r="V193" s="65"/>
      <c r="W193" s="65"/>
      <c r="X193" s="65"/>
    </row>
    <row r="194" spans="4:24" ht="15" customHeight="1" x14ac:dyDescent="0.25">
      <c r="D194" s="65"/>
      <c r="E194" s="65"/>
      <c r="F194" s="65"/>
      <c r="G194" s="65"/>
      <c r="H194" s="65"/>
      <c r="I194" s="65"/>
      <c r="J194" s="65"/>
      <c r="K194" s="65"/>
      <c r="L194" s="65"/>
      <c r="M194" s="65"/>
      <c r="N194" s="65"/>
      <c r="O194" s="65"/>
      <c r="P194" s="65"/>
      <c r="Q194" s="65"/>
      <c r="R194" s="65"/>
      <c r="S194" s="65"/>
      <c r="T194" s="65"/>
      <c r="U194" s="65"/>
      <c r="V194" s="65"/>
      <c r="W194" s="65"/>
      <c r="X194" s="65"/>
    </row>
    <row r="195" spans="4:24" ht="15" customHeight="1" x14ac:dyDescent="0.25">
      <c r="D195" s="65"/>
      <c r="E195" s="65"/>
      <c r="F195" s="65"/>
      <c r="G195" s="65"/>
      <c r="H195" s="65"/>
      <c r="I195" s="65"/>
      <c r="J195" s="65"/>
      <c r="K195" s="65"/>
      <c r="L195" s="65"/>
      <c r="M195" s="65"/>
      <c r="N195" s="65"/>
      <c r="O195" s="65"/>
      <c r="P195" s="65"/>
      <c r="Q195" s="65"/>
      <c r="R195" s="65"/>
      <c r="S195" s="65"/>
      <c r="T195" s="65"/>
      <c r="U195" s="65"/>
      <c r="V195" s="65"/>
      <c r="W195" s="65"/>
      <c r="X195" s="65"/>
    </row>
    <row r="196" spans="4:24" ht="15" customHeight="1" x14ac:dyDescent="0.25">
      <c r="D196" s="65"/>
      <c r="E196" s="65"/>
      <c r="F196" s="65"/>
      <c r="G196" s="65"/>
      <c r="H196" s="65"/>
      <c r="I196" s="65"/>
      <c r="J196" s="65"/>
      <c r="K196" s="65"/>
      <c r="L196" s="65"/>
      <c r="M196" s="65"/>
      <c r="N196" s="65"/>
      <c r="O196" s="65"/>
      <c r="P196" s="65"/>
      <c r="Q196" s="65"/>
      <c r="R196" s="65"/>
      <c r="S196" s="65"/>
      <c r="T196" s="65"/>
      <c r="U196" s="65"/>
      <c r="V196" s="65"/>
      <c r="W196" s="65"/>
      <c r="X196" s="65"/>
    </row>
    <row r="197" spans="4:24" ht="15" customHeight="1" x14ac:dyDescent="0.25">
      <c r="D197" s="65"/>
      <c r="E197" s="65"/>
      <c r="F197" s="65"/>
      <c r="G197" s="65"/>
      <c r="H197" s="65"/>
      <c r="I197" s="65"/>
      <c r="J197" s="65"/>
      <c r="K197" s="65"/>
      <c r="L197" s="65"/>
      <c r="M197" s="65"/>
      <c r="N197" s="65"/>
      <c r="O197" s="65"/>
      <c r="P197" s="65"/>
      <c r="Q197" s="65"/>
      <c r="R197" s="65"/>
      <c r="S197" s="65"/>
      <c r="T197" s="65"/>
      <c r="U197" s="65"/>
      <c r="V197" s="65"/>
      <c r="W197" s="65"/>
      <c r="X197" s="65"/>
    </row>
    <row r="198" spans="4:24" ht="15" customHeight="1" x14ac:dyDescent="0.25">
      <c r="D198" s="65"/>
      <c r="E198" s="65"/>
      <c r="F198" s="65"/>
      <c r="G198" s="65"/>
      <c r="H198" s="65"/>
      <c r="I198" s="65"/>
      <c r="J198" s="65"/>
      <c r="K198" s="65"/>
      <c r="L198" s="65"/>
      <c r="M198" s="65"/>
      <c r="N198" s="65"/>
      <c r="O198" s="65"/>
      <c r="P198" s="65"/>
      <c r="Q198" s="65"/>
      <c r="R198" s="65"/>
      <c r="S198" s="65"/>
      <c r="T198" s="65"/>
      <c r="U198" s="65"/>
      <c r="V198" s="65"/>
      <c r="W198" s="65"/>
      <c r="X198" s="65"/>
    </row>
    <row r="199" spans="4:24" ht="15" customHeight="1" x14ac:dyDescent="0.25">
      <c r="D199" s="65"/>
      <c r="E199" s="65"/>
      <c r="F199" s="65"/>
      <c r="G199" s="65"/>
      <c r="H199" s="65"/>
      <c r="I199" s="65"/>
      <c r="J199" s="65"/>
      <c r="K199" s="65"/>
      <c r="L199" s="65"/>
      <c r="M199" s="65"/>
      <c r="N199" s="65"/>
      <c r="O199" s="65"/>
      <c r="P199" s="65"/>
      <c r="Q199" s="65"/>
      <c r="R199" s="65"/>
      <c r="S199" s="65"/>
      <c r="T199" s="65"/>
      <c r="U199" s="65"/>
      <c r="V199" s="65"/>
      <c r="W199" s="65"/>
      <c r="X199" s="65"/>
    </row>
    <row r="200" spans="4:24" ht="15" customHeight="1" x14ac:dyDescent="0.25">
      <c r="D200" s="65"/>
      <c r="E200" s="65"/>
      <c r="F200" s="65"/>
      <c r="G200" s="65"/>
      <c r="H200" s="65"/>
      <c r="I200" s="65"/>
      <c r="J200" s="65"/>
      <c r="K200" s="65"/>
      <c r="L200" s="65"/>
      <c r="M200" s="65"/>
      <c r="N200" s="65"/>
      <c r="O200" s="65"/>
      <c r="P200" s="65"/>
      <c r="Q200" s="65"/>
      <c r="R200" s="65"/>
      <c r="S200" s="65"/>
      <c r="T200" s="65"/>
      <c r="U200" s="65"/>
      <c r="V200" s="65"/>
      <c r="W200" s="65"/>
      <c r="X200" s="65"/>
    </row>
    <row r="201" spans="4:24" ht="15" customHeight="1" x14ac:dyDescent="0.25">
      <c r="D201" s="65"/>
      <c r="E201" s="65"/>
      <c r="F201" s="65"/>
      <c r="G201" s="65"/>
      <c r="H201" s="65"/>
      <c r="I201" s="65"/>
      <c r="J201" s="65"/>
      <c r="K201" s="65"/>
      <c r="L201" s="65"/>
      <c r="M201" s="65"/>
      <c r="N201" s="65"/>
      <c r="O201" s="65"/>
      <c r="P201" s="65"/>
      <c r="Q201" s="65"/>
      <c r="R201" s="65"/>
      <c r="S201" s="65"/>
      <c r="T201" s="65"/>
      <c r="U201" s="65"/>
      <c r="V201" s="65"/>
      <c r="W201" s="65"/>
      <c r="X201" s="65"/>
    </row>
    <row r="202" spans="4:24" ht="15" customHeight="1" x14ac:dyDescent="0.25">
      <c r="D202" s="65"/>
      <c r="E202" s="65"/>
      <c r="F202" s="65"/>
      <c r="G202" s="65"/>
      <c r="H202" s="65"/>
      <c r="I202" s="65"/>
      <c r="J202" s="65"/>
      <c r="K202" s="65"/>
      <c r="L202" s="65"/>
      <c r="M202" s="65"/>
      <c r="N202" s="65"/>
      <c r="O202" s="65"/>
      <c r="P202" s="65"/>
      <c r="Q202" s="65"/>
      <c r="R202" s="65"/>
      <c r="S202" s="65"/>
      <c r="T202" s="65"/>
      <c r="U202" s="65"/>
      <c r="V202" s="65"/>
      <c r="W202" s="65"/>
      <c r="X202" s="65"/>
    </row>
    <row r="203" spans="4:24" ht="15" customHeight="1" x14ac:dyDescent="0.25">
      <c r="D203" s="65"/>
      <c r="E203" s="65"/>
      <c r="F203" s="65"/>
      <c r="G203" s="65"/>
      <c r="H203" s="65"/>
      <c r="I203" s="65"/>
      <c r="J203" s="65"/>
      <c r="K203" s="65"/>
      <c r="L203" s="65"/>
      <c r="M203" s="65"/>
      <c r="N203" s="65"/>
      <c r="O203" s="65"/>
      <c r="P203" s="65"/>
      <c r="Q203" s="65"/>
      <c r="R203" s="65"/>
      <c r="S203" s="65"/>
      <c r="T203" s="65"/>
      <c r="U203" s="65"/>
      <c r="V203" s="65"/>
      <c r="W203" s="65"/>
      <c r="X203" s="65"/>
    </row>
    <row r="204" spans="4:24" ht="15" customHeight="1" x14ac:dyDescent="0.25">
      <c r="D204" s="65"/>
      <c r="E204" s="65"/>
      <c r="F204" s="65"/>
      <c r="G204" s="65"/>
      <c r="H204" s="65"/>
      <c r="I204" s="65"/>
      <c r="J204" s="65"/>
      <c r="K204" s="65"/>
      <c r="L204" s="65"/>
      <c r="M204" s="65"/>
      <c r="N204" s="65"/>
      <c r="O204" s="65"/>
      <c r="P204" s="65"/>
      <c r="Q204" s="65"/>
      <c r="R204" s="65"/>
      <c r="S204" s="65"/>
      <c r="T204" s="65"/>
      <c r="U204" s="65"/>
      <c r="V204" s="65"/>
      <c r="W204" s="65"/>
      <c r="X204" s="65"/>
    </row>
    <row r="205" spans="4:24" ht="15" customHeight="1" x14ac:dyDescent="0.25">
      <c r="D205" s="65"/>
      <c r="E205" s="65"/>
      <c r="F205" s="65"/>
      <c r="G205" s="65"/>
      <c r="H205" s="65"/>
      <c r="I205" s="65"/>
      <c r="J205" s="65"/>
      <c r="K205" s="65"/>
      <c r="L205" s="65"/>
      <c r="M205" s="65"/>
      <c r="N205" s="65"/>
      <c r="O205" s="65"/>
      <c r="P205" s="65"/>
      <c r="Q205" s="65"/>
      <c r="R205" s="65"/>
      <c r="S205" s="65"/>
      <c r="T205" s="65"/>
      <c r="U205" s="65"/>
      <c r="V205" s="65"/>
      <c r="W205" s="65"/>
      <c r="X205" s="65"/>
    </row>
    <row r="206" spans="4:24" ht="15" customHeight="1" x14ac:dyDescent="0.25">
      <c r="D206" s="65"/>
      <c r="E206" s="65"/>
      <c r="F206" s="65"/>
      <c r="G206" s="65"/>
      <c r="H206" s="65"/>
      <c r="I206" s="65"/>
      <c r="J206" s="65"/>
      <c r="K206" s="65"/>
      <c r="L206" s="65"/>
      <c r="M206" s="65"/>
      <c r="N206" s="65"/>
      <c r="O206" s="65"/>
      <c r="P206" s="65"/>
      <c r="Q206" s="65"/>
      <c r="R206" s="65"/>
      <c r="S206" s="65"/>
      <c r="T206" s="65"/>
      <c r="U206" s="65"/>
      <c r="V206" s="65"/>
      <c r="W206" s="65"/>
      <c r="X206" s="65"/>
    </row>
    <row r="207" spans="4:24" ht="15" customHeight="1" x14ac:dyDescent="0.25">
      <c r="D207" s="65"/>
      <c r="E207" s="65"/>
      <c r="F207" s="65"/>
      <c r="G207" s="65"/>
      <c r="H207" s="65"/>
      <c r="I207" s="65"/>
      <c r="J207" s="65"/>
      <c r="K207" s="65"/>
      <c r="L207" s="65"/>
      <c r="M207" s="65"/>
      <c r="N207" s="65"/>
      <c r="O207" s="65"/>
      <c r="P207" s="65"/>
      <c r="Q207" s="65"/>
      <c r="R207" s="65"/>
      <c r="S207" s="65"/>
      <c r="T207" s="65"/>
      <c r="U207" s="65"/>
      <c r="V207" s="65"/>
      <c r="W207" s="65"/>
      <c r="X207" s="65"/>
    </row>
    <row r="208" spans="4:24" ht="15" customHeight="1" x14ac:dyDescent="0.25">
      <c r="D208" s="65"/>
      <c r="E208" s="65"/>
      <c r="F208" s="65"/>
      <c r="G208" s="65"/>
      <c r="H208" s="65"/>
      <c r="I208" s="65"/>
      <c r="J208" s="65"/>
      <c r="K208" s="65"/>
      <c r="L208" s="65"/>
      <c r="M208" s="65"/>
      <c r="N208" s="65"/>
      <c r="O208" s="65"/>
      <c r="P208" s="65"/>
      <c r="Q208" s="65"/>
      <c r="R208" s="65"/>
      <c r="S208" s="65"/>
      <c r="T208" s="65"/>
      <c r="U208" s="65"/>
      <c r="V208" s="65"/>
      <c r="W208" s="65"/>
      <c r="X208" s="65"/>
    </row>
    <row r="209" spans="4:24" ht="15" customHeight="1" x14ac:dyDescent="0.25">
      <c r="D209" s="65"/>
      <c r="E209" s="65"/>
      <c r="F209" s="65"/>
      <c r="G209" s="65"/>
      <c r="H209" s="65"/>
      <c r="I209" s="65"/>
      <c r="J209" s="65"/>
      <c r="K209" s="65"/>
      <c r="L209" s="65"/>
      <c r="M209" s="65"/>
      <c r="N209" s="65"/>
      <c r="O209" s="65"/>
      <c r="P209" s="65"/>
      <c r="Q209" s="65"/>
      <c r="R209" s="65"/>
      <c r="S209" s="65"/>
      <c r="T209" s="65"/>
      <c r="U209" s="65"/>
      <c r="V209" s="65"/>
      <c r="W209" s="65"/>
      <c r="X209" s="65"/>
    </row>
    <row r="210" spans="4:24" ht="15" customHeight="1" x14ac:dyDescent="0.25">
      <c r="D210" s="65"/>
      <c r="E210" s="65"/>
      <c r="F210" s="65"/>
      <c r="G210" s="65"/>
      <c r="H210" s="65"/>
      <c r="I210" s="65"/>
      <c r="J210" s="65"/>
      <c r="K210" s="65"/>
      <c r="L210" s="65"/>
      <c r="M210" s="65"/>
      <c r="N210" s="65"/>
      <c r="O210" s="65"/>
      <c r="P210" s="65"/>
      <c r="Q210" s="65"/>
      <c r="R210" s="65"/>
      <c r="S210" s="65"/>
      <c r="T210" s="65"/>
      <c r="U210" s="65"/>
      <c r="V210" s="65"/>
      <c r="W210" s="65"/>
      <c r="X210" s="65"/>
    </row>
    <row r="211" spans="4:24" ht="15" customHeight="1" x14ac:dyDescent="0.25">
      <c r="D211" s="65"/>
      <c r="E211" s="65"/>
      <c r="F211" s="65"/>
      <c r="G211" s="65"/>
      <c r="H211" s="65"/>
      <c r="I211" s="65"/>
      <c r="J211" s="65"/>
      <c r="K211" s="65"/>
      <c r="L211" s="65"/>
      <c r="M211" s="65"/>
      <c r="N211" s="65"/>
      <c r="O211" s="65"/>
      <c r="P211" s="65"/>
      <c r="Q211" s="65"/>
      <c r="R211" s="65"/>
      <c r="S211" s="65"/>
      <c r="T211" s="65"/>
      <c r="U211" s="65"/>
      <c r="V211" s="65"/>
      <c r="W211" s="65"/>
      <c r="X211" s="65"/>
    </row>
    <row r="212" spans="4:24" ht="15" customHeight="1" x14ac:dyDescent="0.25">
      <c r="D212" s="65"/>
      <c r="E212" s="65"/>
      <c r="F212" s="65"/>
      <c r="G212" s="65"/>
      <c r="H212" s="65"/>
      <c r="I212" s="65"/>
      <c r="J212" s="65"/>
      <c r="K212" s="65"/>
      <c r="L212" s="65"/>
      <c r="M212" s="65"/>
      <c r="N212" s="65"/>
      <c r="O212" s="65"/>
      <c r="P212" s="65"/>
      <c r="Q212" s="65"/>
      <c r="R212" s="65"/>
      <c r="S212" s="65"/>
      <c r="T212" s="65"/>
      <c r="U212" s="65"/>
      <c r="V212" s="65"/>
      <c r="W212" s="65"/>
      <c r="X212" s="65"/>
    </row>
    <row r="213" spans="4:24" ht="15" customHeight="1" x14ac:dyDescent="0.25">
      <c r="D213" s="65"/>
      <c r="E213" s="65"/>
      <c r="F213" s="65"/>
      <c r="G213" s="65"/>
      <c r="H213" s="65"/>
      <c r="I213" s="65"/>
      <c r="J213" s="65"/>
      <c r="K213" s="65"/>
      <c r="L213" s="65"/>
      <c r="M213" s="65"/>
      <c r="N213" s="65"/>
      <c r="O213" s="65"/>
      <c r="P213" s="65"/>
      <c r="Q213" s="65"/>
      <c r="R213" s="65"/>
      <c r="S213" s="65"/>
      <c r="T213" s="65"/>
      <c r="U213" s="65"/>
      <c r="V213" s="65"/>
      <c r="W213" s="65"/>
      <c r="X213" s="65"/>
    </row>
    <row r="214" spans="4:24" ht="15" customHeight="1" x14ac:dyDescent="0.25">
      <c r="D214" s="65"/>
      <c r="E214" s="65"/>
      <c r="F214" s="65"/>
      <c r="G214" s="65"/>
      <c r="H214" s="65"/>
      <c r="I214" s="65"/>
      <c r="J214" s="65"/>
      <c r="K214" s="65"/>
      <c r="L214" s="65"/>
      <c r="M214" s="65"/>
      <c r="N214" s="65"/>
      <c r="O214" s="65"/>
      <c r="P214" s="65"/>
      <c r="Q214" s="65"/>
      <c r="R214" s="65"/>
      <c r="S214" s="65"/>
      <c r="T214" s="65"/>
      <c r="U214" s="65"/>
      <c r="V214" s="65"/>
      <c r="W214" s="65"/>
      <c r="X214" s="65"/>
    </row>
    <row r="215" spans="4:24" ht="15" customHeight="1" x14ac:dyDescent="0.25">
      <c r="D215" s="65"/>
      <c r="E215" s="65"/>
      <c r="F215" s="65"/>
      <c r="G215" s="65"/>
      <c r="H215" s="65"/>
      <c r="I215" s="65"/>
      <c r="J215" s="65"/>
      <c r="K215" s="65"/>
      <c r="L215" s="65"/>
      <c r="M215" s="65"/>
      <c r="N215" s="65"/>
      <c r="O215" s="65"/>
      <c r="P215" s="65"/>
      <c r="Q215" s="65"/>
      <c r="R215" s="65"/>
      <c r="S215" s="65"/>
      <c r="T215" s="65"/>
      <c r="U215" s="65"/>
      <c r="V215" s="65"/>
      <c r="W215" s="65"/>
      <c r="X215" s="65"/>
    </row>
    <row r="216" spans="4:24" ht="15" customHeight="1" x14ac:dyDescent="0.25">
      <c r="D216" s="65"/>
      <c r="E216" s="65"/>
      <c r="F216" s="65"/>
      <c r="G216" s="65"/>
      <c r="H216" s="65"/>
      <c r="I216" s="65"/>
      <c r="J216" s="65"/>
      <c r="K216" s="65"/>
      <c r="L216" s="65"/>
      <c r="M216" s="65"/>
      <c r="N216" s="65"/>
      <c r="O216" s="65"/>
      <c r="P216" s="65"/>
      <c r="Q216" s="65"/>
      <c r="R216" s="65"/>
      <c r="S216" s="65"/>
      <c r="T216" s="65"/>
      <c r="U216" s="65"/>
      <c r="V216" s="65"/>
      <c r="W216" s="65"/>
      <c r="X216" s="65"/>
    </row>
    <row r="217" spans="4:24" ht="15" customHeight="1" x14ac:dyDescent="0.25">
      <c r="D217" s="65"/>
      <c r="E217" s="65"/>
      <c r="F217" s="65"/>
      <c r="G217" s="65"/>
      <c r="H217" s="65"/>
      <c r="I217" s="65"/>
      <c r="J217" s="65"/>
      <c r="K217" s="65"/>
      <c r="L217" s="65"/>
      <c r="M217" s="65"/>
      <c r="N217" s="65"/>
      <c r="O217" s="65"/>
      <c r="P217" s="65"/>
      <c r="Q217" s="65"/>
      <c r="R217" s="65"/>
      <c r="S217" s="65"/>
      <c r="T217" s="65"/>
      <c r="U217" s="65"/>
      <c r="V217" s="65"/>
      <c r="W217" s="65"/>
      <c r="X217" s="65"/>
    </row>
    <row r="218" spans="4:24" ht="15" customHeight="1" x14ac:dyDescent="0.25">
      <c r="D218" s="65"/>
      <c r="E218" s="65"/>
      <c r="F218" s="65"/>
      <c r="G218" s="65"/>
      <c r="H218" s="65"/>
      <c r="I218" s="65"/>
      <c r="J218" s="65"/>
      <c r="K218" s="65"/>
      <c r="L218" s="65"/>
      <c r="M218" s="65"/>
      <c r="N218" s="65"/>
      <c r="O218" s="65"/>
      <c r="P218" s="65"/>
      <c r="Q218" s="65"/>
      <c r="R218" s="65"/>
      <c r="S218" s="65"/>
      <c r="T218" s="65"/>
      <c r="U218" s="65"/>
      <c r="V218" s="65"/>
      <c r="W218" s="65"/>
      <c r="X218" s="65"/>
    </row>
    <row r="219" spans="4:24" ht="15" customHeight="1" x14ac:dyDescent="0.25">
      <c r="D219" s="65"/>
      <c r="E219" s="65"/>
      <c r="F219" s="65"/>
      <c r="G219" s="65"/>
      <c r="H219" s="65"/>
      <c r="I219" s="65"/>
      <c r="J219" s="65"/>
      <c r="K219" s="65"/>
      <c r="L219" s="65"/>
      <c r="M219" s="65"/>
      <c r="N219" s="65"/>
      <c r="O219" s="65"/>
      <c r="P219" s="65"/>
      <c r="Q219" s="65"/>
      <c r="R219" s="65"/>
      <c r="S219" s="65"/>
      <c r="T219" s="65"/>
      <c r="U219" s="65"/>
      <c r="V219" s="65"/>
      <c r="W219" s="65"/>
      <c r="X219" s="65"/>
    </row>
    <row r="220" spans="4:24" ht="15" customHeight="1" x14ac:dyDescent="0.25">
      <c r="D220" s="65"/>
      <c r="E220" s="65"/>
      <c r="F220" s="65"/>
      <c r="G220" s="65"/>
      <c r="H220" s="65"/>
      <c r="I220" s="65"/>
      <c r="J220" s="65"/>
      <c r="K220" s="65"/>
      <c r="L220" s="65"/>
      <c r="M220" s="65"/>
      <c r="N220" s="65"/>
      <c r="O220" s="65"/>
      <c r="P220" s="65"/>
      <c r="Q220" s="65"/>
      <c r="R220" s="65"/>
      <c r="S220" s="65"/>
      <c r="T220" s="65"/>
      <c r="U220" s="65"/>
      <c r="V220" s="65"/>
      <c r="W220" s="65"/>
      <c r="X220" s="65"/>
    </row>
    <row r="221" spans="4:24" ht="15" customHeight="1" x14ac:dyDescent="0.25">
      <c r="D221" s="65"/>
      <c r="E221" s="65"/>
      <c r="F221" s="65"/>
      <c r="G221" s="65"/>
      <c r="H221" s="65"/>
      <c r="I221" s="65"/>
      <c r="J221" s="65"/>
      <c r="K221" s="65"/>
      <c r="L221" s="65"/>
      <c r="M221" s="65"/>
      <c r="N221" s="65"/>
      <c r="O221" s="65"/>
      <c r="P221" s="65"/>
      <c r="Q221" s="65"/>
      <c r="R221" s="65"/>
      <c r="S221" s="65"/>
      <c r="T221" s="65"/>
      <c r="U221" s="65"/>
      <c r="V221" s="65"/>
      <c r="W221" s="65"/>
      <c r="X221" s="65"/>
    </row>
    <row r="222" spans="4:24" ht="15" customHeight="1" x14ac:dyDescent="0.25">
      <c r="D222" s="65"/>
      <c r="E222" s="65"/>
      <c r="F222" s="65"/>
      <c r="G222" s="65"/>
      <c r="H222" s="65"/>
      <c r="I222" s="65"/>
      <c r="J222" s="65"/>
      <c r="K222" s="65"/>
      <c r="L222" s="65"/>
      <c r="M222" s="65"/>
      <c r="N222" s="65"/>
      <c r="O222" s="65"/>
      <c r="P222" s="65"/>
      <c r="Q222" s="65"/>
      <c r="R222" s="65"/>
      <c r="S222" s="65"/>
      <c r="T222" s="65"/>
      <c r="U222" s="65"/>
      <c r="V222" s="65"/>
      <c r="W222" s="65"/>
      <c r="X222" s="65"/>
    </row>
    <row r="223" spans="4:24" ht="15" customHeight="1" x14ac:dyDescent="0.25">
      <c r="D223" s="65"/>
      <c r="E223" s="65"/>
      <c r="F223" s="65"/>
      <c r="G223" s="65"/>
      <c r="H223" s="65"/>
      <c r="I223" s="65"/>
      <c r="J223" s="65"/>
      <c r="K223" s="65"/>
      <c r="L223" s="65"/>
      <c r="M223" s="65"/>
      <c r="N223" s="65"/>
      <c r="O223" s="65"/>
      <c r="P223" s="65"/>
      <c r="Q223" s="65"/>
      <c r="R223" s="65"/>
      <c r="S223" s="65"/>
      <c r="T223" s="65"/>
      <c r="U223" s="65"/>
      <c r="V223" s="65"/>
      <c r="W223" s="65"/>
      <c r="X223" s="65"/>
    </row>
    <row r="224" spans="4:24" ht="15" customHeight="1" x14ac:dyDescent="0.25">
      <c r="D224" s="65"/>
      <c r="E224" s="65"/>
      <c r="F224" s="65"/>
      <c r="G224" s="65"/>
      <c r="H224" s="65"/>
      <c r="I224" s="65"/>
      <c r="J224" s="65"/>
      <c r="K224" s="65"/>
      <c r="L224" s="65"/>
      <c r="M224" s="65"/>
      <c r="N224" s="65"/>
      <c r="O224" s="65"/>
      <c r="P224" s="65"/>
      <c r="Q224" s="65"/>
      <c r="R224" s="65"/>
      <c r="S224" s="65"/>
      <c r="T224" s="65"/>
      <c r="U224" s="65"/>
      <c r="V224" s="65"/>
      <c r="W224" s="65"/>
      <c r="X224" s="65"/>
    </row>
    <row r="225" spans="4:24" ht="15" customHeight="1" x14ac:dyDescent="0.25">
      <c r="D225" s="65"/>
      <c r="E225" s="65"/>
      <c r="F225" s="65"/>
      <c r="G225" s="65"/>
      <c r="H225" s="65"/>
      <c r="I225" s="65"/>
      <c r="J225" s="65"/>
      <c r="K225" s="65"/>
      <c r="L225" s="65"/>
      <c r="M225" s="65"/>
      <c r="N225" s="65"/>
      <c r="O225" s="65"/>
      <c r="P225" s="65"/>
      <c r="Q225" s="65"/>
      <c r="R225" s="65"/>
      <c r="S225" s="65"/>
      <c r="T225" s="65"/>
      <c r="U225" s="65"/>
      <c r="V225" s="65"/>
      <c r="W225" s="65"/>
      <c r="X225" s="65"/>
    </row>
    <row r="226" spans="4:24" ht="15" customHeight="1" x14ac:dyDescent="0.25">
      <c r="D226" s="65"/>
      <c r="E226" s="65"/>
      <c r="F226" s="65"/>
      <c r="G226" s="65"/>
      <c r="H226" s="65"/>
      <c r="I226" s="65"/>
      <c r="J226" s="65"/>
      <c r="K226" s="65"/>
      <c r="L226" s="65"/>
      <c r="M226" s="65"/>
      <c r="N226" s="65"/>
      <c r="O226" s="65"/>
      <c r="P226" s="65"/>
      <c r="Q226" s="65"/>
      <c r="R226" s="65"/>
      <c r="S226" s="65"/>
      <c r="T226" s="65"/>
      <c r="U226" s="65"/>
      <c r="V226" s="65"/>
      <c r="W226" s="65"/>
      <c r="X226" s="65"/>
    </row>
    <row r="227" spans="4:24" ht="15" customHeight="1" x14ac:dyDescent="0.25">
      <c r="D227" s="65"/>
      <c r="E227" s="65"/>
      <c r="F227" s="65"/>
      <c r="G227" s="65"/>
      <c r="H227" s="65"/>
      <c r="I227" s="65"/>
      <c r="J227" s="65"/>
      <c r="K227" s="65"/>
      <c r="L227" s="65"/>
      <c r="M227" s="65"/>
      <c r="N227" s="65"/>
      <c r="O227" s="65"/>
      <c r="P227" s="65"/>
      <c r="Q227" s="65"/>
      <c r="R227" s="65"/>
      <c r="S227" s="65"/>
      <c r="T227" s="65"/>
      <c r="U227" s="65"/>
      <c r="V227" s="65"/>
      <c r="W227" s="65"/>
      <c r="X227" s="65"/>
    </row>
    <row r="228" spans="4:24" ht="15" customHeight="1" x14ac:dyDescent="0.25">
      <c r="D228" s="65"/>
      <c r="E228" s="65"/>
      <c r="F228" s="65"/>
      <c r="G228" s="65"/>
      <c r="H228" s="65"/>
      <c r="I228" s="65"/>
      <c r="J228" s="65"/>
      <c r="K228" s="65"/>
      <c r="L228" s="65"/>
      <c r="M228" s="65"/>
      <c r="N228" s="65"/>
      <c r="O228" s="65"/>
      <c r="P228" s="65"/>
      <c r="Q228" s="65"/>
      <c r="R228" s="65"/>
      <c r="S228" s="65"/>
      <c r="T228" s="65"/>
      <c r="U228" s="65"/>
      <c r="V228" s="65"/>
      <c r="W228" s="65"/>
      <c r="X228" s="65"/>
    </row>
    <row r="229" spans="4:24" ht="15" customHeight="1" x14ac:dyDescent="0.25">
      <c r="D229" s="65"/>
      <c r="E229" s="65"/>
      <c r="F229" s="65"/>
      <c r="G229" s="65"/>
      <c r="H229" s="65"/>
      <c r="I229" s="65"/>
      <c r="J229" s="65"/>
      <c r="K229" s="65"/>
      <c r="L229" s="65"/>
      <c r="M229" s="65"/>
      <c r="N229" s="65"/>
      <c r="O229" s="65"/>
      <c r="P229" s="65"/>
      <c r="Q229" s="65"/>
      <c r="R229" s="65"/>
      <c r="S229" s="65"/>
      <c r="T229" s="65"/>
      <c r="U229" s="65"/>
      <c r="V229" s="65"/>
      <c r="W229" s="65"/>
      <c r="X229" s="65"/>
    </row>
    <row r="230" spans="4:24" ht="15" customHeight="1" x14ac:dyDescent="0.25">
      <c r="D230" s="65"/>
      <c r="E230" s="65"/>
      <c r="F230" s="65"/>
      <c r="G230" s="65"/>
      <c r="H230" s="65"/>
      <c r="I230" s="65"/>
      <c r="J230" s="65"/>
      <c r="K230" s="65"/>
      <c r="L230" s="65"/>
      <c r="M230" s="65"/>
      <c r="N230" s="65"/>
      <c r="O230" s="65"/>
      <c r="P230" s="65"/>
      <c r="Q230" s="65"/>
      <c r="R230" s="65"/>
      <c r="S230" s="65"/>
      <c r="T230" s="65"/>
      <c r="U230" s="65"/>
      <c r="V230" s="65"/>
      <c r="W230" s="65"/>
      <c r="X230" s="65"/>
    </row>
    <row r="231" spans="4:24" ht="15" customHeight="1" x14ac:dyDescent="0.25">
      <c r="D231" s="65"/>
      <c r="E231" s="65"/>
      <c r="F231" s="65"/>
      <c r="G231" s="65"/>
      <c r="H231" s="65"/>
      <c r="I231" s="65"/>
      <c r="J231" s="65"/>
      <c r="K231" s="65"/>
      <c r="L231" s="65"/>
      <c r="M231" s="65"/>
      <c r="N231" s="65"/>
      <c r="O231" s="65"/>
      <c r="P231" s="65"/>
      <c r="Q231" s="65"/>
      <c r="R231" s="65"/>
      <c r="S231" s="65"/>
      <c r="T231" s="65"/>
      <c r="U231" s="65"/>
      <c r="V231" s="65"/>
      <c r="W231" s="65"/>
      <c r="X231" s="65"/>
    </row>
    <row r="232" spans="4:24" ht="15" customHeight="1" x14ac:dyDescent="0.25">
      <c r="D232" s="65"/>
      <c r="E232" s="65"/>
      <c r="F232" s="65"/>
      <c r="G232" s="65"/>
      <c r="H232" s="65"/>
      <c r="I232" s="65"/>
      <c r="J232" s="65"/>
      <c r="K232" s="65"/>
      <c r="L232" s="65"/>
      <c r="M232" s="65"/>
      <c r="N232" s="65"/>
      <c r="O232" s="65"/>
      <c r="P232" s="65"/>
      <c r="Q232" s="65"/>
      <c r="R232" s="65"/>
      <c r="S232" s="65"/>
      <c r="T232" s="65"/>
      <c r="U232" s="65"/>
      <c r="V232" s="65"/>
      <c r="W232" s="65"/>
      <c r="X232" s="65"/>
    </row>
    <row r="233" spans="4:24" ht="15" customHeight="1" x14ac:dyDescent="0.25">
      <c r="D233" s="65"/>
      <c r="E233" s="65"/>
      <c r="F233" s="65"/>
      <c r="G233" s="65"/>
      <c r="H233" s="65"/>
      <c r="I233" s="65"/>
      <c r="J233" s="65"/>
      <c r="K233" s="65"/>
      <c r="L233" s="65"/>
      <c r="M233" s="65"/>
      <c r="N233" s="65"/>
      <c r="O233" s="65"/>
      <c r="P233" s="65"/>
      <c r="Q233" s="65"/>
      <c r="R233" s="65"/>
      <c r="S233" s="65"/>
      <c r="T233" s="65"/>
      <c r="U233" s="65"/>
      <c r="V233" s="65"/>
      <c r="W233" s="65"/>
      <c r="X233" s="65"/>
    </row>
    <row r="234" spans="4:24" ht="15" customHeight="1" x14ac:dyDescent="0.25">
      <c r="D234" s="65"/>
      <c r="E234" s="65"/>
      <c r="F234" s="65"/>
      <c r="G234" s="65"/>
      <c r="H234" s="65"/>
      <c r="I234" s="65"/>
      <c r="J234" s="65"/>
      <c r="K234" s="65"/>
      <c r="L234" s="65"/>
      <c r="M234" s="65"/>
      <c r="N234" s="65"/>
      <c r="O234" s="65"/>
      <c r="P234" s="65"/>
      <c r="Q234" s="65"/>
      <c r="R234" s="65"/>
      <c r="S234" s="65"/>
      <c r="T234" s="65"/>
      <c r="U234" s="65"/>
      <c r="V234" s="65"/>
      <c r="W234" s="65"/>
      <c r="X234" s="65"/>
    </row>
    <row r="235" spans="4:24" ht="15" customHeight="1" x14ac:dyDescent="0.25">
      <c r="D235" s="65"/>
      <c r="E235" s="65"/>
      <c r="F235" s="65"/>
      <c r="G235" s="65"/>
      <c r="H235" s="65"/>
      <c r="I235" s="65"/>
      <c r="J235" s="65"/>
      <c r="K235" s="65"/>
      <c r="L235" s="65"/>
      <c r="M235" s="65"/>
      <c r="N235" s="65"/>
      <c r="O235" s="65"/>
      <c r="P235" s="65"/>
      <c r="Q235" s="65"/>
      <c r="R235" s="65"/>
      <c r="S235" s="65"/>
      <c r="T235" s="65"/>
      <c r="U235" s="65"/>
      <c r="V235" s="65"/>
      <c r="W235" s="65"/>
      <c r="X235" s="65"/>
    </row>
    <row r="236" spans="4:24" ht="15" customHeight="1" x14ac:dyDescent="0.25">
      <c r="D236" s="65"/>
      <c r="E236" s="65"/>
      <c r="F236" s="65"/>
      <c r="G236" s="65"/>
      <c r="H236" s="65"/>
      <c r="I236" s="65"/>
      <c r="J236" s="65"/>
      <c r="K236" s="65"/>
      <c r="L236" s="65"/>
      <c r="M236" s="65"/>
      <c r="N236" s="65"/>
      <c r="O236" s="65"/>
      <c r="P236" s="65"/>
      <c r="Q236" s="65"/>
      <c r="R236" s="65"/>
      <c r="S236" s="65"/>
      <c r="T236" s="65"/>
      <c r="U236" s="65"/>
      <c r="V236" s="65"/>
      <c r="W236" s="65"/>
      <c r="X236" s="65"/>
    </row>
    <row r="237" spans="4:24" ht="15" customHeight="1" x14ac:dyDescent="0.25">
      <c r="D237" s="65"/>
      <c r="E237" s="65"/>
      <c r="F237" s="65"/>
      <c r="G237" s="65"/>
      <c r="H237" s="65"/>
      <c r="I237" s="65"/>
      <c r="J237" s="65"/>
      <c r="K237" s="65"/>
      <c r="L237" s="65"/>
      <c r="M237" s="65"/>
      <c r="N237" s="65"/>
      <c r="O237" s="65"/>
      <c r="P237" s="65"/>
      <c r="Q237" s="65"/>
      <c r="R237" s="65"/>
      <c r="S237" s="65"/>
      <c r="T237" s="65"/>
      <c r="U237" s="65"/>
      <c r="V237" s="65"/>
      <c r="W237" s="65"/>
      <c r="X237" s="65"/>
    </row>
    <row r="238" spans="4:24" ht="15" customHeight="1" x14ac:dyDescent="0.25">
      <c r="D238" s="65"/>
      <c r="E238" s="65"/>
      <c r="F238" s="65"/>
      <c r="G238" s="65"/>
      <c r="H238" s="65"/>
      <c r="I238" s="65"/>
      <c r="J238" s="65"/>
      <c r="K238" s="65"/>
      <c r="L238" s="65"/>
      <c r="M238" s="65"/>
      <c r="N238" s="65"/>
      <c r="O238" s="65"/>
      <c r="P238" s="65"/>
      <c r="Q238" s="65"/>
      <c r="R238" s="65"/>
      <c r="S238" s="65"/>
      <c r="T238" s="65"/>
      <c r="U238" s="65"/>
      <c r="V238" s="65"/>
      <c r="W238" s="65"/>
      <c r="X238" s="65"/>
    </row>
    <row r="239" spans="4:24" ht="15" customHeight="1" x14ac:dyDescent="0.25">
      <c r="D239" s="65"/>
      <c r="E239" s="65"/>
      <c r="F239" s="65"/>
      <c r="G239" s="65"/>
      <c r="H239" s="65"/>
      <c r="I239" s="65"/>
      <c r="J239" s="65"/>
      <c r="K239" s="65"/>
      <c r="L239" s="65"/>
      <c r="M239" s="65"/>
      <c r="N239" s="65"/>
      <c r="O239" s="65"/>
      <c r="P239" s="65"/>
      <c r="Q239" s="65"/>
      <c r="R239" s="65"/>
      <c r="S239" s="65"/>
      <c r="T239" s="65"/>
      <c r="U239" s="65"/>
      <c r="V239" s="65"/>
      <c r="W239" s="65"/>
      <c r="X239" s="65"/>
    </row>
    <row r="240" spans="4:24" ht="15" customHeight="1" x14ac:dyDescent="0.25">
      <c r="D240" s="65"/>
      <c r="E240" s="65"/>
      <c r="F240" s="65"/>
      <c r="G240" s="65"/>
      <c r="H240" s="65"/>
      <c r="I240" s="65"/>
      <c r="J240" s="65"/>
      <c r="K240" s="65"/>
      <c r="L240" s="65"/>
      <c r="M240" s="65"/>
      <c r="N240" s="65"/>
      <c r="O240" s="65"/>
      <c r="P240" s="65"/>
      <c r="Q240" s="65"/>
      <c r="R240" s="65"/>
      <c r="S240" s="65"/>
      <c r="T240" s="65"/>
      <c r="U240" s="65"/>
      <c r="V240" s="65"/>
      <c r="W240" s="65"/>
      <c r="X240" s="65"/>
    </row>
    <row r="241" spans="4:24" ht="15" customHeight="1" x14ac:dyDescent="0.25">
      <c r="D241" s="65"/>
      <c r="E241" s="65"/>
      <c r="F241" s="65"/>
      <c r="G241" s="65"/>
      <c r="H241" s="65"/>
      <c r="I241" s="65"/>
      <c r="J241" s="65"/>
      <c r="K241" s="65"/>
      <c r="L241" s="65"/>
      <c r="M241" s="65"/>
      <c r="N241" s="65"/>
      <c r="O241" s="65"/>
      <c r="P241" s="65"/>
      <c r="Q241" s="65"/>
      <c r="R241" s="65"/>
      <c r="S241" s="65"/>
      <c r="T241" s="65"/>
      <c r="U241" s="65"/>
      <c r="V241" s="65"/>
      <c r="W241" s="65"/>
      <c r="X241" s="65"/>
    </row>
    <row r="242" spans="4:24" ht="15" customHeight="1" x14ac:dyDescent="0.25">
      <c r="D242" s="65"/>
      <c r="E242" s="65"/>
      <c r="F242" s="65"/>
      <c r="G242" s="65"/>
      <c r="H242" s="65"/>
      <c r="I242" s="65"/>
      <c r="J242" s="65"/>
      <c r="K242" s="65"/>
      <c r="L242" s="65"/>
      <c r="M242" s="65"/>
      <c r="N242" s="65"/>
      <c r="O242" s="65"/>
      <c r="P242" s="65"/>
      <c r="Q242" s="65"/>
      <c r="R242" s="65"/>
      <c r="S242" s="65"/>
      <c r="T242" s="65"/>
      <c r="U242" s="65"/>
      <c r="V242" s="65"/>
      <c r="W242" s="65"/>
      <c r="X242" s="65"/>
    </row>
    <row r="243" spans="4:24" ht="15" customHeight="1" x14ac:dyDescent="0.25">
      <c r="D243" s="65"/>
      <c r="E243" s="65"/>
      <c r="F243" s="65"/>
      <c r="G243" s="65"/>
      <c r="H243" s="65"/>
      <c r="I243" s="65"/>
      <c r="J243" s="65"/>
      <c r="K243" s="65"/>
      <c r="L243" s="65"/>
      <c r="M243" s="65"/>
      <c r="N243" s="65"/>
      <c r="O243" s="65"/>
      <c r="P243" s="65"/>
      <c r="Q243" s="65"/>
      <c r="R243" s="65"/>
      <c r="S243" s="65"/>
      <c r="T243" s="65"/>
      <c r="U243" s="65"/>
      <c r="V243" s="65"/>
      <c r="W243" s="65"/>
      <c r="X243" s="65"/>
    </row>
    <row r="244" spans="4:24" ht="15" customHeight="1" x14ac:dyDescent="0.25">
      <c r="D244" s="65"/>
      <c r="E244" s="65"/>
      <c r="F244" s="65"/>
      <c r="G244" s="65"/>
      <c r="H244" s="65"/>
      <c r="I244" s="65"/>
      <c r="J244" s="65"/>
      <c r="K244" s="65"/>
      <c r="L244" s="65"/>
      <c r="M244" s="65"/>
      <c r="N244" s="65"/>
      <c r="O244" s="65"/>
      <c r="P244" s="65"/>
      <c r="Q244" s="65"/>
      <c r="R244" s="65"/>
      <c r="S244" s="65"/>
      <c r="T244" s="65"/>
      <c r="U244" s="65"/>
      <c r="V244" s="65"/>
      <c r="W244" s="65"/>
      <c r="X244" s="65"/>
    </row>
    <row r="245" spans="4:24" ht="15" customHeight="1" x14ac:dyDescent="0.25">
      <c r="D245" s="65"/>
      <c r="V245" s="65"/>
      <c r="W245" s="65"/>
      <c r="X245" s="65"/>
    </row>
    <row r="246" spans="4:24" ht="15" customHeight="1" x14ac:dyDescent="0.25">
      <c r="V246" s="65"/>
      <c r="W246" s="65"/>
    </row>
    <row r="247" spans="4:24" ht="15" customHeight="1" x14ac:dyDescent="0.25">
      <c r="V247" s="65"/>
      <c r="W247" s="65"/>
    </row>
    <row r="248" spans="4:24" ht="15" customHeight="1" x14ac:dyDescent="0.25">
      <c r="V248" s="65"/>
      <c r="W248" s="65"/>
    </row>
    <row r="249" spans="4:24" ht="15" customHeight="1" x14ac:dyDescent="0.25"/>
    <row r="250" spans="4:24" ht="15" customHeight="1" x14ac:dyDescent="0.25"/>
    <row r="251" spans="4:24" ht="15" customHeight="1" x14ac:dyDescent="0.25"/>
    <row r="252" spans="4:24" ht="15" customHeight="1" x14ac:dyDescent="0.25"/>
    <row r="253" spans="4:24" ht="15" customHeight="1" x14ac:dyDescent="0.25"/>
    <row r="254" spans="4:24" ht="15" customHeight="1" x14ac:dyDescent="0.25"/>
    <row r="255" spans="4:24" ht="15" customHeight="1" x14ac:dyDescent="0.25"/>
    <row r="256" spans="4:24"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sheetData>
  <sheetProtection algorithmName="SHA-512" hashValue="jx/X427yFqSX3kYdK+BcuP9XYFX8NTeB3pczUjXw5/KLLaevdQF3u6uRLaFvRZ70oUmlZuxADOy7eWoqAkVgpQ==" saltValue="Fpv2vuy9TqVYVYR5BbY+OQ==" spinCount="100000" sheet="1" objects="1" scenarios="1"/>
  <mergeCells count="82">
    <mergeCell ref="E40:U40"/>
    <mergeCell ref="E41:U41"/>
    <mergeCell ref="E39:U39"/>
    <mergeCell ref="E33:U35"/>
    <mergeCell ref="E32:U32"/>
    <mergeCell ref="E31:U31"/>
    <mergeCell ref="E27:P27"/>
    <mergeCell ref="E36:U36"/>
    <mergeCell ref="E38:U38"/>
    <mergeCell ref="E22:H22"/>
    <mergeCell ref="I22:P22"/>
    <mergeCell ref="E25:H25"/>
    <mergeCell ref="I25:P25"/>
    <mergeCell ref="E26:H26"/>
    <mergeCell ref="I26:P26"/>
    <mergeCell ref="E23:H23"/>
    <mergeCell ref="I23:P23"/>
    <mergeCell ref="E24:H24"/>
    <mergeCell ref="I24:P24"/>
    <mergeCell ref="E29:H29"/>
    <mergeCell ref="I29:P29"/>
    <mergeCell ref="I16:P16"/>
    <mergeCell ref="I17:P17"/>
    <mergeCell ref="E21:H21"/>
    <mergeCell ref="I21:P21"/>
    <mergeCell ref="I18:P18"/>
    <mergeCell ref="E20:H20"/>
    <mergeCell ref="I20:P20"/>
    <mergeCell ref="E19:H19"/>
    <mergeCell ref="I19:P19"/>
    <mergeCell ref="A46:C47"/>
    <mergeCell ref="A48:C49"/>
    <mergeCell ref="A30:C31"/>
    <mergeCell ref="A38:C38"/>
    <mergeCell ref="A34:C35"/>
    <mergeCell ref="A32:C33"/>
    <mergeCell ref="E28:H28"/>
    <mergeCell ref="I28:P28"/>
    <mergeCell ref="A18:C19"/>
    <mergeCell ref="A14:C15"/>
    <mergeCell ref="A16:C17"/>
    <mergeCell ref="E16:H16"/>
    <mergeCell ref="E18:H18"/>
    <mergeCell ref="E17:H17"/>
    <mergeCell ref="E14:H14"/>
    <mergeCell ref="A20:C21"/>
    <mergeCell ref="A26:C27"/>
    <mergeCell ref="A28:C29"/>
    <mergeCell ref="A22:C23"/>
    <mergeCell ref="A24:C25"/>
    <mergeCell ref="E15:H15"/>
    <mergeCell ref="I14:P14"/>
    <mergeCell ref="A1:C1"/>
    <mergeCell ref="A2:C3"/>
    <mergeCell ref="A4:C5"/>
    <mergeCell ref="A6:C7"/>
    <mergeCell ref="P1:W1"/>
    <mergeCell ref="R3:S3"/>
    <mergeCell ref="T3:U3"/>
    <mergeCell ref="E4:H4"/>
    <mergeCell ref="E3:P3"/>
    <mergeCell ref="I4:P4"/>
    <mergeCell ref="E6:H6"/>
    <mergeCell ref="I6:P6"/>
    <mergeCell ref="E7:H7"/>
    <mergeCell ref="I7:P7"/>
    <mergeCell ref="E5:P5"/>
    <mergeCell ref="A12:C13"/>
    <mergeCell ref="I13:P13"/>
    <mergeCell ref="E8:H8"/>
    <mergeCell ref="I8:P8"/>
    <mergeCell ref="A10:C11"/>
    <mergeCell ref="A8:C9"/>
    <mergeCell ref="E9:H9"/>
    <mergeCell ref="I9:P9"/>
    <mergeCell ref="E10:H10"/>
    <mergeCell ref="I10:P10"/>
    <mergeCell ref="E11:H11"/>
    <mergeCell ref="I11:P11"/>
    <mergeCell ref="E12:H12"/>
    <mergeCell ref="I12:P12"/>
    <mergeCell ref="E13:H13"/>
  </mergeCells>
  <hyperlinks>
    <hyperlink ref="A4:C5" location="Landing!A1" display="Home" xr:uid="{EF6F1AA7-037F-4985-B143-544656DF16E0}"/>
    <hyperlink ref="A10:C11" location="SpaceUT!A1" display="- Utilities" xr:uid="{A1064C6A-BB4D-438F-9A3C-A15D057A48B6}"/>
    <hyperlink ref="A12:C13" location="SpaceSA!A1" display="- Safety" xr:uid="{DBD95297-0DA2-47CE-8D4A-1D223158503F}"/>
    <hyperlink ref="A14:C15" location="SpaceFL!A1" display="- Flooring" xr:uid="{74E20ECB-045E-43B9-A32D-046A1A50596C}"/>
    <hyperlink ref="A16:C17" location="SpaceCL!A1" display="- Cleaning" xr:uid="{ECC1A5FC-A534-4A5D-B41D-05975C6465FC}"/>
    <hyperlink ref="A28:C29" location="SpaceGR!A1" display="- Graphics &amp; Rigging" xr:uid="{D32FF0AB-F38E-4CD7-B934-6CEA6119A569}"/>
    <hyperlink ref="A30:C31" location="SpaceCD!A1" display="Your contact details" xr:uid="{82359A3D-73F9-40B2-A892-79AE03B5A846}"/>
    <hyperlink ref="A32:C33" location="SpaceOS!A1" display="Order summary" xr:uid="{4A166CF6-C429-45ED-8F12-35B1778E39ED}"/>
    <hyperlink ref="A34:C35" location="SpaceTC!A1" display="Terms and Conditions" xr:uid="{1F3CA9B3-DF7A-46CB-828D-6453860A0AB8}"/>
    <hyperlink ref="A6:C7" location="SpaceO!A1" display="Important information" xr:uid="{6011DAF6-306B-43D8-AF61-171AFCC62A1C}"/>
    <hyperlink ref="A8:C9" location="SpaceEI!A1" display=" - Event IT" xr:uid="{16C2FDFC-31FB-4820-A082-5DEB47440D08}"/>
    <hyperlink ref="A18:C19" location="SpaceCA!A1" display="- Catering - Breakfast" xr:uid="{FB84B10E-880A-4284-BC30-55A292671980}"/>
    <hyperlink ref="A46" r:id="rId1" display="eventorders.nec@necgroup.co.uk" xr:uid="{0A58505D-8676-4CBB-ABB1-C5706946ED45}"/>
    <hyperlink ref="A46:C47" r:id="rId2" display="Click here to speak to our team!" xr:uid="{D499E935-CE3B-40A3-B45C-FDAE17FD508F}"/>
    <hyperlink ref="A24:C25" location="'SpaceCA (3)'!A1" display="- Catering - Alcohol" xr:uid="{182D7B68-72B6-4B7E-8A8D-7E3F3CC57C26}"/>
    <hyperlink ref="A26:C27" location="'SpaceCA (4)'!A1" display="- Catering - Hygiene" xr:uid="{0D2F255A-FF21-467F-966E-D4557181EEEB}"/>
    <hyperlink ref="A20:C21" location="SpaceCA!A1" display="- Catering - Breakfast" xr:uid="{3AE006A2-5251-44C1-B48D-656B2562CB9E}"/>
    <hyperlink ref="A22:C23" location="'SpaceCA (3)'!A1" display="- Catering - Alcohol" xr:uid="{CF2AFEB1-5480-4F61-B250-27D8C7E28786}"/>
    <hyperlink ref="P1:W1" r:id="rId3" display="mailto:eventorders.nec@necgroup.co.uk" xr:uid="{4D25E203-C7F4-4BB7-8884-55AF8E368006}"/>
    <hyperlink ref="E41:U41" r:id="rId4" display="Email technicalsales@necgroup.co.uk for a Rigging enquiry form. Please note that rigging for your event will be subject to Organiser approval." xr:uid="{182B66C2-2855-42F2-A44B-95E72D423C3F}"/>
  </hyperlinks>
  <printOptions horizontalCentered="1" verticalCentered="1"/>
  <pageMargins left="0.23622047244094491" right="0.23622047244094491" top="0.35433070866141736" bottom="0.35433070866141736" header="0.31496062992125984" footer="0.31496062992125984"/>
  <pageSetup paperSize="9" scale="75" orientation="landscape" r:id="rId5"/>
  <drawing r:id="rId6"/>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C8EA9-BF9A-4EC5-9B50-3C0E83C93A1A}">
  <sheetPr codeName="Sheet14">
    <tabColor rgb="FF1E384E"/>
    <pageSetUpPr autoPageBreaks="0" fitToPage="1"/>
  </sheetPr>
  <dimension ref="A1:AE119"/>
  <sheetViews>
    <sheetView showRowColHeaders="0" topLeftCell="A3" workbookViewId="0">
      <selection sqref="A1:C1"/>
    </sheetView>
  </sheetViews>
  <sheetFormatPr defaultColWidth="8.85546875" defaultRowHeight="18" x14ac:dyDescent="0.25"/>
  <cols>
    <col min="1" max="3" width="10.5703125" style="75" customWidth="1"/>
    <col min="4" max="4" width="4.5703125" style="1" customWidth="1"/>
    <col min="5" max="17" width="8.85546875" style="1"/>
    <col min="18" max="20" width="10.42578125" style="1" bestFit="1" customWidth="1"/>
    <col min="21" max="21" width="11.42578125" style="1" bestFit="1" customWidth="1"/>
    <col min="22" max="16384" width="8.85546875" style="1"/>
  </cols>
  <sheetData>
    <row r="1" spans="1:31" s="69" customFormat="1" ht="36" customHeight="1" x14ac:dyDescent="0.2">
      <c r="A1" s="670" t="s">
        <v>843</v>
      </c>
      <c r="B1" s="671"/>
      <c r="C1" s="671"/>
      <c r="E1" s="70" t="str">
        <f>Landing!B2</f>
        <v>NEC Products and Services Order Form</v>
      </c>
      <c r="K1" s="71"/>
      <c r="L1" s="64"/>
      <c r="M1" s="64"/>
      <c r="O1" s="155"/>
      <c r="P1" s="689" t="s">
        <v>842</v>
      </c>
      <c r="Q1" s="689"/>
      <c r="R1" s="689"/>
      <c r="S1" s="689"/>
      <c r="T1" s="689"/>
      <c r="U1" s="689"/>
      <c r="V1" s="689"/>
      <c r="W1" s="689"/>
      <c r="X1" s="155"/>
      <c r="Y1" s="155"/>
      <c r="Z1" s="155"/>
      <c r="AA1" s="155"/>
    </row>
    <row r="2" spans="1:31" ht="15" customHeight="1" x14ac:dyDescent="0.25">
      <c r="A2" s="672"/>
      <c r="B2" s="672"/>
      <c r="C2" s="672"/>
      <c r="D2" s="65"/>
      <c r="E2" s="597" t="s">
        <v>9</v>
      </c>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1" ht="15" customHeight="1" x14ac:dyDescent="0.25">
      <c r="A3" s="672"/>
      <c r="B3" s="672"/>
      <c r="C3" s="672"/>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row>
    <row r="4" spans="1:31" ht="15" customHeight="1" x14ac:dyDescent="0.25">
      <c r="A4" s="673" t="s">
        <v>4</v>
      </c>
      <c r="B4" s="674"/>
      <c r="C4" s="675"/>
      <c r="D4" s="65"/>
      <c r="E4" s="965" t="s">
        <v>64</v>
      </c>
      <c r="F4" s="966"/>
      <c r="G4" s="966"/>
      <c r="H4" s="966"/>
      <c r="I4" s="971"/>
      <c r="J4" s="972"/>
      <c r="K4" s="972"/>
      <c r="L4" s="972"/>
      <c r="M4" s="972"/>
      <c r="N4" s="972"/>
      <c r="O4" s="972"/>
      <c r="P4" s="972"/>
      <c r="Q4" s="972"/>
      <c r="R4" s="972"/>
      <c r="S4" s="973"/>
      <c r="T4" s="65"/>
      <c r="U4" s="65"/>
      <c r="V4" s="65"/>
      <c r="W4" s="65"/>
      <c r="X4" s="65"/>
      <c r="Y4" s="65"/>
      <c r="Z4" s="65"/>
      <c r="AA4" s="65"/>
      <c r="AB4" s="65"/>
      <c r="AC4" s="65"/>
      <c r="AD4" s="65"/>
      <c r="AE4" s="65"/>
    </row>
    <row r="5" spans="1:31" ht="15" customHeight="1" x14ac:dyDescent="0.25">
      <c r="A5" s="673"/>
      <c r="B5" s="674"/>
      <c r="C5" s="67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row>
    <row r="6" spans="1:31" ht="15" customHeight="1" x14ac:dyDescent="0.25">
      <c r="A6" s="673" t="str">
        <f>SpaceO!E3</f>
        <v>Important Information</v>
      </c>
      <c r="B6" s="674"/>
      <c r="C6" s="675"/>
      <c r="D6" s="65"/>
      <c r="E6" s="974" t="s">
        <v>65</v>
      </c>
      <c r="F6" s="975"/>
      <c r="G6" s="975"/>
      <c r="H6" s="976"/>
      <c r="I6" s="977" t="s">
        <v>66</v>
      </c>
      <c r="J6" s="977"/>
      <c r="K6" s="977"/>
      <c r="L6" s="977"/>
      <c r="M6" s="977"/>
      <c r="N6" s="977"/>
      <c r="O6" s="977"/>
      <c r="P6" s="977"/>
      <c r="Q6" s="977"/>
      <c r="R6" s="977"/>
      <c r="S6" s="978"/>
      <c r="T6" s="65"/>
      <c r="U6" s="65"/>
      <c r="V6" s="65"/>
      <c r="W6" s="65"/>
      <c r="X6" s="65"/>
      <c r="Y6" s="65"/>
      <c r="Z6" s="65"/>
      <c r="AA6" s="65"/>
      <c r="AB6" s="65"/>
      <c r="AC6" s="65"/>
      <c r="AD6" s="65"/>
      <c r="AE6" s="65"/>
    </row>
    <row r="7" spans="1:31" ht="15" customHeight="1" x14ac:dyDescent="0.25">
      <c r="A7" s="673"/>
      <c r="B7" s="674"/>
      <c r="C7" s="675"/>
      <c r="D7" s="65"/>
      <c r="E7" s="965" t="s">
        <v>706</v>
      </c>
      <c r="F7" s="966"/>
      <c r="G7" s="966"/>
      <c r="H7" s="967"/>
      <c r="I7" s="981"/>
      <c r="J7" s="981"/>
      <c r="K7" s="981"/>
      <c r="L7" s="981"/>
      <c r="M7" s="981"/>
      <c r="N7" s="981"/>
      <c r="O7" s="981"/>
      <c r="P7" s="981"/>
      <c r="Q7" s="981"/>
      <c r="R7" s="981"/>
      <c r="S7" s="982"/>
      <c r="T7" s="65"/>
      <c r="U7" s="65"/>
      <c r="V7" s="65"/>
      <c r="W7" s="65"/>
      <c r="X7" s="65"/>
      <c r="Y7" s="65"/>
      <c r="Z7" s="65"/>
      <c r="AA7" s="65"/>
      <c r="AB7" s="65"/>
      <c r="AC7" s="65"/>
      <c r="AD7" s="65"/>
      <c r="AE7" s="65"/>
    </row>
    <row r="8" spans="1:31" ht="15" customHeight="1" x14ac:dyDescent="0.25">
      <c r="A8" s="663" t="str">
        <f>SpaceEI!E3</f>
        <v>IT &amp; Networks</v>
      </c>
      <c r="B8" s="664"/>
      <c r="C8" s="665"/>
      <c r="D8" s="65"/>
      <c r="E8" s="965" t="s">
        <v>67</v>
      </c>
      <c r="F8" s="966"/>
      <c r="G8" s="966"/>
      <c r="H8" s="967"/>
      <c r="I8" s="979"/>
      <c r="J8" s="979"/>
      <c r="K8" s="979"/>
      <c r="L8" s="979"/>
      <c r="M8" s="979"/>
      <c r="N8" s="979"/>
      <c r="O8" s="979"/>
      <c r="P8" s="979"/>
      <c r="Q8" s="979"/>
      <c r="R8" s="979"/>
      <c r="S8" s="980"/>
      <c r="T8" s="65"/>
      <c r="U8" s="65"/>
      <c r="V8" s="65"/>
      <c r="W8" s="65"/>
      <c r="X8" s="65"/>
      <c r="Y8" s="65"/>
      <c r="Z8" s="65"/>
      <c r="AA8" s="65"/>
      <c r="AB8" s="65"/>
      <c r="AC8" s="65"/>
      <c r="AD8" s="65"/>
      <c r="AE8" s="65"/>
    </row>
    <row r="9" spans="1:31" ht="15" customHeight="1" x14ac:dyDescent="0.25">
      <c r="A9" s="666"/>
      <c r="B9" s="667"/>
      <c r="C9" s="668"/>
      <c r="D9" s="65"/>
      <c r="E9" s="965" t="s">
        <v>68</v>
      </c>
      <c r="F9" s="966"/>
      <c r="G9" s="966"/>
      <c r="H9" s="967"/>
      <c r="I9" s="979"/>
      <c r="J9" s="979"/>
      <c r="K9" s="979"/>
      <c r="L9" s="979"/>
      <c r="M9" s="979"/>
      <c r="N9" s="979"/>
      <c r="O9" s="979"/>
      <c r="P9" s="979"/>
      <c r="Q9" s="979"/>
      <c r="R9" s="979"/>
      <c r="S9" s="980"/>
      <c r="T9" s="65"/>
      <c r="U9" s="65"/>
      <c r="V9" s="65"/>
      <c r="W9" s="65"/>
      <c r="X9" s="65"/>
      <c r="Y9" s="65"/>
      <c r="Z9" s="65"/>
      <c r="AA9" s="65"/>
      <c r="AB9" s="65"/>
      <c r="AC9" s="65"/>
      <c r="AD9" s="65"/>
      <c r="AE9" s="65"/>
    </row>
    <row r="10" spans="1:31" ht="15" customHeight="1" x14ac:dyDescent="0.25">
      <c r="A10" s="663" t="str">
        <f>SpaceUT!E3</f>
        <v>Utilities</v>
      </c>
      <c r="B10" s="664"/>
      <c r="C10" s="665"/>
      <c r="D10" s="65"/>
      <c r="E10" s="965" t="s">
        <v>69</v>
      </c>
      <c r="F10" s="966"/>
      <c r="G10" s="966"/>
      <c r="H10" s="967"/>
      <c r="I10" s="979"/>
      <c r="J10" s="979"/>
      <c r="K10" s="979"/>
      <c r="L10" s="979"/>
      <c r="M10" s="979"/>
      <c r="N10" s="979"/>
      <c r="O10" s="979"/>
      <c r="P10" s="979"/>
      <c r="Q10" s="979"/>
      <c r="R10" s="979"/>
      <c r="S10" s="980"/>
      <c r="T10" s="65"/>
      <c r="U10" s="65"/>
      <c r="V10" s="65"/>
      <c r="W10" s="65"/>
      <c r="X10" s="65"/>
      <c r="Y10" s="65"/>
      <c r="Z10" s="65"/>
      <c r="AA10" s="65"/>
      <c r="AB10" s="65"/>
      <c r="AC10" s="65"/>
      <c r="AD10" s="65"/>
      <c r="AE10" s="65"/>
    </row>
    <row r="11" spans="1:31" ht="15" customHeight="1" x14ac:dyDescent="0.25">
      <c r="A11" s="666"/>
      <c r="B11" s="667"/>
      <c r="C11" s="668"/>
      <c r="D11" s="65"/>
      <c r="E11" s="965" t="s">
        <v>70</v>
      </c>
      <c r="F11" s="966"/>
      <c r="G11" s="966"/>
      <c r="H11" s="967"/>
      <c r="I11" s="979"/>
      <c r="J11" s="979"/>
      <c r="K11" s="979"/>
      <c r="L11" s="979"/>
      <c r="M11" s="979"/>
      <c r="N11" s="979"/>
      <c r="O11" s="979"/>
      <c r="P11" s="979"/>
      <c r="Q11" s="979"/>
      <c r="R11" s="979"/>
      <c r="S11" s="980"/>
      <c r="T11" s="65"/>
      <c r="U11" s="65"/>
      <c r="V11" s="65"/>
      <c r="W11" s="65"/>
      <c r="X11" s="65"/>
      <c r="Y11" s="65"/>
      <c r="Z11" s="65"/>
      <c r="AA11" s="65"/>
      <c r="AB11" s="65"/>
      <c r="AC11" s="65"/>
      <c r="AD11" s="65"/>
      <c r="AE11" s="65"/>
    </row>
    <row r="12" spans="1:31" ht="15" customHeight="1" x14ac:dyDescent="0.25">
      <c r="A12" s="663" t="str">
        <f>SpaceSA!E3</f>
        <v>Safety</v>
      </c>
      <c r="B12" s="664"/>
      <c r="C12" s="665"/>
      <c r="D12" s="65"/>
      <c r="E12" s="965" t="s">
        <v>71</v>
      </c>
      <c r="F12" s="966"/>
      <c r="G12" s="966"/>
      <c r="H12" s="967"/>
      <c r="I12" s="979"/>
      <c r="J12" s="979"/>
      <c r="K12" s="979"/>
      <c r="L12" s="979"/>
      <c r="M12" s="979"/>
      <c r="N12" s="979"/>
      <c r="O12" s="979"/>
      <c r="P12" s="979"/>
      <c r="Q12" s="979"/>
      <c r="R12" s="979"/>
      <c r="S12" s="980"/>
      <c r="T12" s="65"/>
      <c r="U12" s="65"/>
      <c r="V12" s="65"/>
      <c r="W12" s="65"/>
      <c r="X12" s="65"/>
      <c r="Y12" s="65"/>
      <c r="Z12" s="65"/>
      <c r="AA12" s="65"/>
      <c r="AB12" s="65"/>
      <c r="AC12" s="65"/>
      <c r="AD12" s="65"/>
      <c r="AE12" s="65"/>
    </row>
    <row r="13" spans="1:31" ht="15" customHeight="1" x14ac:dyDescent="0.25">
      <c r="A13" s="666"/>
      <c r="B13" s="667"/>
      <c r="C13" s="668"/>
      <c r="D13" s="65"/>
      <c r="E13" s="965" t="s">
        <v>72</v>
      </c>
      <c r="F13" s="966"/>
      <c r="G13" s="966"/>
      <c r="H13" s="967"/>
      <c r="I13" s="979"/>
      <c r="J13" s="979"/>
      <c r="K13" s="979"/>
      <c r="L13" s="979"/>
      <c r="M13" s="979"/>
      <c r="N13" s="979"/>
      <c r="O13" s="979"/>
      <c r="P13" s="979"/>
      <c r="Q13" s="979"/>
      <c r="R13" s="979"/>
      <c r="S13" s="980"/>
      <c r="T13" s="65"/>
      <c r="U13" s="65"/>
      <c r="V13" s="65"/>
      <c r="W13" s="65"/>
      <c r="X13" s="65"/>
      <c r="Y13" s="65"/>
      <c r="Z13" s="65"/>
      <c r="AA13" s="65"/>
      <c r="AB13" s="65"/>
      <c r="AC13" s="65"/>
      <c r="AD13" s="65"/>
      <c r="AE13" s="65"/>
    </row>
    <row r="14" spans="1:31" ht="15" customHeight="1" x14ac:dyDescent="0.25">
      <c r="A14" s="663" t="str">
        <f>SpaceFL!E3</f>
        <v>Flooring</v>
      </c>
      <c r="B14" s="664"/>
      <c r="C14" s="665"/>
      <c r="D14" s="65"/>
      <c r="E14" s="965" t="s">
        <v>73</v>
      </c>
      <c r="F14" s="966"/>
      <c r="G14" s="966"/>
      <c r="H14" s="967"/>
      <c r="I14" s="979"/>
      <c r="J14" s="979"/>
      <c r="K14" s="979"/>
      <c r="L14" s="979"/>
      <c r="M14" s="979"/>
      <c r="N14" s="979"/>
      <c r="O14" s="979"/>
      <c r="P14" s="979"/>
      <c r="Q14" s="979"/>
      <c r="R14" s="979"/>
      <c r="S14" s="980"/>
      <c r="T14" s="90"/>
      <c r="U14" s="90"/>
      <c r="V14" s="90"/>
      <c r="W14" s="90"/>
      <c r="X14" s="90"/>
      <c r="Y14" s="90"/>
      <c r="Z14" s="65"/>
      <c r="AA14" s="65"/>
      <c r="AB14" s="65"/>
      <c r="AC14" s="65"/>
      <c r="AD14" s="65"/>
      <c r="AE14" s="65"/>
    </row>
    <row r="15" spans="1:31" ht="15" customHeight="1" x14ac:dyDescent="0.25">
      <c r="A15" s="666"/>
      <c r="B15" s="667"/>
      <c r="C15" s="668"/>
      <c r="D15" s="65"/>
      <c r="E15" s="965" t="s">
        <v>74</v>
      </c>
      <c r="F15" s="966"/>
      <c r="G15" s="966"/>
      <c r="H15" s="967"/>
      <c r="I15" s="979"/>
      <c r="J15" s="979"/>
      <c r="K15" s="979"/>
      <c r="L15" s="979"/>
      <c r="M15" s="979"/>
      <c r="N15" s="979"/>
      <c r="O15" s="979"/>
      <c r="P15" s="979"/>
      <c r="Q15" s="979"/>
      <c r="R15" s="979"/>
      <c r="S15" s="980"/>
      <c r="T15" s="90"/>
      <c r="U15" s="90"/>
      <c r="V15" s="90"/>
      <c r="W15" s="90"/>
      <c r="X15" s="90"/>
      <c r="Y15" s="90"/>
      <c r="Z15" s="65"/>
      <c r="AA15" s="65"/>
      <c r="AB15" s="65"/>
      <c r="AC15" s="65"/>
      <c r="AD15" s="65"/>
      <c r="AE15" s="65"/>
    </row>
    <row r="16" spans="1:31" ht="15" customHeight="1" x14ac:dyDescent="0.25">
      <c r="A16" s="663" t="str">
        <f>SpaceCL!E3</f>
        <v>Cleaning</v>
      </c>
      <c r="B16" s="664"/>
      <c r="C16" s="665"/>
      <c r="D16" s="65"/>
      <c r="E16" s="965" t="s">
        <v>75</v>
      </c>
      <c r="F16" s="966"/>
      <c r="G16" s="966"/>
      <c r="H16" s="967"/>
      <c r="I16" s="979"/>
      <c r="J16" s="979"/>
      <c r="K16" s="979"/>
      <c r="L16" s="979"/>
      <c r="M16" s="979"/>
      <c r="N16" s="979"/>
      <c r="O16" s="979"/>
      <c r="P16" s="979"/>
      <c r="Q16" s="979"/>
      <c r="R16" s="979"/>
      <c r="S16" s="980"/>
      <c r="T16" s="90"/>
      <c r="U16" s="90"/>
      <c r="V16" s="90"/>
      <c r="W16" s="90"/>
      <c r="X16" s="90"/>
      <c r="Y16" s="90"/>
      <c r="Z16" s="65"/>
      <c r="AA16" s="65"/>
      <c r="AB16" s="65"/>
      <c r="AC16" s="65"/>
      <c r="AD16" s="65"/>
      <c r="AE16" s="65"/>
    </row>
    <row r="17" spans="1:31" ht="15" customHeight="1" x14ac:dyDescent="0.25">
      <c r="A17" s="666"/>
      <c r="B17" s="667"/>
      <c r="C17" s="668"/>
      <c r="D17" s="65"/>
      <c r="E17" s="965" t="s">
        <v>76</v>
      </c>
      <c r="F17" s="966"/>
      <c r="G17" s="966"/>
      <c r="H17" s="967"/>
      <c r="I17" s="979"/>
      <c r="J17" s="979"/>
      <c r="K17" s="979"/>
      <c r="L17" s="979"/>
      <c r="M17" s="979"/>
      <c r="N17" s="979"/>
      <c r="O17" s="979"/>
      <c r="P17" s="979"/>
      <c r="Q17" s="979"/>
      <c r="R17" s="979"/>
      <c r="S17" s="980"/>
      <c r="T17" s="90"/>
      <c r="U17" s="90"/>
      <c r="V17" s="90"/>
      <c r="W17" s="90"/>
      <c r="X17" s="90"/>
      <c r="Y17" s="90"/>
      <c r="Z17" s="65"/>
      <c r="AA17" s="65"/>
      <c r="AB17" s="65"/>
      <c r="AC17" s="65"/>
      <c r="AD17" s="65"/>
      <c r="AE17" s="65"/>
    </row>
    <row r="18" spans="1:31" ht="15" customHeight="1" x14ac:dyDescent="0.25">
      <c r="A18" s="918" t="str">
        <f>SpaceCA!E3</f>
        <v>Food</v>
      </c>
      <c r="B18" s="919"/>
      <c r="C18" s="920"/>
      <c r="D18" s="65"/>
      <c r="E18" s="965" t="s">
        <v>77</v>
      </c>
      <c r="F18" s="966"/>
      <c r="G18" s="966"/>
      <c r="H18" s="967"/>
      <c r="I18" s="979"/>
      <c r="J18" s="979"/>
      <c r="K18" s="979"/>
      <c r="L18" s="979"/>
      <c r="M18" s="979"/>
      <c r="N18" s="979"/>
      <c r="O18" s="979"/>
      <c r="P18" s="979"/>
      <c r="Q18" s="979"/>
      <c r="R18" s="979"/>
      <c r="S18" s="980"/>
      <c r="T18" s="65"/>
      <c r="U18" s="65"/>
      <c r="V18" s="65"/>
      <c r="W18" s="65"/>
      <c r="X18" s="65"/>
      <c r="Y18" s="65"/>
      <c r="Z18" s="65"/>
      <c r="AA18" s="65"/>
      <c r="AB18" s="65"/>
      <c r="AC18" s="65"/>
      <c r="AD18" s="65"/>
      <c r="AE18" s="65"/>
    </row>
    <row r="19" spans="1:31" ht="15" customHeight="1" x14ac:dyDescent="0.25">
      <c r="A19" s="921"/>
      <c r="B19" s="922"/>
      <c r="C19" s="923"/>
      <c r="D19" s="65"/>
      <c r="E19" s="965" t="s">
        <v>696</v>
      </c>
      <c r="F19" s="966"/>
      <c r="G19" s="966"/>
      <c r="H19" s="967"/>
      <c r="I19" s="983"/>
      <c r="J19" s="983"/>
      <c r="K19" s="983"/>
      <c r="L19" s="983"/>
      <c r="M19" s="983"/>
      <c r="N19" s="983"/>
      <c r="O19" s="983"/>
      <c r="P19" s="983"/>
      <c r="Q19" s="983"/>
      <c r="R19" s="983"/>
      <c r="S19" s="984"/>
      <c r="T19" s="65"/>
      <c r="U19" s="65"/>
      <c r="V19" s="65"/>
      <c r="W19" s="65"/>
      <c r="X19" s="65"/>
      <c r="Y19" s="65"/>
      <c r="Z19" s="65"/>
      <c r="AA19" s="65"/>
      <c r="AB19" s="65"/>
      <c r="AC19" s="65"/>
      <c r="AD19" s="65"/>
      <c r="AE19" s="65"/>
    </row>
    <row r="20" spans="1:31" ht="15" customHeight="1" x14ac:dyDescent="0.25">
      <c r="A20" s="663" t="str">
        <f>'SpaceCA (2)'!E3</f>
        <v>Drinks</v>
      </c>
      <c r="B20" s="664"/>
      <c r="C20" s="665"/>
      <c r="D20" s="65"/>
      <c r="E20" s="965" t="s">
        <v>852</v>
      </c>
      <c r="F20" s="966"/>
      <c r="G20" s="966"/>
      <c r="H20" s="967"/>
      <c r="I20" s="968"/>
      <c r="J20" s="969"/>
      <c r="K20" s="969"/>
      <c r="L20" s="969"/>
      <c r="M20" s="969"/>
      <c r="N20" s="969"/>
      <c r="O20" s="969"/>
      <c r="P20" s="969"/>
      <c r="Q20" s="969"/>
      <c r="R20" s="969"/>
      <c r="S20" s="970"/>
      <c r="T20" s="65"/>
      <c r="U20" s="65"/>
      <c r="V20" s="65"/>
      <c r="W20" s="65"/>
      <c r="X20" s="65"/>
      <c r="Y20" s="65"/>
      <c r="Z20" s="65"/>
      <c r="AA20" s="65"/>
      <c r="AB20" s="65"/>
      <c r="AC20" s="65"/>
      <c r="AD20" s="65"/>
      <c r="AE20" s="65"/>
    </row>
    <row r="21" spans="1:31" ht="15" customHeight="1" x14ac:dyDescent="0.25">
      <c r="A21" s="666"/>
      <c r="B21" s="667"/>
      <c r="C21" s="668"/>
      <c r="D21" s="65"/>
      <c r="E21" s="974" t="s">
        <v>78</v>
      </c>
      <c r="F21" s="975"/>
      <c r="G21" s="975"/>
      <c r="H21" s="976"/>
      <c r="I21" s="977" t="s">
        <v>716</v>
      </c>
      <c r="J21" s="977"/>
      <c r="K21" s="977"/>
      <c r="L21" s="977"/>
      <c r="M21" s="977"/>
      <c r="N21" s="977"/>
      <c r="O21" s="977"/>
      <c r="P21" s="977"/>
      <c r="Q21" s="977"/>
      <c r="R21" s="977"/>
      <c r="S21" s="978"/>
      <c r="T21" s="65"/>
      <c r="U21" s="65"/>
      <c r="V21" s="65"/>
      <c r="W21" s="65"/>
      <c r="X21" s="65"/>
      <c r="Y21" s="65"/>
      <c r="Z21" s="65"/>
      <c r="AA21" s="65"/>
      <c r="AB21" s="65"/>
      <c r="AC21" s="65"/>
      <c r="AD21" s="65"/>
      <c r="AE21" s="65"/>
    </row>
    <row r="22" spans="1:31" ht="15" customHeight="1" x14ac:dyDescent="0.25">
      <c r="A22" s="663" t="str">
        <f>'SpaceCA (3)'!E3</f>
        <v>Alcohol</v>
      </c>
      <c r="B22" s="664"/>
      <c r="C22" s="665"/>
      <c r="D22" s="65"/>
      <c r="E22" s="965" t="s">
        <v>79</v>
      </c>
      <c r="F22" s="966"/>
      <c r="G22" s="966"/>
      <c r="H22" s="967"/>
      <c r="I22" s="981"/>
      <c r="J22" s="981"/>
      <c r="K22" s="981"/>
      <c r="L22" s="981"/>
      <c r="M22" s="981"/>
      <c r="N22" s="981"/>
      <c r="O22" s="981"/>
      <c r="P22" s="981"/>
      <c r="Q22" s="981"/>
      <c r="R22" s="981"/>
      <c r="S22" s="982"/>
      <c r="T22" s="65"/>
      <c r="U22" s="65"/>
      <c r="V22" s="65"/>
      <c r="W22" s="65"/>
      <c r="X22" s="65"/>
      <c r="Y22" s="65"/>
      <c r="Z22" s="65"/>
      <c r="AA22" s="65"/>
      <c r="AB22" s="65"/>
      <c r="AC22" s="65"/>
      <c r="AD22" s="65"/>
      <c r="AE22" s="65"/>
    </row>
    <row r="23" spans="1:31" ht="15" customHeight="1" x14ac:dyDescent="0.25">
      <c r="A23" s="666"/>
      <c r="B23" s="667"/>
      <c r="C23" s="668"/>
      <c r="D23" s="65"/>
      <c r="E23" s="965" t="s">
        <v>80</v>
      </c>
      <c r="F23" s="966"/>
      <c r="G23" s="966"/>
      <c r="H23" s="967"/>
      <c r="I23" s="979"/>
      <c r="J23" s="979"/>
      <c r="K23" s="979"/>
      <c r="L23" s="979"/>
      <c r="M23" s="979"/>
      <c r="N23" s="979"/>
      <c r="O23" s="979"/>
      <c r="P23" s="979"/>
      <c r="Q23" s="979"/>
      <c r="R23" s="979"/>
      <c r="S23" s="980"/>
      <c r="T23" s="65"/>
      <c r="U23" s="65"/>
      <c r="V23" s="65"/>
      <c r="W23" s="65"/>
      <c r="X23" s="65"/>
      <c r="Y23" s="65"/>
      <c r="Z23" s="65"/>
      <c r="AA23" s="65"/>
      <c r="AB23" s="65"/>
      <c r="AC23" s="65"/>
      <c r="AD23" s="65"/>
      <c r="AE23" s="65"/>
    </row>
    <row r="24" spans="1:31" ht="15" customHeight="1" x14ac:dyDescent="0.25">
      <c r="A24" s="663" t="str">
        <f>'SpaceCA (4)'!E3</f>
        <v>Catering - Equipment</v>
      </c>
      <c r="B24" s="664"/>
      <c r="C24" s="665"/>
      <c r="D24" s="65"/>
      <c r="E24" s="965" t="s">
        <v>81</v>
      </c>
      <c r="F24" s="966"/>
      <c r="G24" s="966"/>
      <c r="H24" s="967"/>
      <c r="I24" s="1008"/>
      <c r="J24" s="979"/>
      <c r="K24" s="979"/>
      <c r="L24" s="979"/>
      <c r="M24" s="979"/>
      <c r="N24" s="979"/>
      <c r="O24" s="979"/>
      <c r="P24" s="979"/>
      <c r="Q24" s="979"/>
      <c r="R24" s="979"/>
      <c r="S24" s="980"/>
      <c r="T24" s="65"/>
      <c r="U24" s="65"/>
      <c r="V24" s="65"/>
      <c r="W24" s="65"/>
      <c r="X24" s="65"/>
      <c r="Y24" s="65"/>
      <c r="Z24" s="65"/>
      <c r="AA24" s="65"/>
      <c r="AB24" s="65"/>
      <c r="AC24" s="65"/>
      <c r="AD24" s="65"/>
      <c r="AE24" s="65"/>
    </row>
    <row r="25" spans="1:31" ht="15" customHeight="1" x14ac:dyDescent="0.25">
      <c r="A25" s="666"/>
      <c r="B25" s="667"/>
      <c r="C25" s="668"/>
      <c r="D25" s="65"/>
      <c r="E25" s="965" t="s">
        <v>82</v>
      </c>
      <c r="F25" s="966"/>
      <c r="G25" s="966"/>
      <c r="H25" s="967"/>
      <c r="I25" s="979"/>
      <c r="J25" s="979"/>
      <c r="K25" s="979"/>
      <c r="L25" s="979"/>
      <c r="M25" s="979"/>
      <c r="N25" s="979"/>
      <c r="O25" s="979"/>
      <c r="P25" s="979"/>
      <c r="Q25" s="979"/>
      <c r="R25" s="979"/>
      <c r="S25" s="980"/>
      <c r="T25" s="65"/>
      <c r="U25" s="65"/>
      <c r="V25" s="65"/>
      <c r="W25" s="65"/>
      <c r="X25" s="65"/>
      <c r="Y25" s="65"/>
      <c r="Z25" s="65"/>
      <c r="AA25" s="65"/>
      <c r="AB25" s="65"/>
      <c r="AC25" s="65"/>
      <c r="AD25" s="65"/>
      <c r="AE25" s="65"/>
    </row>
    <row r="26" spans="1:31" ht="15" customHeight="1" x14ac:dyDescent="0.25">
      <c r="A26" s="663" t="str">
        <f>'SpaceCA (5)'!E3</f>
        <v>Catering - Hygiene</v>
      </c>
      <c r="B26" s="664"/>
      <c r="C26" s="665"/>
      <c r="D26" s="65"/>
      <c r="E26" s="965" t="s">
        <v>83</v>
      </c>
      <c r="F26" s="966"/>
      <c r="G26" s="966"/>
      <c r="H26" s="967"/>
      <c r="I26" s="983"/>
      <c r="J26" s="983"/>
      <c r="K26" s="983"/>
      <c r="L26" s="983"/>
      <c r="M26" s="983"/>
      <c r="N26" s="983"/>
      <c r="O26" s="983"/>
      <c r="P26" s="983"/>
      <c r="Q26" s="983"/>
      <c r="R26" s="983"/>
      <c r="S26" s="984"/>
      <c r="T26" s="65"/>
      <c r="U26" s="65"/>
      <c r="V26" s="65"/>
      <c r="W26" s="65"/>
      <c r="X26" s="65"/>
      <c r="Y26" s="65"/>
      <c r="Z26" s="65"/>
      <c r="AA26" s="65"/>
      <c r="AB26" s="65"/>
      <c r="AC26" s="65"/>
      <c r="AD26" s="65"/>
      <c r="AE26" s="65"/>
    </row>
    <row r="27" spans="1:31" ht="15" customHeight="1" x14ac:dyDescent="0.25">
      <c r="A27" s="666"/>
      <c r="B27" s="667"/>
      <c r="C27" s="668"/>
      <c r="D27" s="65"/>
      <c r="E27" s="974" t="s">
        <v>84</v>
      </c>
      <c r="F27" s="975"/>
      <c r="G27" s="975"/>
      <c r="H27" s="976"/>
      <c r="I27" s="977" t="s">
        <v>717</v>
      </c>
      <c r="J27" s="977"/>
      <c r="K27" s="977"/>
      <c r="L27" s="977"/>
      <c r="M27" s="977"/>
      <c r="N27" s="977"/>
      <c r="O27" s="977"/>
      <c r="P27" s="977"/>
      <c r="Q27" s="977"/>
      <c r="R27" s="977"/>
      <c r="S27" s="978"/>
      <c r="T27" s="65"/>
      <c r="U27" s="65"/>
      <c r="V27" s="65"/>
      <c r="W27" s="65"/>
      <c r="X27" s="65"/>
      <c r="Y27" s="65"/>
      <c r="Z27" s="65"/>
      <c r="AA27" s="65"/>
      <c r="AB27" s="65"/>
      <c r="AC27" s="65"/>
      <c r="AD27" s="65"/>
      <c r="AE27" s="65"/>
    </row>
    <row r="28" spans="1:31" ht="15" customHeight="1" x14ac:dyDescent="0.25">
      <c r="A28" s="663" t="str">
        <f>SpaceGR!E3</f>
        <v>Graphics &amp; Rigging</v>
      </c>
      <c r="B28" s="664"/>
      <c r="C28" s="665"/>
      <c r="D28" s="65"/>
      <c r="E28" s="965" t="s">
        <v>85</v>
      </c>
      <c r="F28" s="966"/>
      <c r="G28" s="966"/>
      <c r="H28" s="967"/>
      <c r="I28" s="981"/>
      <c r="J28" s="981"/>
      <c r="K28" s="981"/>
      <c r="L28" s="981"/>
      <c r="M28" s="981"/>
      <c r="N28" s="981"/>
      <c r="O28" s="981"/>
      <c r="P28" s="981"/>
      <c r="Q28" s="981"/>
      <c r="R28" s="981"/>
      <c r="S28" s="982"/>
      <c r="T28" s="65"/>
      <c r="U28" s="65"/>
      <c r="V28" s="65"/>
      <c r="W28" s="65"/>
      <c r="X28" s="65"/>
      <c r="Y28" s="65"/>
      <c r="Z28" s="65"/>
      <c r="AA28" s="65"/>
      <c r="AB28" s="65"/>
      <c r="AC28" s="65"/>
      <c r="AD28" s="65"/>
      <c r="AE28" s="65"/>
    </row>
    <row r="29" spans="1:31" ht="15" customHeight="1" x14ac:dyDescent="0.25">
      <c r="A29" s="666"/>
      <c r="B29" s="667"/>
      <c r="C29" s="668"/>
      <c r="D29" s="65"/>
      <c r="E29" s="965" t="s">
        <v>86</v>
      </c>
      <c r="F29" s="966"/>
      <c r="G29" s="966"/>
      <c r="H29" s="967"/>
      <c r="I29" s="1000"/>
      <c r="J29" s="1000"/>
      <c r="K29" s="1000"/>
      <c r="L29" s="1000"/>
      <c r="M29" s="1000"/>
      <c r="N29" s="1000"/>
      <c r="O29" s="1000"/>
      <c r="P29" s="1000"/>
      <c r="Q29" s="1000"/>
      <c r="R29" s="1000"/>
      <c r="S29" s="1001"/>
      <c r="T29" s="65"/>
      <c r="U29" s="65"/>
      <c r="V29" s="65"/>
      <c r="W29" s="65"/>
      <c r="X29" s="65"/>
      <c r="Y29" s="65"/>
      <c r="Z29" s="65"/>
      <c r="AA29" s="65"/>
      <c r="AB29" s="65"/>
      <c r="AC29" s="65"/>
      <c r="AD29" s="65"/>
      <c r="AE29" s="65"/>
    </row>
    <row r="30" spans="1:31" ht="15" customHeight="1" x14ac:dyDescent="0.25">
      <c r="A30" s="930" t="str">
        <f>SpaceCD!E2</f>
        <v>Your contact details</v>
      </c>
      <c r="B30" s="931"/>
      <c r="C30" s="932"/>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row>
    <row r="31" spans="1:31" ht="15" customHeight="1" x14ac:dyDescent="0.25">
      <c r="A31" s="933"/>
      <c r="B31" s="934"/>
      <c r="C31" s="935"/>
      <c r="D31" s="65"/>
      <c r="E31" s="1002" t="s">
        <v>87</v>
      </c>
      <c r="F31" s="1003"/>
      <c r="G31" s="1003"/>
      <c r="H31" s="1003"/>
      <c r="I31" s="1003"/>
      <c r="J31" s="1003"/>
      <c r="K31" s="1003"/>
      <c r="L31" s="1003"/>
      <c r="M31" s="1003"/>
      <c r="N31" s="1003"/>
      <c r="O31" s="1003"/>
      <c r="P31" s="1003"/>
      <c r="Q31" s="1003"/>
      <c r="R31" s="1003"/>
      <c r="S31" s="1004"/>
      <c r="T31" s="65"/>
      <c r="U31" s="65"/>
      <c r="V31" s="65"/>
      <c r="W31" s="65"/>
      <c r="X31" s="65"/>
      <c r="Y31" s="65"/>
      <c r="Z31" s="65"/>
      <c r="AA31" s="65"/>
      <c r="AB31" s="65"/>
      <c r="AC31" s="65"/>
      <c r="AD31" s="65"/>
      <c r="AE31" s="65"/>
    </row>
    <row r="32" spans="1:31" ht="15" customHeight="1" x14ac:dyDescent="0.25">
      <c r="A32" s="663" t="str">
        <f>SpaceOS!E2</f>
        <v>Order summary</v>
      </c>
      <c r="B32" s="664"/>
      <c r="C32" s="665"/>
      <c r="D32" s="65"/>
      <c r="E32" s="1005"/>
      <c r="F32" s="1006"/>
      <c r="G32" s="1006"/>
      <c r="H32" s="1006"/>
      <c r="I32" s="1006"/>
      <c r="J32" s="1006"/>
      <c r="K32" s="1006"/>
      <c r="L32" s="1006"/>
      <c r="M32" s="1006"/>
      <c r="N32" s="1006"/>
      <c r="O32" s="1006"/>
      <c r="P32" s="1006"/>
      <c r="Q32" s="1006"/>
      <c r="R32" s="1006"/>
      <c r="S32" s="1007"/>
      <c r="T32" s="65"/>
      <c r="U32" s="65"/>
      <c r="V32" s="65"/>
      <c r="W32" s="65"/>
      <c r="X32" s="65"/>
      <c r="Y32" s="65"/>
      <c r="Z32" s="65"/>
      <c r="AA32" s="65"/>
      <c r="AB32" s="65"/>
      <c r="AC32" s="65"/>
      <c r="AD32" s="65"/>
      <c r="AE32" s="65"/>
    </row>
    <row r="33" spans="1:31" ht="15" customHeight="1" x14ac:dyDescent="0.25">
      <c r="A33" s="666"/>
      <c r="B33" s="667"/>
      <c r="C33" s="668"/>
      <c r="D33" s="65"/>
      <c r="E33" s="986"/>
      <c r="F33" s="987"/>
      <c r="G33" s="987"/>
      <c r="H33" s="987"/>
      <c r="I33" s="987"/>
      <c r="J33" s="987"/>
      <c r="K33" s="987"/>
      <c r="L33" s="987"/>
      <c r="M33" s="987"/>
      <c r="N33" s="987"/>
      <c r="O33" s="987"/>
      <c r="P33" s="987"/>
      <c r="Q33" s="987"/>
      <c r="R33" s="987"/>
      <c r="S33" s="988"/>
      <c r="T33" s="65"/>
      <c r="U33" s="65"/>
      <c r="V33" s="65"/>
      <c r="W33" s="65"/>
      <c r="X33" s="65"/>
      <c r="Y33" s="65"/>
      <c r="Z33" s="65"/>
      <c r="AA33" s="65"/>
      <c r="AB33" s="65"/>
      <c r="AC33" s="65"/>
      <c r="AD33" s="65"/>
      <c r="AE33" s="65"/>
    </row>
    <row r="34" spans="1:31" ht="15" customHeight="1" x14ac:dyDescent="0.25">
      <c r="A34" s="663" t="str">
        <f>SpaceTC!E2</f>
        <v>Terms &amp; Conditions</v>
      </c>
      <c r="B34" s="664"/>
      <c r="C34" s="665"/>
      <c r="D34" s="65"/>
      <c r="E34" s="989" t="s">
        <v>89</v>
      </c>
      <c r="F34" s="990"/>
      <c r="G34" s="990"/>
      <c r="H34" s="990"/>
      <c r="I34" s="990"/>
      <c r="J34" s="990"/>
      <c r="K34" s="990"/>
      <c r="L34" s="990"/>
      <c r="M34" s="990"/>
      <c r="N34" s="990"/>
      <c r="O34" s="990"/>
      <c r="P34" s="990"/>
      <c r="Q34" s="990"/>
      <c r="R34" s="990"/>
      <c r="S34" s="991"/>
      <c r="T34" s="65"/>
      <c r="U34" s="65"/>
      <c r="V34" s="65"/>
      <c r="W34" s="65"/>
      <c r="X34" s="65"/>
      <c r="Y34" s="65"/>
      <c r="Z34" s="65"/>
      <c r="AA34" s="65"/>
      <c r="AB34" s="65"/>
      <c r="AC34" s="65"/>
      <c r="AD34" s="65"/>
      <c r="AE34" s="65"/>
    </row>
    <row r="35" spans="1:31" ht="15" customHeight="1" x14ac:dyDescent="0.25">
      <c r="A35" s="666"/>
      <c r="B35" s="667"/>
      <c r="C35" s="668"/>
      <c r="D35" s="65"/>
      <c r="E35" s="989"/>
      <c r="F35" s="990"/>
      <c r="G35" s="990"/>
      <c r="H35" s="990"/>
      <c r="I35" s="990"/>
      <c r="J35" s="990"/>
      <c r="K35" s="990"/>
      <c r="L35" s="990"/>
      <c r="M35" s="990"/>
      <c r="N35" s="990"/>
      <c r="O35" s="990"/>
      <c r="P35" s="990"/>
      <c r="Q35" s="990"/>
      <c r="R35" s="990"/>
      <c r="S35" s="991"/>
      <c r="T35" s="65"/>
      <c r="U35" s="65"/>
      <c r="V35" s="65"/>
      <c r="W35" s="65"/>
      <c r="X35" s="65"/>
      <c r="Y35" s="65"/>
      <c r="Z35" s="65"/>
      <c r="AA35" s="65"/>
      <c r="AB35" s="65"/>
      <c r="AC35" s="65"/>
      <c r="AD35" s="65"/>
      <c r="AE35" s="65"/>
    </row>
    <row r="36" spans="1:31" ht="15" customHeight="1" x14ac:dyDescent="0.25">
      <c r="A36" s="72"/>
      <c r="B36" s="72"/>
      <c r="C36" s="72"/>
      <c r="D36" s="65"/>
      <c r="E36" s="992" t="s">
        <v>90</v>
      </c>
      <c r="F36" s="993"/>
      <c r="G36" s="993"/>
      <c r="H36" s="993"/>
      <c r="I36" s="993"/>
      <c r="J36" s="993"/>
      <c r="K36" s="993"/>
      <c r="L36" s="993"/>
      <c r="M36" s="993"/>
      <c r="N36" s="993"/>
      <c r="O36" s="993"/>
      <c r="P36" s="993"/>
      <c r="Q36" s="993"/>
      <c r="R36" s="993"/>
      <c r="S36" s="994"/>
      <c r="T36" s="65"/>
      <c r="U36" s="65"/>
      <c r="V36" s="65"/>
      <c r="W36" s="65"/>
      <c r="X36" s="65"/>
      <c r="Y36" s="65"/>
      <c r="Z36" s="65"/>
      <c r="AA36" s="65"/>
      <c r="AB36" s="65"/>
      <c r="AC36" s="65"/>
      <c r="AD36" s="65"/>
      <c r="AE36" s="65"/>
    </row>
    <row r="37" spans="1:31" ht="15" customHeight="1" x14ac:dyDescent="0.25">
      <c r="A37" s="73"/>
      <c r="B37" s="73"/>
      <c r="C37" s="73"/>
      <c r="D37" s="65"/>
      <c r="E37" s="992"/>
      <c r="F37" s="993"/>
      <c r="G37" s="993"/>
      <c r="H37" s="993"/>
      <c r="I37" s="993"/>
      <c r="J37" s="993"/>
      <c r="K37" s="993"/>
      <c r="L37" s="993"/>
      <c r="M37" s="993"/>
      <c r="N37" s="993"/>
      <c r="O37" s="993"/>
      <c r="P37" s="993"/>
      <c r="Q37" s="993"/>
      <c r="R37" s="993"/>
      <c r="S37" s="994"/>
      <c r="T37" s="65"/>
      <c r="U37" s="65"/>
      <c r="V37" s="65"/>
      <c r="W37" s="65"/>
      <c r="X37" s="65"/>
      <c r="Y37" s="65"/>
      <c r="Z37" s="65"/>
      <c r="AA37" s="65"/>
      <c r="AB37" s="65"/>
      <c r="AC37" s="65"/>
      <c r="AD37" s="65"/>
      <c r="AE37" s="65"/>
    </row>
    <row r="38" spans="1:31" ht="15" customHeight="1" x14ac:dyDescent="0.25">
      <c r="A38" s="669" t="s">
        <v>18</v>
      </c>
      <c r="B38" s="669"/>
      <c r="C38" s="669"/>
      <c r="D38" s="65"/>
      <c r="E38" s="997" t="s">
        <v>91</v>
      </c>
      <c r="F38" s="998"/>
      <c r="G38" s="998"/>
      <c r="H38" s="998"/>
      <c r="I38" s="998"/>
      <c r="J38" s="998"/>
      <c r="K38" s="998"/>
      <c r="L38" s="998"/>
      <c r="M38" s="998"/>
      <c r="N38" s="998"/>
      <c r="O38" s="998"/>
      <c r="P38" s="998"/>
      <c r="Q38" s="998"/>
      <c r="R38" s="998"/>
      <c r="S38" s="999"/>
      <c r="T38" s="65"/>
      <c r="U38" s="65"/>
      <c r="V38" s="65"/>
      <c r="W38" s="65"/>
      <c r="X38" s="65"/>
      <c r="Y38" s="65"/>
      <c r="Z38" s="65"/>
      <c r="AA38" s="65"/>
      <c r="AB38" s="65"/>
      <c r="AC38" s="65"/>
      <c r="AD38" s="65"/>
      <c r="AE38" s="65"/>
    </row>
    <row r="39" spans="1:31" ht="15" customHeight="1" x14ac:dyDescent="0.25">
      <c r="A39" s="349" t="s">
        <v>88</v>
      </c>
      <c r="B39" s="347"/>
      <c r="C39" s="347"/>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row>
    <row r="40" spans="1:31" ht="15" customHeight="1" x14ac:dyDescent="0.25">
      <c r="A40" s="348" t="s">
        <v>20</v>
      </c>
      <c r="B40" s="347"/>
      <c r="C40" s="347"/>
      <c r="D40" s="65"/>
      <c r="E40" s="995" t="s">
        <v>92</v>
      </c>
      <c r="F40" s="995"/>
      <c r="G40" s="995"/>
      <c r="H40" s="995"/>
      <c r="I40" s="996"/>
      <c r="J40" s="996"/>
      <c r="K40" s="996"/>
      <c r="L40" s="996"/>
      <c r="M40" s="996"/>
      <c r="N40" s="996"/>
      <c r="O40" s="594" t="s">
        <v>93</v>
      </c>
      <c r="P40" s="996"/>
      <c r="Q40" s="996"/>
      <c r="R40" s="996"/>
      <c r="S40" s="996"/>
      <c r="T40" s="65"/>
      <c r="U40" s="65"/>
      <c r="V40" s="65"/>
      <c r="W40" s="65"/>
      <c r="X40" s="65"/>
      <c r="Y40" s="65"/>
      <c r="Z40" s="65"/>
      <c r="AA40" s="65"/>
      <c r="AB40" s="65"/>
      <c r="AC40" s="65"/>
      <c r="AD40" s="65"/>
      <c r="AE40" s="65"/>
    </row>
    <row r="41" spans="1:31" ht="15" customHeight="1" x14ac:dyDescent="0.25">
      <c r="A41" s="68" t="s">
        <v>21</v>
      </c>
      <c r="B41" s="231"/>
      <c r="C41" s="231"/>
      <c r="D41" s="65"/>
      <c r="E41" s="65"/>
      <c r="F41" s="65"/>
      <c r="G41" s="65"/>
      <c r="H41" s="65"/>
      <c r="I41" s="985"/>
      <c r="J41" s="985"/>
      <c r="K41" s="985"/>
      <c r="L41" s="985"/>
      <c r="M41" s="985"/>
      <c r="N41" s="985"/>
      <c r="O41" s="985"/>
      <c r="P41" s="985"/>
      <c r="Q41" s="985"/>
      <c r="R41" s="985"/>
      <c r="S41" s="985"/>
      <c r="T41" s="65"/>
      <c r="U41" s="65"/>
      <c r="V41" s="65"/>
      <c r="W41" s="65"/>
      <c r="X41" s="65"/>
      <c r="Y41" s="65"/>
      <c r="Z41" s="65"/>
      <c r="AA41" s="65"/>
      <c r="AB41" s="65"/>
      <c r="AC41" s="65"/>
      <c r="AD41" s="65"/>
      <c r="AE41" s="65"/>
    </row>
    <row r="42" spans="1:31" ht="15" customHeight="1" x14ac:dyDescent="0.25">
      <c r="A42" s="68" t="s">
        <v>22</v>
      </c>
      <c r="B42" s="231"/>
      <c r="C42" s="231"/>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row>
    <row r="43" spans="1:31" ht="15" customHeight="1" x14ac:dyDescent="0.25">
      <c r="A43" s="68" t="s">
        <v>23</v>
      </c>
      <c r="B43" s="231"/>
      <c r="C43" s="231"/>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row>
    <row r="44" spans="1:31" ht="15" customHeight="1" x14ac:dyDescent="0.25">
      <c r="A44" s="68" t="s">
        <v>827</v>
      </c>
      <c r="B44" s="231"/>
      <c r="C44" s="231"/>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row>
    <row r="45" spans="1:31" ht="15" customHeight="1" x14ac:dyDescent="0.25">
      <c r="A45" s="74"/>
      <c r="B45" s="231"/>
      <c r="C45" s="231"/>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row>
    <row r="46" spans="1:31" ht="15" customHeight="1" x14ac:dyDescent="0.25">
      <c r="A46" s="661" t="s">
        <v>705</v>
      </c>
      <c r="B46" s="661"/>
      <c r="C46" s="661"/>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row>
    <row r="47" spans="1:31" ht="15" customHeight="1" x14ac:dyDescent="0.25">
      <c r="A47" s="661"/>
      <c r="B47" s="661"/>
      <c r="C47" s="661"/>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row>
    <row r="48" spans="1:31" ht="15" customHeight="1" x14ac:dyDescent="0.25">
      <c r="A48" s="662" t="s">
        <v>24</v>
      </c>
      <c r="B48" s="662"/>
      <c r="C48" s="662"/>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row>
    <row r="49" spans="1:31" ht="15" customHeight="1" x14ac:dyDescent="0.25">
      <c r="A49" s="662"/>
      <c r="B49" s="662"/>
      <c r="C49" s="662"/>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row>
    <row r="50" spans="1:31" ht="15" customHeight="1" x14ac:dyDescent="0.25">
      <c r="A50" s="73"/>
      <c r="B50" s="73"/>
      <c r="C50" s="73"/>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row>
    <row r="51" spans="1:31" ht="15" customHeight="1" x14ac:dyDescent="0.25">
      <c r="A51" s="73"/>
      <c r="B51" s="73"/>
      <c r="C51" s="73"/>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row>
    <row r="52" spans="1:31" ht="15" customHeight="1" x14ac:dyDescent="0.25">
      <c r="A52" s="73"/>
      <c r="B52" s="73"/>
      <c r="C52" s="73"/>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row>
    <row r="53" spans="1:31" ht="15" customHeight="1" x14ac:dyDescent="0.25">
      <c r="A53" s="73"/>
      <c r="B53" s="73"/>
      <c r="C53" s="73"/>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row>
    <row r="54" spans="1:31" ht="15" customHeight="1" x14ac:dyDescent="0.2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row>
    <row r="55" spans="1:31" ht="15" customHeight="1" x14ac:dyDescent="0.2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row>
    <row r="56" spans="1:31" ht="15" customHeight="1" x14ac:dyDescent="0.2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row>
    <row r="57" spans="1:31" ht="15" customHeight="1" x14ac:dyDescent="0.2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row>
    <row r="58" spans="1:31" ht="15" customHeight="1" x14ac:dyDescent="0.2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row>
    <row r="59" spans="1:31" ht="15" customHeight="1" x14ac:dyDescent="0.2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row>
    <row r="60" spans="1:31" ht="15" customHeight="1" x14ac:dyDescent="0.2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row>
    <row r="61" spans="1:31" ht="15" customHeight="1" x14ac:dyDescent="0.2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row>
    <row r="62" spans="1:31" ht="15" customHeight="1" x14ac:dyDescent="0.2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row>
    <row r="63" spans="1:31" ht="15" customHeight="1" x14ac:dyDescent="0.2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row>
    <row r="64" spans="1:31" ht="15" customHeight="1" x14ac:dyDescent="0.2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row>
    <row r="65" spans="4:31" ht="15" customHeight="1" x14ac:dyDescent="0.2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row>
    <row r="66" spans="4:31" ht="15" customHeight="1" x14ac:dyDescent="0.2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row>
    <row r="67" spans="4:31" ht="15" customHeight="1" x14ac:dyDescent="0.2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row>
    <row r="68" spans="4:31" ht="15" customHeight="1" x14ac:dyDescent="0.2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row>
    <row r="69" spans="4:31" ht="15" customHeight="1" x14ac:dyDescent="0.2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row>
    <row r="70" spans="4:31" ht="15" customHeight="1" x14ac:dyDescent="0.2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row>
    <row r="71" spans="4:31" ht="15" customHeight="1" x14ac:dyDescent="0.2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row>
    <row r="72" spans="4:31" ht="15" customHeight="1" x14ac:dyDescent="0.2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row>
    <row r="73" spans="4:31" ht="15" customHeight="1" x14ac:dyDescent="0.2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row>
    <row r="74" spans="4:31" ht="15" customHeight="1" x14ac:dyDescent="0.2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row>
    <row r="75" spans="4:31" ht="15" customHeight="1" x14ac:dyDescent="0.2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row>
    <row r="76" spans="4:31" ht="15" customHeight="1" x14ac:dyDescent="0.2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row>
    <row r="77" spans="4:31" ht="15" customHeight="1" x14ac:dyDescent="0.2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row>
    <row r="78" spans="4:31" ht="15" customHeight="1" x14ac:dyDescent="0.2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row>
    <row r="79" spans="4:31" ht="15" customHeight="1" x14ac:dyDescent="0.2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row>
    <row r="80" spans="4:31" ht="15" customHeight="1" x14ac:dyDescent="0.2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row>
    <row r="81" spans="4:31" ht="15" customHeight="1" x14ac:dyDescent="0.2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row>
    <row r="82" spans="4:31" ht="15" customHeight="1" x14ac:dyDescent="0.2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row>
    <row r="83" spans="4:31" ht="15" customHeight="1" x14ac:dyDescent="0.2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row>
    <row r="84" spans="4:31" ht="15" customHeight="1" x14ac:dyDescent="0.2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row>
    <row r="85" spans="4:31" ht="15" customHeight="1" x14ac:dyDescent="0.2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row>
    <row r="86" spans="4:31" ht="15" customHeight="1" x14ac:dyDescent="0.2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row>
    <row r="87" spans="4:31" ht="15" customHeight="1" x14ac:dyDescent="0.2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row>
    <row r="88" spans="4:31" ht="15" customHeight="1" x14ac:dyDescent="0.2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row>
    <row r="89" spans="4:31" ht="15" customHeight="1" x14ac:dyDescent="0.2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row>
    <row r="90" spans="4:31" ht="15" customHeight="1" x14ac:dyDescent="0.2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row>
    <row r="91" spans="4:31" ht="15" customHeight="1" x14ac:dyDescent="0.2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row>
    <row r="92" spans="4:31" ht="15" customHeight="1" x14ac:dyDescent="0.2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row>
    <row r="93" spans="4:31" ht="15" customHeight="1" x14ac:dyDescent="0.2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row>
    <row r="94" spans="4:31" ht="15" customHeight="1" x14ac:dyDescent="0.2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row>
    <row r="95" spans="4:31" ht="15" customHeight="1" x14ac:dyDescent="0.2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row>
    <row r="96" spans="4:31" ht="15" customHeight="1" x14ac:dyDescent="0.2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row>
    <row r="97" spans="4:31" ht="15" customHeight="1" x14ac:dyDescent="0.2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row>
    <row r="98" spans="4:31" ht="15" customHeight="1" x14ac:dyDescent="0.2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row>
    <row r="99" spans="4:31" ht="15" customHeight="1" x14ac:dyDescent="0.2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row>
    <row r="100" spans="4:31" ht="15" customHeight="1" x14ac:dyDescent="0.2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row>
    <row r="101" spans="4:31" ht="15" customHeight="1" x14ac:dyDescent="0.2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row>
    <row r="102" spans="4:31" ht="15" customHeight="1" x14ac:dyDescent="0.2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row>
    <row r="103" spans="4:31" ht="15" customHeight="1" x14ac:dyDescent="0.2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row>
    <row r="104" spans="4:31" ht="15" customHeight="1" x14ac:dyDescent="0.2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row>
    <row r="105" spans="4:31" ht="15" customHeight="1" x14ac:dyDescent="0.2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row>
    <row r="106" spans="4:31" ht="15" customHeight="1" x14ac:dyDescent="0.2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row>
    <row r="107" spans="4:31" ht="15" customHeight="1" x14ac:dyDescent="0.2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row>
    <row r="108" spans="4:31" ht="15" customHeight="1" x14ac:dyDescent="0.2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row>
    <row r="109" spans="4:31" ht="15" customHeight="1" x14ac:dyDescent="0.2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row>
    <row r="110" spans="4:31" ht="15" customHeight="1" x14ac:dyDescent="0.2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row>
    <row r="111" spans="4:31" ht="15" customHeight="1" x14ac:dyDescent="0.2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row>
    <row r="112" spans="4:31" ht="15" customHeight="1" x14ac:dyDescent="0.25">
      <c r="E112" s="65"/>
      <c r="F112" s="65"/>
      <c r="G112" s="65"/>
      <c r="H112" s="65"/>
      <c r="I112" s="65"/>
      <c r="J112" s="65"/>
      <c r="K112" s="65"/>
      <c r="L112" s="65"/>
      <c r="M112" s="65"/>
      <c r="N112" s="65"/>
      <c r="O112" s="65"/>
      <c r="P112" s="65"/>
      <c r="Q112" s="65"/>
      <c r="R112" s="65"/>
      <c r="S112" s="65"/>
    </row>
    <row r="113" spans="25:25" ht="15" customHeight="1" x14ac:dyDescent="0.25"/>
    <row r="114" spans="25:25" ht="15" customHeight="1" x14ac:dyDescent="0.25"/>
    <row r="115" spans="25:25" ht="15" customHeight="1" x14ac:dyDescent="0.25"/>
    <row r="116" spans="25:25" ht="15" customHeight="1" x14ac:dyDescent="0.25"/>
    <row r="117" spans="25:25" ht="15" customHeight="1" x14ac:dyDescent="0.25"/>
    <row r="118" spans="25:25" ht="15" customHeight="1" x14ac:dyDescent="0.25"/>
    <row r="119" spans="25:25" x14ac:dyDescent="0.25">
      <c r="Y119" s="1" t="b">
        <v>0</v>
      </c>
    </row>
  </sheetData>
  <mergeCells count="82">
    <mergeCell ref="I24:S24"/>
    <mergeCell ref="E25:H25"/>
    <mergeCell ref="E23:H23"/>
    <mergeCell ref="I23:S23"/>
    <mergeCell ref="I22:S22"/>
    <mergeCell ref="A20:C21"/>
    <mergeCell ref="A22:C23"/>
    <mergeCell ref="A24:C25"/>
    <mergeCell ref="E36:S37"/>
    <mergeCell ref="E40:H40"/>
    <mergeCell ref="I40:N40"/>
    <mergeCell ref="P40:S40"/>
    <mergeCell ref="I25:S25"/>
    <mergeCell ref="E26:H26"/>
    <mergeCell ref="I26:S26"/>
    <mergeCell ref="A32:C33"/>
    <mergeCell ref="A34:C35"/>
    <mergeCell ref="E29:H29"/>
    <mergeCell ref="E38:S38"/>
    <mergeCell ref="I29:S29"/>
    <mergeCell ref="E31:S32"/>
    <mergeCell ref="E15:H15"/>
    <mergeCell ref="I15:S15"/>
    <mergeCell ref="E16:H16"/>
    <mergeCell ref="I16:S16"/>
    <mergeCell ref="I41:S41"/>
    <mergeCell ref="E33:S33"/>
    <mergeCell ref="E34:S34"/>
    <mergeCell ref="E35:S35"/>
    <mergeCell ref="E27:H27"/>
    <mergeCell ref="I27:S27"/>
    <mergeCell ref="E28:H28"/>
    <mergeCell ref="I28:S28"/>
    <mergeCell ref="I21:S21"/>
    <mergeCell ref="E22:H22"/>
    <mergeCell ref="E21:H21"/>
    <mergeCell ref="E24:H24"/>
    <mergeCell ref="E12:H12"/>
    <mergeCell ref="I12:S12"/>
    <mergeCell ref="E19:H19"/>
    <mergeCell ref="I19:S19"/>
    <mergeCell ref="A14:C15"/>
    <mergeCell ref="E13:H13"/>
    <mergeCell ref="I13:S13"/>
    <mergeCell ref="E14:H14"/>
    <mergeCell ref="I14:S14"/>
    <mergeCell ref="A12:C13"/>
    <mergeCell ref="A18:C19"/>
    <mergeCell ref="E17:H17"/>
    <mergeCell ref="I17:S17"/>
    <mergeCell ref="E18:H18"/>
    <mergeCell ref="I18:S18"/>
    <mergeCell ref="A16:C17"/>
    <mergeCell ref="A6:C7"/>
    <mergeCell ref="E6:H6"/>
    <mergeCell ref="I6:S6"/>
    <mergeCell ref="E11:H11"/>
    <mergeCell ref="I11:S11"/>
    <mergeCell ref="E10:H10"/>
    <mergeCell ref="I10:S10"/>
    <mergeCell ref="E7:H7"/>
    <mergeCell ref="I7:S7"/>
    <mergeCell ref="E8:H8"/>
    <mergeCell ref="I8:S8"/>
    <mergeCell ref="E9:H9"/>
    <mergeCell ref="I9:S9"/>
    <mergeCell ref="E20:H20"/>
    <mergeCell ref="I20:S20"/>
    <mergeCell ref="P1:W1"/>
    <mergeCell ref="A46:C47"/>
    <mergeCell ref="A48:C49"/>
    <mergeCell ref="A1:C1"/>
    <mergeCell ref="A2:C3"/>
    <mergeCell ref="A4:C5"/>
    <mergeCell ref="A26:C27"/>
    <mergeCell ref="A28:C29"/>
    <mergeCell ref="A30:C31"/>
    <mergeCell ref="A38:C38"/>
    <mergeCell ref="E4:H4"/>
    <mergeCell ref="I4:S4"/>
    <mergeCell ref="A10:C11"/>
    <mergeCell ref="A8:C9"/>
  </mergeCells>
  <hyperlinks>
    <hyperlink ref="A4:C5" location="Landing!A1" display="Home" xr:uid="{963CDCEE-FA38-4CFF-AEA9-0536DA590CC8}"/>
    <hyperlink ref="A10:C11" location="SpaceUT!A1" display="- Utilities" xr:uid="{1792EAAA-D122-4BAE-BB2A-42F3C3B0909F}"/>
    <hyperlink ref="A12:C13" location="SpaceSA!A1" display="- Safety" xr:uid="{52693046-0466-47A1-BF9E-5A1E197AD3C8}"/>
    <hyperlink ref="A14:C15" location="SpaceFL!A1" display="- Flooring" xr:uid="{AE45FAF3-C082-456A-B2B1-3D56444AE05D}"/>
    <hyperlink ref="A16:C17" location="SpaceCL!A1" display="- Cleaning" xr:uid="{736BB2E4-BA2B-48D4-844B-F94EBAAEAC50}"/>
    <hyperlink ref="A28:C29" location="SpaceGR!A1" display="- Graphics &amp; Rigging" xr:uid="{8D72A7A8-F27C-4C4B-8978-E6869DF96C82}"/>
    <hyperlink ref="A30:C31" location="SpaceCD!A1" display="Your contact details" xr:uid="{ECCDB8F0-E7DA-4A4E-A8A9-3A1D5CF60F51}"/>
    <hyperlink ref="A32:C33" location="SpaceOS!A1" display="Order summary" xr:uid="{F0A448F2-C837-41E3-B00D-A9B7C5BC3E6D}"/>
    <hyperlink ref="A34:C35" location="SpaceTC!A1" display="Terms and Conditions" xr:uid="{2E564C48-B7C6-4285-BE95-0D531983B1D8}"/>
    <hyperlink ref="A6:C7" location="SpaceO!A1" display="Important information" xr:uid="{A642F9D6-60CC-47D8-8C6A-1C2396EDDA95}"/>
    <hyperlink ref="A8:C9" location="SpaceEI!A1" display=" - Event IT" xr:uid="{46A6DF05-1A5D-4DA1-89B1-0FA81E7A58AF}"/>
    <hyperlink ref="A18:C19" location="SpaceCA!A1" display="- Catering - Breakfast" xr:uid="{4A76596E-4F37-440B-B9B0-F4BCA7F0296F}"/>
    <hyperlink ref="A46" r:id="rId1" display="eventorders.nec@necgroup.co.uk" xr:uid="{BE18265E-C1C0-4904-9EC5-A7D90657F6D4}"/>
    <hyperlink ref="A46:C47" r:id="rId2" display="Click here to speak to our team!" xr:uid="{586E91D5-F428-4581-B0FA-00FE56A17F92}"/>
    <hyperlink ref="A24:C25" location="'SpaceCA (3)'!A1" display="- Catering - Alcohol" xr:uid="{703AA59C-93F3-4AA1-BE09-564D70331816}"/>
    <hyperlink ref="A26:C27" location="'SpaceCA (4)'!A1" display="- Catering - Hygiene" xr:uid="{B442BA89-BADB-4C6E-A807-C3B4FA5A8E08}"/>
    <hyperlink ref="A20:C21" location="SpaceCA!A1" display="- Catering - Breakfast" xr:uid="{984F213E-FD72-4F90-8EE2-3202EA38AAE3}"/>
    <hyperlink ref="A22:C23" location="'SpaceCA (3)'!A1" display="- Catering - Alcohol" xr:uid="{76A4EF57-0789-47FA-BBC2-E1A9057F5918}"/>
    <hyperlink ref="N1:W1" r:id="rId3" display="mailto:eventorders.nec@necgroup.co.uk" xr:uid="{90F3F5EE-80A9-4AF5-AA6C-46710E23FA8A}"/>
  </hyperlinks>
  <printOptions horizontalCentered="1" verticalCentered="1"/>
  <pageMargins left="0.23622047244094491" right="0.23622047244094491" top="0.35433070866141736" bottom="0.35433070866141736" header="0.31496062992125984" footer="0.31496062992125984"/>
  <pageSetup paperSize="9" scale="9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1505" r:id="rId7" name="Check Box 1">
              <controlPr defaultSize="0" autoFill="0" autoLine="0" autoPict="0">
                <anchor moveWithCells="1">
                  <from>
                    <xdr:col>8</xdr:col>
                    <xdr:colOff>561975</xdr:colOff>
                    <xdr:row>32</xdr:row>
                    <xdr:rowOff>161925</xdr:rowOff>
                  </from>
                  <to>
                    <xdr:col>9</xdr:col>
                    <xdr:colOff>161925</xdr:colOff>
                    <xdr:row>34</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F7D4E-3B68-458F-ACA3-5D0FC187388B}">
  <sheetPr codeName="Sheet15">
    <tabColor rgb="FF1E384E"/>
    <pageSetUpPr autoPageBreaks="0" fitToPage="1"/>
  </sheetPr>
  <dimension ref="A1:X1094"/>
  <sheetViews>
    <sheetView showRowColHeaders="0" workbookViewId="0">
      <selection sqref="A1:C1"/>
    </sheetView>
  </sheetViews>
  <sheetFormatPr defaultColWidth="8.85546875" defaultRowHeight="18" x14ac:dyDescent="0.25"/>
  <cols>
    <col min="1" max="3" width="10.5703125" style="75" customWidth="1"/>
    <col min="4" max="4" width="4.5703125" style="1" customWidth="1"/>
    <col min="5" max="5" width="57.140625" style="157" customWidth="1"/>
    <col min="6" max="6" width="8.85546875" style="157"/>
    <col min="7" max="10" width="10.7109375" style="157" bestFit="1" customWidth="1"/>
    <col min="11" max="11" width="10.140625" style="65" bestFit="1" customWidth="1"/>
    <col min="12" max="12" width="11.85546875" style="171" bestFit="1" customWidth="1"/>
    <col min="13" max="13" width="10.5703125" style="157" bestFit="1" customWidth="1"/>
    <col min="14" max="14" width="48.7109375" style="172" customWidth="1"/>
    <col min="15" max="15" width="10.7109375" style="157" customWidth="1"/>
    <col min="16" max="16" width="11" style="1" customWidth="1"/>
    <col min="17" max="17" width="12" style="1" bestFit="1" customWidth="1"/>
    <col min="18" max="18" width="11" style="1" bestFit="1" customWidth="1"/>
    <col min="19" max="19" width="12" style="1" bestFit="1" customWidth="1"/>
    <col min="20" max="20" width="10.42578125" style="1" bestFit="1" customWidth="1"/>
    <col min="21" max="21" width="11.42578125" style="1" bestFit="1" customWidth="1"/>
    <col min="22" max="16384" width="8.85546875" style="1"/>
  </cols>
  <sheetData>
    <row r="1" spans="1:24" s="69" customFormat="1" ht="36" customHeight="1" x14ac:dyDescent="0.2">
      <c r="A1" s="670" t="s">
        <v>843</v>
      </c>
      <c r="B1" s="671"/>
      <c r="C1" s="671"/>
      <c r="E1" s="70" t="str">
        <f>Landing!B2</f>
        <v>NEC Products and Services Order Form</v>
      </c>
      <c r="I1" s="689" t="s">
        <v>842</v>
      </c>
      <c r="J1" s="689"/>
      <c r="K1" s="689"/>
      <c r="L1" s="689"/>
      <c r="M1" s="689"/>
      <c r="N1" s="689"/>
      <c r="O1" s="155"/>
      <c r="P1" s="155"/>
      <c r="U1" s="71"/>
      <c r="W1" s="71"/>
    </row>
    <row r="2" spans="1:24" ht="15" customHeight="1" x14ac:dyDescent="0.25">
      <c r="A2" s="672"/>
      <c r="B2" s="672"/>
      <c r="C2" s="672"/>
      <c r="D2" s="65"/>
      <c r="E2" s="597" t="s">
        <v>12</v>
      </c>
      <c r="F2" s="65"/>
      <c r="G2" s="102"/>
      <c r="H2" s="102"/>
      <c r="I2" s="102"/>
      <c r="J2" s="102"/>
      <c r="L2" s="92"/>
      <c r="M2" s="65"/>
      <c r="N2" s="93"/>
      <c r="O2" s="65"/>
      <c r="P2" s="65"/>
      <c r="Q2" s="65"/>
      <c r="R2" s="65"/>
      <c r="S2" s="65"/>
      <c r="T2" s="65"/>
      <c r="U2" s="65"/>
      <c r="V2" s="65"/>
      <c r="W2" s="65"/>
    </row>
    <row r="3" spans="1:24" ht="15" customHeight="1" x14ac:dyDescent="0.25">
      <c r="A3" s="672"/>
      <c r="B3" s="672"/>
      <c r="C3" s="672"/>
      <c r="D3" s="65"/>
      <c r="E3" s="325" t="s">
        <v>711</v>
      </c>
      <c r="F3" s="167"/>
      <c r="G3" s="1016" t="s">
        <v>710</v>
      </c>
      <c r="H3" s="1017"/>
      <c r="I3" s="1017"/>
      <c r="J3" s="1018"/>
      <c r="L3" s="317" t="s">
        <v>707</v>
      </c>
      <c r="M3" s="318" t="s">
        <v>708</v>
      </c>
      <c r="N3" s="462" t="s">
        <v>709</v>
      </c>
      <c r="O3" s="65"/>
      <c r="P3" s="65"/>
      <c r="Q3" s="65"/>
      <c r="R3" s="65"/>
      <c r="S3" s="65"/>
      <c r="T3" s="65"/>
      <c r="U3" s="65"/>
      <c r="V3" s="65"/>
    </row>
    <row r="4" spans="1:24" ht="15" customHeight="1" x14ac:dyDescent="0.25">
      <c r="A4" s="673" t="s">
        <v>4</v>
      </c>
      <c r="B4" s="674"/>
      <c r="C4" s="675"/>
      <c r="D4" s="65"/>
      <c r="E4" s="323" t="str">
        <f>IF(SpaceCD!I4=0,"",SpaceCD!I4)</f>
        <v/>
      </c>
      <c r="F4" s="65"/>
      <c r="G4" s="1025" t="str">
        <f>IF(SpaceCD!I7=0,"",SpaceCD!I7)</f>
        <v/>
      </c>
      <c r="H4" s="1026"/>
      <c r="I4" s="1026"/>
      <c r="J4" s="1027"/>
      <c r="L4" s="459" t="str">
        <f>IF(SpaceCD!I8=0,"",SpaceCD!I8)</f>
        <v/>
      </c>
      <c r="M4" s="460" t="str">
        <f>IF(SpaceCD!I9=0,"",SpaceCD!I9)</f>
        <v/>
      </c>
      <c r="N4" s="461" t="str">
        <f>IF(SpaceCD!I10=0,"",SpaceCD!I10)</f>
        <v/>
      </c>
      <c r="O4" s="65"/>
      <c r="P4" s="65"/>
      <c r="Q4" s="65"/>
      <c r="R4" s="65"/>
      <c r="S4" s="65"/>
      <c r="T4" s="65"/>
      <c r="U4" s="65"/>
      <c r="V4" s="65"/>
    </row>
    <row r="5" spans="1:24" ht="15" customHeight="1" x14ac:dyDescent="0.25">
      <c r="A5" s="673"/>
      <c r="B5" s="674"/>
      <c r="C5" s="675"/>
      <c r="D5" s="65"/>
      <c r="E5" s="65"/>
      <c r="F5" s="65"/>
      <c r="G5" s="1019" t="str">
        <f>_xlfn.CONCAT(SpaceCD!I11," ",SpaceCD!I12)</f>
        <v xml:space="preserve"> </v>
      </c>
      <c r="H5" s="1020"/>
      <c r="I5" s="1020"/>
      <c r="J5" s="1021"/>
      <c r="L5" s="166"/>
      <c r="M5" s="65"/>
      <c r="N5" s="93"/>
      <c r="O5" s="65"/>
      <c r="P5" s="65"/>
      <c r="Q5" s="65"/>
      <c r="R5" s="65"/>
      <c r="S5" s="65"/>
      <c r="T5" s="65"/>
      <c r="U5" s="65"/>
      <c r="V5" s="65"/>
    </row>
    <row r="6" spans="1:24" ht="15" customHeight="1" x14ac:dyDescent="0.25">
      <c r="A6" s="673" t="str">
        <f>SpaceO!E3</f>
        <v>Important Information</v>
      </c>
      <c r="B6" s="674"/>
      <c r="C6" s="675"/>
      <c r="D6" s="65"/>
      <c r="E6" s="325" t="s">
        <v>712</v>
      </c>
      <c r="F6" s="65"/>
      <c r="G6" s="1019" t="str">
        <f>_xlfn.CONCAT(SpaceCD!I13," ",SpaceCD!I14," ",SpaceCD!I16)</f>
        <v xml:space="preserve">  </v>
      </c>
      <c r="H6" s="1020"/>
      <c r="I6" s="1020"/>
      <c r="J6" s="1021"/>
      <c r="L6" s="1009" t="s">
        <v>853</v>
      </c>
      <c r="M6" s="1010"/>
      <c r="N6" s="93"/>
      <c r="O6" s="65"/>
      <c r="P6" s="65"/>
      <c r="Q6" s="65"/>
      <c r="R6" s="65"/>
      <c r="S6" s="65"/>
      <c r="T6" s="65"/>
      <c r="U6" s="65"/>
      <c r="V6" s="65"/>
    </row>
    <row r="7" spans="1:24" ht="15" customHeight="1" x14ac:dyDescent="0.25">
      <c r="A7" s="673"/>
      <c r="B7" s="674"/>
      <c r="C7" s="675"/>
      <c r="D7" s="65"/>
      <c r="E7" s="324" t="str">
        <f>_xlfn.CONCAT(SpaceCD!I22," ",SpaceCD!I23)</f>
        <v xml:space="preserve"> </v>
      </c>
      <c r="F7" s="65"/>
      <c r="G7" s="1019" t="str">
        <f>IF(SpaceCD!I15=0," ",SpaceCD!I15)</f>
        <v xml:space="preserve"> </v>
      </c>
      <c r="H7" s="1020"/>
      <c r="I7" s="1020"/>
      <c r="J7" s="1021"/>
      <c r="L7" s="1011" t="str">
        <f>IF(SpaceCD!I20=0,"",SpaceCD!I20)</f>
        <v/>
      </c>
      <c r="M7" s="1012"/>
      <c r="N7" s="93"/>
      <c r="O7" s="65"/>
      <c r="P7" s="65"/>
      <c r="Q7" s="65"/>
      <c r="R7" s="65"/>
      <c r="S7" s="65"/>
      <c r="T7" s="65"/>
      <c r="U7" s="65"/>
      <c r="V7" s="65"/>
    </row>
    <row r="8" spans="1:24" ht="15" customHeight="1" x14ac:dyDescent="0.25">
      <c r="A8" s="663" t="str">
        <f>SpaceEI!E3</f>
        <v>IT &amp; Networks</v>
      </c>
      <c r="B8" s="664"/>
      <c r="C8" s="665"/>
      <c r="D8" s="65"/>
      <c r="E8" s="177" t="str">
        <f>_xlfn.CONCAT("E: ",SpaceCD!I24)</f>
        <v xml:space="preserve">E: </v>
      </c>
      <c r="F8" s="65"/>
      <c r="G8" s="1019" t="str">
        <f>_xlfn.CONCAT("T: ",SpaceCD!I17)</f>
        <v xml:space="preserve">T: </v>
      </c>
      <c r="H8" s="1020"/>
      <c r="I8" s="1020"/>
      <c r="J8" s="1021"/>
      <c r="L8" s="92"/>
      <c r="M8" s="65"/>
      <c r="N8" s="93"/>
      <c r="O8" s="65"/>
      <c r="P8" s="65"/>
      <c r="Q8" s="65"/>
      <c r="R8" s="65"/>
      <c r="S8" s="65"/>
      <c r="T8" s="65"/>
      <c r="U8" s="65"/>
      <c r="V8" s="65"/>
    </row>
    <row r="9" spans="1:24" ht="15" customHeight="1" x14ac:dyDescent="0.25">
      <c r="A9" s="666"/>
      <c r="B9" s="667"/>
      <c r="C9" s="668"/>
      <c r="D9" s="65"/>
      <c r="E9" s="178" t="str">
        <f>_xlfn.CONCAT("T: ",SpaceCD!I25)</f>
        <v xml:space="preserve">T: </v>
      </c>
      <c r="F9" s="65"/>
      <c r="G9" s="1019" t="str">
        <f>_xlfn.CONCAT("Tax no. ",SpaceCD!I18)</f>
        <v xml:space="preserve">Tax no. </v>
      </c>
      <c r="H9" s="1020"/>
      <c r="I9" s="1020"/>
      <c r="J9" s="1021"/>
      <c r="L9" s="92"/>
      <c r="M9" s="65"/>
      <c r="N9" s="93"/>
      <c r="O9" s="65"/>
      <c r="P9" s="65"/>
      <c r="Q9" s="65"/>
      <c r="R9" s="65"/>
      <c r="S9" s="65"/>
      <c r="T9" s="65"/>
      <c r="U9" s="65"/>
      <c r="V9" s="65"/>
    </row>
    <row r="10" spans="1:24" ht="15" customHeight="1" x14ac:dyDescent="0.25">
      <c r="A10" s="663" t="str">
        <f>SpaceUT!E3</f>
        <v>Utilities</v>
      </c>
      <c r="B10" s="664"/>
      <c r="C10" s="665"/>
      <c r="D10" s="65"/>
      <c r="E10" s="173"/>
      <c r="F10" s="65"/>
      <c r="G10" s="1022" t="str">
        <f>_xlfn.CONCAT("Reg no. ",SpaceCD!I19)</f>
        <v xml:space="preserve">Reg no. </v>
      </c>
      <c r="H10" s="1023"/>
      <c r="I10" s="1023"/>
      <c r="J10" s="1024"/>
      <c r="L10" s="92"/>
      <c r="M10" s="65"/>
      <c r="N10" s="93"/>
      <c r="O10" s="65"/>
      <c r="P10" s="92"/>
      <c r="Q10" s="94"/>
      <c r="R10" s="92"/>
      <c r="S10" s="65"/>
      <c r="T10" s="65"/>
      <c r="U10" s="65"/>
      <c r="V10" s="65"/>
      <c r="W10" s="65"/>
    </row>
    <row r="11" spans="1:24" ht="15" customHeight="1" x14ac:dyDescent="0.25">
      <c r="A11" s="666"/>
      <c r="B11" s="667"/>
      <c r="C11" s="668"/>
      <c r="D11" s="65"/>
      <c r="E11" s="65"/>
      <c r="F11" s="487"/>
      <c r="G11" s="102"/>
      <c r="H11" s="102"/>
      <c r="I11" s="102"/>
      <c r="J11" s="102"/>
      <c r="L11" s="92"/>
      <c r="M11" s="65"/>
      <c r="N11" s="93"/>
      <c r="O11" s="65"/>
      <c r="P11" s="92"/>
      <c r="Q11" s="94"/>
      <c r="R11" s="92"/>
      <c r="S11" s="65"/>
      <c r="T11" s="65"/>
      <c r="U11" s="65"/>
      <c r="V11" s="65"/>
      <c r="W11" s="65"/>
    </row>
    <row r="12" spans="1:24" ht="15" customHeight="1" x14ac:dyDescent="0.25">
      <c r="A12" s="663" t="str">
        <f>SpaceSA!E3</f>
        <v>Safety</v>
      </c>
      <c r="B12" s="664"/>
      <c r="C12" s="665"/>
      <c r="D12" s="65"/>
      <c r="E12" s="451" t="s">
        <v>94</v>
      </c>
      <c r="F12" s="320" t="s">
        <v>27</v>
      </c>
      <c r="G12" s="321" t="s">
        <v>28</v>
      </c>
      <c r="H12" s="321" t="s">
        <v>29</v>
      </c>
      <c r="I12" s="322" t="s">
        <v>30</v>
      </c>
      <c r="J12" s="65"/>
      <c r="K12" s="1013" t="s">
        <v>205</v>
      </c>
      <c r="L12" s="1014"/>
      <c r="M12" s="1014"/>
      <c r="N12" s="1015"/>
      <c r="O12" s="92"/>
      <c r="P12" s="94"/>
      <c r="Q12" s="92"/>
      <c r="R12" s="65"/>
      <c r="S12" s="65"/>
      <c r="T12" s="65"/>
      <c r="U12" s="65"/>
      <c r="V12" s="65"/>
    </row>
    <row r="13" spans="1:24" ht="15" customHeight="1" x14ac:dyDescent="0.25">
      <c r="A13" s="666"/>
      <c r="B13" s="667"/>
      <c r="C13" s="668"/>
      <c r="D13" s="65"/>
      <c r="E13" s="483"/>
      <c r="F13" s="484">
        <f>SUMIF(F16:F199,"&lt;&gt;9999",F16:F199)</f>
        <v>0</v>
      </c>
      <c r="G13" s="485">
        <f>SUM(G16:G199)</f>
        <v>0</v>
      </c>
      <c r="H13" s="485">
        <f>SUM(H16:H199)</f>
        <v>0</v>
      </c>
      <c r="I13" s="486">
        <f>SUM(I16:I199)</f>
        <v>0</v>
      </c>
      <c r="J13" s="65"/>
      <c r="K13" s="479" t="s">
        <v>145</v>
      </c>
      <c r="L13" s="480" t="s">
        <v>188</v>
      </c>
      <c r="M13" s="481" t="s">
        <v>27</v>
      </c>
      <c r="N13" s="482" t="s">
        <v>25</v>
      </c>
      <c r="O13" s="92"/>
      <c r="P13" s="94"/>
      <c r="Q13" s="95"/>
      <c r="R13" s="76"/>
      <c r="S13" s="76"/>
      <c r="T13" s="76"/>
      <c r="U13" s="76"/>
      <c r="V13" s="76"/>
      <c r="W13" s="5"/>
      <c r="X13" s="5"/>
    </row>
    <row r="14" spans="1:24" ht="15" customHeight="1" x14ac:dyDescent="0.25">
      <c r="A14" s="663" t="str">
        <f>SpaceFL!E3</f>
        <v>Flooring</v>
      </c>
      <c r="B14" s="664"/>
      <c r="C14" s="665"/>
      <c r="D14" s="65"/>
      <c r="E14" s="65"/>
      <c r="F14" s="65"/>
      <c r="G14" s="102"/>
      <c r="H14" s="102"/>
      <c r="I14" s="102"/>
      <c r="J14" s="65"/>
      <c r="K14" s="171" t="str" cm="1">
        <f t="array" ref="K14">_xlfn._xlws.FILTER(SpaceHelper!I5:L365,SpaceHelper!I5:I365&gt;1,"")</f>
        <v/>
      </c>
      <c r="L14" s="158"/>
      <c r="M14" s="172"/>
      <c r="N14" s="157"/>
      <c r="O14" s="92"/>
      <c r="P14" s="94"/>
      <c r="Q14" s="95"/>
      <c r="R14" s="76"/>
      <c r="S14" s="76"/>
      <c r="T14" s="76"/>
      <c r="U14" s="76"/>
      <c r="V14" s="76"/>
      <c r="W14" s="5"/>
      <c r="X14" s="5"/>
    </row>
    <row r="15" spans="1:24" ht="15" customHeight="1" x14ac:dyDescent="0.25">
      <c r="A15" s="666"/>
      <c r="B15" s="667"/>
      <c r="C15" s="668"/>
      <c r="D15" s="65"/>
      <c r="E15" s="319" t="s">
        <v>95</v>
      </c>
      <c r="F15" s="320" t="s">
        <v>27</v>
      </c>
      <c r="G15" s="321" t="s">
        <v>28</v>
      </c>
      <c r="H15" s="321" t="s">
        <v>29</v>
      </c>
      <c r="I15" s="322" t="s">
        <v>30</v>
      </c>
      <c r="J15" s="65"/>
      <c r="K15" s="171"/>
      <c r="L15" s="158"/>
      <c r="M15" s="172"/>
      <c r="N15" s="157"/>
      <c r="O15" s="92"/>
      <c r="P15" s="94"/>
      <c r="Q15" s="95"/>
      <c r="R15" s="76"/>
      <c r="S15" s="76"/>
      <c r="T15" s="76"/>
      <c r="U15" s="76"/>
      <c r="V15" s="76"/>
      <c r="W15" s="5"/>
      <c r="X15" s="5"/>
    </row>
    <row r="16" spans="1:24" ht="15" customHeight="1" x14ac:dyDescent="0.25">
      <c r="A16" s="663" t="str">
        <f>SpaceCL!E3</f>
        <v>Cleaning</v>
      </c>
      <c r="B16" s="664"/>
      <c r="C16" s="665"/>
      <c r="D16" s="65"/>
      <c r="E16" s="168" t="str" cm="1">
        <f t="array" ref="E16">_xlfn._xlws.FILTER(SpaceHelper!B4:F235,SpaceHelper!C4:C235&gt;0,"")</f>
        <v/>
      </c>
      <c r="F16" s="169"/>
      <c r="G16" s="201"/>
      <c r="H16" s="202"/>
      <c r="I16" s="203"/>
      <c r="J16" s="84"/>
      <c r="K16" s="171"/>
      <c r="L16" s="158"/>
      <c r="M16" s="172"/>
      <c r="N16" s="157"/>
      <c r="O16" s="92"/>
      <c r="P16" s="65"/>
      <c r="Q16" s="76"/>
      <c r="R16" s="76"/>
      <c r="S16" s="76"/>
      <c r="T16" s="76"/>
      <c r="U16" s="76"/>
      <c r="V16" s="76"/>
      <c r="W16" s="5"/>
      <c r="X16" s="5"/>
    </row>
    <row r="17" spans="1:24" ht="15" customHeight="1" x14ac:dyDescent="0.25">
      <c r="A17" s="666"/>
      <c r="B17" s="667"/>
      <c r="C17" s="668"/>
      <c r="D17" s="65"/>
      <c r="G17" s="204"/>
      <c r="H17" s="204"/>
      <c r="I17" s="204"/>
      <c r="J17" s="65"/>
      <c r="K17" s="171"/>
      <c r="L17" s="158"/>
      <c r="M17" s="172"/>
      <c r="N17" s="157"/>
      <c r="O17" s="92"/>
      <c r="P17" s="65"/>
      <c r="Q17" s="95"/>
      <c r="R17" s="76"/>
      <c r="S17" s="76"/>
      <c r="T17" s="76"/>
      <c r="U17" s="76"/>
      <c r="V17" s="76"/>
      <c r="W17" s="5"/>
      <c r="X17" s="5"/>
    </row>
    <row r="18" spans="1:24" ht="15" customHeight="1" x14ac:dyDescent="0.25">
      <c r="A18" s="918" t="str">
        <f>SpaceCA!E3</f>
        <v>Food</v>
      </c>
      <c r="B18" s="919"/>
      <c r="C18" s="920"/>
      <c r="D18" s="65"/>
      <c r="G18" s="204"/>
      <c r="H18" s="204"/>
      <c r="I18" s="204"/>
      <c r="J18" s="65"/>
      <c r="K18" s="171"/>
      <c r="L18" s="158"/>
      <c r="M18" s="172"/>
      <c r="N18" s="157"/>
      <c r="O18" s="92"/>
      <c r="P18" s="65"/>
      <c r="Q18" s="95"/>
      <c r="R18" s="76"/>
      <c r="S18" s="76"/>
      <c r="T18" s="76"/>
      <c r="U18" s="76"/>
      <c r="V18" s="76"/>
      <c r="W18" s="5"/>
      <c r="X18" s="5"/>
    </row>
    <row r="19" spans="1:24" ht="15" customHeight="1" x14ac:dyDescent="0.25">
      <c r="A19" s="921"/>
      <c r="B19" s="922"/>
      <c r="C19" s="923"/>
      <c r="D19" s="65"/>
      <c r="G19" s="204"/>
      <c r="H19" s="204"/>
      <c r="I19" s="204"/>
      <c r="J19" s="65"/>
      <c r="K19" s="171"/>
      <c r="L19" s="158"/>
      <c r="M19" s="172"/>
      <c r="N19" s="157"/>
      <c r="O19" s="92"/>
      <c r="P19" s="65"/>
      <c r="Q19" s="95"/>
      <c r="R19" s="76"/>
      <c r="S19" s="76"/>
      <c r="T19" s="76"/>
      <c r="U19" s="76"/>
      <c r="V19" s="76"/>
      <c r="W19" s="5"/>
      <c r="X19" s="5"/>
    </row>
    <row r="20" spans="1:24" ht="15" customHeight="1" x14ac:dyDescent="0.25">
      <c r="A20" s="663" t="str">
        <f>'SpaceCA (2)'!E3</f>
        <v>Drinks</v>
      </c>
      <c r="B20" s="664"/>
      <c r="C20" s="665"/>
      <c r="D20" s="65"/>
      <c r="G20" s="204"/>
      <c r="H20" s="204"/>
      <c r="I20" s="204"/>
      <c r="J20" s="65"/>
      <c r="K20" s="171"/>
      <c r="L20" s="158"/>
      <c r="M20" s="172"/>
      <c r="N20" s="157"/>
      <c r="O20" s="92"/>
      <c r="P20" s="65"/>
      <c r="Q20" s="95"/>
      <c r="R20" s="76"/>
      <c r="S20" s="76"/>
      <c r="T20" s="76"/>
      <c r="U20" s="76"/>
      <c r="V20" s="76"/>
      <c r="W20" s="5"/>
      <c r="X20" s="5"/>
    </row>
    <row r="21" spans="1:24" ht="15" customHeight="1" x14ac:dyDescent="0.25">
      <c r="A21" s="666"/>
      <c r="B21" s="667"/>
      <c r="C21" s="668"/>
      <c r="D21" s="65"/>
      <c r="G21" s="204"/>
      <c r="H21" s="204"/>
      <c r="I21" s="204"/>
      <c r="J21" s="65"/>
      <c r="K21" s="171"/>
      <c r="L21" s="158"/>
      <c r="M21" s="172"/>
      <c r="N21" s="157"/>
      <c r="O21" s="92"/>
      <c r="P21" s="65"/>
      <c r="Q21" s="95"/>
      <c r="R21" s="76"/>
      <c r="S21" s="76"/>
      <c r="T21" s="76"/>
      <c r="U21" s="76"/>
      <c r="V21" s="76"/>
      <c r="W21" s="5"/>
      <c r="X21" s="5"/>
    </row>
    <row r="22" spans="1:24" ht="15" customHeight="1" x14ac:dyDescent="0.25">
      <c r="A22" s="663" t="str">
        <f>'SpaceCA (3)'!E3</f>
        <v>Alcohol</v>
      </c>
      <c r="B22" s="664"/>
      <c r="C22" s="665"/>
      <c r="D22" s="65"/>
      <c r="G22" s="204"/>
      <c r="H22" s="204"/>
      <c r="I22" s="204"/>
      <c r="J22" s="65"/>
      <c r="K22" s="171"/>
      <c r="L22" s="158"/>
      <c r="M22" s="172"/>
      <c r="N22" s="157"/>
      <c r="O22" s="65"/>
      <c r="P22" s="65"/>
      <c r="Q22" s="65"/>
      <c r="R22" s="65"/>
      <c r="S22" s="65"/>
      <c r="T22" s="65"/>
      <c r="U22" s="65"/>
      <c r="V22" s="65"/>
    </row>
    <row r="23" spans="1:24" ht="15" customHeight="1" x14ac:dyDescent="0.25">
      <c r="A23" s="666"/>
      <c r="B23" s="667"/>
      <c r="C23" s="668"/>
      <c r="D23" s="65"/>
      <c r="G23" s="204"/>
      <c r="H23" s="204"/>
      <c r="I23" s="204"/>
      <c r="J23" s="65"/>
      <c r="K23" s="171"/>
      <c r="L23" s="158"/>
      <c r="M23" s="172"/>
      <c r="N23" s="157"/>
      <c r="O23" s="65"/>
      <c r="P23" s="65"/>
      <c r="Q23" s="65"/>
      <c r="R23" s="65"/>
      <c r="S23" s="65"/>
      <c r="T23" s="65"/>
      <c r="U23" s="65"/>
      <c r="V23" s="65"/>
    </row>
    <row r="24" spans="1:24" ht="15" customHeight="1" x14ac:dyDescent="0.25">
      <c r="A24" s="663" t="str">
        <f>'SpaceCA (4)'!E3</f>
        <v>Catering - Equipment</v>
      </c>
      <c r="B24" s="664"/>
      <c r="C24" s="665"/>
      <c r="D24" s="65"/>
      <c r="G24" s="204"/>
      <c r="H24" s="204"/>
      <c r="I24" s="204"/>
      <c r="J24" s="65"/>
      <c r="K24" s="171"/>
      <c r="L24" s="158"/>
      <c r="M24" s="158"/>
      <c r="N24" s="157"/>
      <c r="O24" s="65"/>
      <c r="P24" s="65"/>
      <c r="Q24" s="65"/>
      <c r="R24" s="65"/>
      <c r="S24" s="65"/>
      <c r="T24" s="65"/>
      <c r="U24" s="65"/>
      <c r="V24" s="65"/>
    </row>
    <row r="25" spans="1:24" ht="15" customHeight="1" x14ac:dyDescent="0.25">
      <c r="A25" s="666"/>
      <c r="B25" s="667"/>
      <c r="C25" s="668"/>
      <c r="D25" s="65"/>
      <c r="G25" s="204"/>
      <c r="H25" s="204"/>
      <c r="I25" s="204"/>
      <c r="J25" s="65"/>
      <c r="K25" s="171"/>
      <c r="L25" s="158"/>
      <c r="M25" s="158"/>
      <c r="N25" s="157"/>
      <c r="O25" s="65"/>
      <c r="P25" s="65"/>
      <c r="Q25" s="65"/>
      <c r="R25" s="65"/>
      <c r="S25" s="65"/>
      <c r="T25" s="65"/>
      <c r="U25" s="65"/>
      <c r="V25" s="65"/>
    </row>
    <row r="26" spans="1:24" ht="15" customHeight="1" x14ac:dyDescent="0.25">
      <c r="A26" s="663" t="str">
        <f>'SpaceCA (5)'!E3</f>
        <v>Catering - Hygiene</v>
      </c>
      <c r="B26" s="664"/>
      <c r="C26" s="665"/>
      <c r="D26" s="65"/>
      <c r="G26" s="204"/>
      <c r="H26" s="204"/>
      <c r="I26" s="204"/>
      <c r="J26" s="65"/>
      <c r="K26" s="171"/>
      <c r="L26" s="158"/>
      <c r="M26" s="158"/>
      <c r="N26" s="157"/>
      <c r="O26" s="65"/>
      <c r="P26" s="65"/>
      <c r="Q26" s="65"/>
      <c r="R26" s="65"/>
      <c r="S26" s="65"/>
      <c r="T26" s="65"/>
      <c r="U26" s="65"/>
      <c r="V26" s="65"/>
    </row>
    <row r="27" spans="1:24" ht="15" customHeight="1" x14ac:dyDescent="0.25">
      <c r="A27" s="666"/>
      <c r="B27" s="667"/>
      <c r="C27" s="668"/>
      <c r="D27" s="65"/>
      <c r="G27" s="170"/>
      <c r="H27" s="170"/>
      <c r="I27" s="170"/>
      <c r="J27" s="65"/>
      <c r="K27" s="171"/>
      <c r="L27" s="158"/>
      <c r="M27" s="158"/>
      <c r="N27" s="157"/>
      <c r="O27" s="65"/>
      <c r="P27" s="65"/>
      <c r="Q27" s="65"/>
      <c r="R27" s="65"/>
      <c r="S27" s="65"/>
      <c r="T27" s="65"/>
      <c r="U27" s="65"/>
      <c r="V27" s="65"/>
    </row>
    <row r="28" spans="1:24" ht="15" customHeight="1" x14ac:dyDescent="0.25">
      <c r="A28" s="663" t="str">
        <f>SpaceGR!E3</f>
        <v>Graphics &amp; Rigging</v>
      </c>
      <c r="B28" s="664"/>
      <c r="C28" s="665"/>
      <c r="D28" s="65"/>
      <c r="G28" s="170"/>
      <c r="H28" s="170"/>
      <c r="I28" s="170"/>
      <c r="J28" s="65"/>
      <c r="K28" s="171"/>
      <c r="L28" s="158"/>
      <c r="M28" s="158"/>
      <c r="N28" s="157"/>
      <c r="O28" s="65"/>
      <c r="P28" s="65"/>
      <c r="Q28" s="65"/>
      <c r="R28" s="65"/>
      <c r="S28" s="65"/>
      <c r="T28" s="65"/>
      <c r="U28" s="65"/>
      <c r="V28" s="65"/>
    </row>
    <row r="29" spans="1:24" ht="15" customHeight="1" x14ac:dyDescent="0.25">
      <c r="A29" s="666"/>
      <c r="B29" s="667"/>
      <c r="C29" s="668"/>
      <c r="D29" s="65"/>
      <c r="G29" s="170"/>
      <c r="H29" s="170"/>
      <c r="I29" s="170"/>
      <c r="J29" s="65"/>
      <c r="K29" s="171"/>
      <c r="L29" s="158"/>
      <c r="M29" s="158"/>
      <c r="N29" s="157"/>
      <c r="O29" s="65"/>
      <c r="P29" s="65"/>
      <c r="Q29" s="65"/>
      <c r="R29" s="65"/>
      <c r="S29" s="65"/>
      <c r="T29" s="65"/>
      <c r="U29" s="65"/>
      <c r="V29" s="65"/>
    </row>
    <row r="30" spans="1:24" ht="15" customHeight="1" x14ac:dyDescent="0.25">
      <c r="A30" s="663" t="str">
        <f>SpaceCD!E2</f>
        <v>Your contact details</v>
      </c>
      <c r="B30" s="664"/>
      <c r="C30" s="665"/>
      <c r="D30" s="65"/>
      <c r="G30" s="170"/>
      <c r="H30" s="170"/>
      <c r="I30" s="170"/>
      <c r="J30" s="65"/>
      <c r="K30" s="171"/>
      <c r="L30" s="158"/>
      <c r="M30" s="158"/>
      <c r="N30" s="157"/>
      <c r="O30" s="65"/>
      <c r="P30" s="65"/>
      <c r="Q30" s="65"/>
      <c r="R30" s="65"/>
      <c r="S30" s="65"/>
      <c r="T30" s="65"/>
      <c r="U30" s="65"/>
      <c r="V30" s="65"/>
    </row>
    <row r="31" spans="1:24" ht="15" customHeight="1" x14ac:dyDescent="0.25">
      <c r="A31" s="666"/>
      <c r="B31" s="667"/>
      <c r="C31" s="668"/>
      <c r="D31" s="65"/>
      <c r="G31" s="170"/>
      <c r="H31" s="170"/>
      <c r="I31" s="170"/>
      <c r="J31" s="65"/>
      <c r="K31" s="171"/>
      <c r="L31" s="158"/>
      <c r="M31" s="158"/>
      <c r="N31" s="157"/>
      <c r="O31" s="65"/>
      <c r="P31" s="65"/>
      <c r="Q31" s="65"/>
      <c r="R31" s="65"/>
      <c r="S31" s="65"/>
      <c r="T31" s="65"/>
      <c r="U31" s="65"/>
      <c r="V31" s="65"/>
    </row>
    <row r="32" spans="1:24" ht="15" customHeight="1" x14ac:dyDescent="0.25">
      <c r="A32" s="930" t="str">
        <f>SpaceOS!E2</f>
        <v>Order summary</v>
      </c>
      <c r="B32" s="931"/>
      <c r="C32" s="932"/>
      <c r="D32" s="65"/>
      <c r="G32" s="170"/>
      <c r="H32" s="170"/>
      <c r="I32" s="170"/>
      <c r="J32" s="65"/>
      <c r="K32" s="171"/>
      <c r="L32" s="158"/>
      <c r="M32" s="158"/>
      <c r="N32" s="157"/>
      <c r="O32" s="65"/>
      <c r="P32" s="65"/>
      <c r="Q32" s="65"/>
      <c r="R32" s="65"/>
      <c r="S32" s="65"/>
      <c r="T32" s="65"/>
      <c r="U32" s="65"/>
      <c r="V32" s="65"/>
    </row>
    <row r="33" spans="1:22" ht="15" customHeight="1" x14ac:dyDescent="0.25">
      <c r="A33" s="933"/>
      <c r="B33" s="934"/>
      <c r="C33" s="935"/>
      <c r="D33" s="65"/>
      <c r="G33" s="170"/>
      <c r="H33" s="170"/>
      <c r="I33" s="170"/>
      <c r="J33" s="65"/>
      <c r="K33" s="171"/>
      <c r="L33" s="158"/>
      <c r="M33" s="158"/>
      <c r="N33" s="157"/>
      <c r="O33" s="65"/>
      <c r="P33" s="65"/>
      <c r="Q33" s="65"/>
      <c r="R33" s="65"/>
      <c r="S33" s="65"/>
      <c r="T33" s="65"/>
      <c r="U33" s="65"/>
      <c r="V33" s="65"/>
    </row>
    <row r="34" spans="1:22" ht="15" customHeight="1" x14ac:dyDescent="0.25">
      <c r="A34" s="663" t="str">
        <f>SpaceTC!E2</f>
        <v>Terms &amp; Conditions</v>
      </c>
      <c r="B34" s="664"/>
      <c r="C34" s="665"/>
      <c r="D34" s="65"/>
      <c r="G34" s="170"/>
      <c r="H34" s="170"/>
      <c r="I34" s="170"/>
      <c r="J34" s="65"/>
      <c r="K34" s="171"/>
      <c r="L34" s="158"/>
      <c r="M34" s="158"/>
      <c r="N34" s="157"/>
      <c r="O34" s="92"/>
      <c r="P34" s="65"/>
      <c r="Q34" s="92"/>
      <c r="R34" s="65"/>
      <c r="S34" s="65"/>
      <c r="T34" s="65"/>
      <c r="U34" s="65"/>
      <c r="V34" s="65"/>
    </row>
    <row r="35" spans="1:22" ht="15" customHeight="1" x14ac:dyDescent="0.25">
      <c r="A35" s="666"/>
      <c r="B35" s="667"/>
      <c r="C35" s="668"/>
      <c r="D35" s="65"/>
      <c r="G35" s="170"/>
      <c r="H35" s="170"/>
      <c r="I35" s="170"/>
      <c r="J35" s="65"/>
      <c r="K35" s="171"/>
      <c r="L35" s="158"/>
      <c r="M35" s="158"/>
      <c r="N35" s="157"/>
      <c r="O35" s="92"/>
      <c r="P35" s="65"/>
      <c r="Q35" s="92"/>
      <c r="R35" s="65"/>
      <c r="S35" s="65"/>
      <c r="T35" s="65"/>
      <c r="U35" s="65"/>
      <c r="V35" s="65"/>
    </row>
    <row r="36" spans="1:22" ht="15" customHeight="1" x14ac:dyDescent="0.25">
      <c r="A36" s="72"/>
      <c r="B36" s="72"/>
      <c r="C36" s="72"/>
      <c r="D36" s="65"/>
      <c r="G36" s="170"/>
      <c r="H36" s="170"/>
      <c r="I36" s="170"/>
      <c r="J36" s="65"/>
      <c r="K36" s="171"/>
      <c r="L36" s="158"/>
      <c r="M36" s="158"/>
      <c r="N36" s="157"/>
      <c r="O36" s="92"/>
      <c r="P36" s="65"/>
      <c r="Q36" s="92"/>
      <c r="R36" s="65"/>
      <c r="S36" s="65"/>
      <c r="T36" s="65"/>
      <c r="U36" s="65"/>
      <c r="V36" s="65"/>
    </row>
    <row r="37" spans="1:22" ht="15" customHeight="1" x14ac:dyDescent="0.25">
      <c r="A37" s="73"/>
      <c r="B37" s="73"/>
      <c r="C37" s="73"/>
      <c r="D37" s="65"/>
      <c r="G37" s="170"/>
      <c r="H37" s="170"/>
      <c r="I37" s="170"/>
      <c r="J37" s="65"/>
      <c r="K37" s="171"/>
      <c r="L37" s="158"/>
      <c r="M37" s="158"/>
      <c r="N37" s="157"/>
      <c r="O37" s="65"/>
      <c r="P37" s="65"/>
      <c r="Q37" s="92"/>
      <c r="R37" s="65"/>
      <c r="S37" s="65"/>
      <c r="T37" s="65"/>
      <c r="U37" s="65"/>
      <c r="V37" s="65"/>
    </row>
    <row r="38" spans="1:22" ht="15" customHeight="1" x14ac:dyDescent="0.25">
      <c r="A38" s="669" t="s">
        <v>18</v>
      </c>
      <c r="B38" s="669"/>
      <c r="C38" s="669"/>
      <c r="D38" s="65"/>
      <c r="G38" s="170"/>
      <c r="H38" s="170"/>
      <c r="I38" s="170"/>
      <c r="J38" s="65"/>
      <c r="K38" s="171"/>
      <c r="L38" s="158"/>
      <c r="M38" s="158"/>
      <c r="N38" s="157"/>
      <c r="O38" s="65"/>
      <c r="P38" s="65"/>
      <c r="Q38" s="92"/>
      <c r="R38" s="65"/>
      <c r="S38" s="65"/>
      <c r="T38" s="65"/>
      <c r="U38" s="65"/>
      <c r="V38" s="65"/>
    </row>
    <row r="39" spans="1:22" ht="15" customHeight="1" x14ac:dyDescent="0.25">
      <c r="A39" s="349" t="s">
        <v>88</v>
      </c>
      <c r="B39" s="347"/>
      <c r="C39" s="347"/>
      <c r="D39" s="65"/>
      <c r="G39" s="170"/>
      <c r="H39" s="170"/>
      <c r="I39" s="170"/>
      <c r="J39" s="65"/>
      <c r="K39" s="171"/>
      <c r="L39" s="158"/>
      <c r="M39" s="172"/>
      <c r="N39" s="157"/>
      <c r="O39" s="65"/>
      <c r="P39" s="65"/>
      <c r="Q39" s="92"/>
      <c r="R39" s="65"/>
      <c r="S39" s="65"/>
      <c r="T39" s="65"/>
      <c r="U39" s="65"/>
      <c r="V39" s="65"/>
    </row>
    <row r="40" spans="1:22" ht="15" customHeight="1" x14ac:dyDescent="0.25">
      <c r="A40" s="68" t="s">
        <v>20</v>
      </c>
      <c r="B40" s="231"/>
      <c r="C40" s="231"/>
      <c r="D40" s="65"/>
      <c r="G40" s="170"/>
      <c r="H40" s="170"/>
      <c r="I40" s="170"/>
      <c r="J40" s="65"/>
      <c r="K40" s="171"/>
      <c r="L40" s="158"/>
      <c r="M40" s="172"/>
      <c r="N40" s="157"/>
      <c r="O40" s="65"/>
      <c r="P40" s="65"/>
      <c r="Q40" s="92"/>
      <c r="R40" s="65"/>
      <c r="S40" s="65"/>
      <c r="T40" s="65"/>
      <c r="U40" s="65"/>
      <c r="V40" s="65"/>
    </row>
    <row r="41" spans="1:22" ht="15" customHeight="1" x14ac:dyDescent="0.25">
      <c r="A41" s="348" t="s">
        <v>21</v>
      </c>
      <c r="B41" s="347"/>
      <c r="C41" s="347"/>
      <c r="D41" s="65"/>
      <c r="G41" s="170"/>
      <c r="H41" s="170"/>
      <c r="I41" s="170"/>
      <c r="J41" s="65"/>
      <c r="K41" s="171"/>
      <c r="L41" s="158"/>
      <c r="M41" s="172"/>
      <c r="N41" s="157"/>
      <c r="O41" s="65"/>
      <c r="P41" s="65"/>
      <c r="Q41" s="65"/>
      <c r="R41" s="65"/>
      <c r="S41" s="65"/>
      <c r="T41" s="65"/>
      <c r="U41" s="65"/>
      <c r="V41" s="65"/>
    </row>
    <row r="42" spans="1:22" ht="15" customHeight="1" x14ac:dyDescent="0.25">
      <c r="A42" s="68" t="s">
        <v>22</v>
      </c>
      <c r="B42" s="231"/>
      <c r="C42" s="231"/>
      <c r="D42" s="65"/>
      <c r="G42" s="170"/>
      <c r="H42" s="170"/>
      <c r="I42" s="170"/>
      <c r="J42" s="65"/>
      <c r="K42" s="171"/>
      <c r="L42" s="158"/>
      <c r="M42" s="172"/>
      <c r="N42" s="157"/>
      <c r="O42" s="65"/>
      <c r="P42" s="65"/>
      <c r="Q42" s="92"/>
      <c r="R42" s="65"/>
      <c r="S42" s="65"/>
      <c r="T42" s="65"/>
      <c r="U42" s="65"/>
      <c r="V42" s="65"/>
    </row>
    <row r="43" spans="1:22" ht="15" customHeight="1" x14ac:dyDescent="0.25">
      <c r="A43" s="68" t="s">
        <v>23</v>
      </c>
      <c r="B43" s="231"/>
      <c r="C43" s="231"/>
      <c r="D43" s="65"/>
      <c r="G43" s="170"/>
      <c r="H43" s="170"/>
      <c r="I43" s="170"/>
      <c r="J43" s="65"/>
      <c r="K43" s="171"/>
      <c r="L43" s="158"/>
      <c r="M43" s="172"/>
      <c r="N43" s="157"/>
      <c r="O43" s="65"/>
      <c r="P43" s="65"/>
      <c r="Q43" s="92"/>
      <c r="R43" s="65"/>
      <c r="S43" s="65"/>
      <c r="T43" s="65"/>
      <c r="U43" s="65"/>
      <c r="V43" s="65"/>
    </row>
    <row r="44" spans="1:22" ht="15" customHeight="1" x14ac:dyDescent="0.25">
      <c r="A44" s="68" t="s">
        <v>827</v>
      </c>
      <c r="B44" s="231"/>
      <c r="C44" s="231"/>
      <c r="D44" s="65"/>
      <c r="G44" s="170"/>
      <c r="H44" s="170"/>
      <c r="I44" s="170"/>
      <c r="J44" s="65"/>
      <c r="K44" s="171"/>
      <c r="L44" s="158"/>
      <c r="M44" s="172"/>
      <c r="N44" s="157"/>
      <c r="O44" s="65"/>
      <c r="P44" s="65"/>
      <c r="Q44" s="92"/>
      <c r="R44" s="65"/>
      <c r="S44" s="65"/>
      <c r="T44" s="65"/>
      <c r="U44" s="65"/>
      <c r="V44" s="65"/>
    </row>
    <row r="45" spans="1:22" ht="15" customHeight="1" x14ac:dyDescent="0.25">
      <c r="A45" s="74"/>
      <c r="B45" s="231"/>
      <c r="C45" s="231"/>
      <c r="D45" s="65"/>
      <c r="G45" s="170"/>
      <c r="H45" s="170"/>
      <c r="I45" s="170"/>
      <c r="J45" s="65"/>
      <c r="K45" s="171"/>
      <c r="L45" s="158"/>
      <c r="M45" s="172"/>
      <c r="N45" s="157"/>
      <c r="O45" s="65"/>
      <c r="P45" s="65"/>
      <c r="Q45" s="92"/>
      <c r="R45" s="65"/>
      <c r="S45" s="65"/>
      <c r="T45" s="65"/>
      <c r="U45" s="65"/>
      <c r="V45" s="65"/>
    </row>
    <row r="46" spans="1:22" ht="15" customHeight="1" x14ac:dyDescent="0.25">
      <c r="A46" s="661" t="s">
        <v>705</v>
      </c>
      <c r="B46" s="661"/>
      <c r="C46" s="661"/>
      <c r="D46" s="65"/>
      <c r="G46" s="170"/>
      <c r="H46" s="170"/>
      <c r="I46" s="170"/>
      <c r="J46" s="65"/>
      <c r="K46" s="171"/>
      <c r="L46" s="158"/>
      <c r="M46" s="172"/>
      <c r="N46" s="157"/>
      <c r="O46" s="65"/>
      <c r="P46" s="65"/>
      <c r="Q46" s="92"/>
      <c r="R46" s="65"/>
      <c r="S46" s="65"/>
      <c r="T46" s="65"/>
      <c r="U46" s="65"/>
      <c r="V46" s="65"/>
    </row>
    <row r="47" spans="1:22" ht="15" customHeight="1" x14ac:dyDescent="0.25">
      <c r="A47" s="661"/>
      <c r="B47" s="661"/>
      <c r="C47" s="661"/>
      <c r="D47" s="65"/>
      <c r="G47" s="170"/>
      <c r="H47" s="170"/>
      <c r="I47" s="170"/>
      <c r="J47" s="65"/>
      <c r="K47" s="171"/>
      <c r="L47" s="158"/>
      <c r="M47" s="172"/>
      <c r="N47" s="157"/>
      <c r="O47" s="65"/>
      <c r="P47" s="65"/>
      <c r="Q47" s="92"/>
      <c r="R47" s="65"/>
      <c r="S47" s="65"/>
      <c r="T47" s="65"/>
      <c r="U47" s="65"/>
      <c r="V47" s="65"/>
    </row>
    <row r="48" spans="1:22" ht="15" customHeight="1" x14ac:dyDescent="0.25">
      <c r="A48" s="662" t="s">
        <v>24</v>
      </c>
      <c r="B48" s="662"/>
      <c r="C48" s="662"/>
      <c r="D48" s="65"/>
      <c r="G48" s="170"/>
      <c r="H48" s="170"/>
      <c r="I48" s="170"/>
      <c r="J48" s="65"/>
      <c r="K48" s="171"/>
      <c r="L48" s="158"/>
      <c r="M48" s="172"/>
      <c r="N48" s="157"/>
      <c r="O48" s="65"/>
      <c r="P48" s="65"/>
      <c r="Q48" s="92"/>
      <c r="R48" s="65"/>
      <c r="S48" s="65"/>
      <c r="T48" s="65"/>
      <c r="U48" s="65"/>
      <c r="V48" s="65"/>
    </row>
    <row r="49" spans="1:22" ht="15" customHeight="1" x14ac:dyDescent="0.25">
      <c r="A49" s="662"/>
      <c r="B49" s="662"/>
      <c r="C49" s="662"/>
      <c r="D49" s="65"/>
      <c r="G49" s="170"/>
      <c r="H49" s="170"/>
      <c r="I49" s="170"/>
      <c r="J49" s="65"/>
      <c r="K49" s="171"/>
      <c r="L49" s="158"/>
      <c r="M49" s="172"/>
      <c r="N49" s="157"/>
      <c r="O49" s="65"/>
      <c r="P49" s="65"/>
      <c r="Q49" s="92"/>
      <c r="R49" s="65"/>
      <c r="S49" s="65"/>
      <c r="T49" s="65"/>
      <c r="U49" s="65"/>
      <c r="V49" s="65"/>
    </row>
    <row r="50" spans="1:22" ht="15" customHeight="1" x14ac:dyDescent="0.25">
      <c r="A50" s="73"/>
      <c r="B50" s="73"/>
      <c r="C50" s="73"/>
      <c r="D50" s="65"/>
      <c r="G50" s="170"/>
      <c r="H50" s="170"/>
      <c r="I50" s="170"/>
      <c r="J50" s="65"/>
      <c r="K50" s="171"/>
      <c r="L50" s="158"/>
      <c r="M50" s="172"/>
      <c r="N50" s="157"/>
      <c r="O50" s="65"/>
      <c r="P50" s="65"/>
      <c r="Q50" s="65"/>
      <c r="R50" s="65"/>
      <c r="S50" s="65"/>
      <c r="T50" s="65"/>
      <c r="U50" s="65"/>
      <c r="V50" s="65"/>
    </row>
    <row r="51" spans="1:22" ht="15" customHeight="1" x14ac:dyDescent="0.25">
      <c r="A51" s="73"/>
      <c r="B51" s="73"/>
      <c r="C51" s="73"/>
      <c r="D51" s="65"/>
      <c r="G51" s="170"/>
      <c r="H51" s="170"/>
      <c r="I51" s="170"/>
      <c r="J51" s="65"/>
      <c r="K51" s="171"/>
      <c r="L51" s="158"/>
      <c r="M51" s="172"/>
      <c r="N51" s="157"/>
      <c r="O51" s="92"/>
      <c r="P51" s="65"/>
      <c r="Q51" s="92"/>
      <c r="R51" s="65"/>
      <c r="S51" s="65"/>
      <c r="T51" s="65"/>
      <c r="U51" s="65"/>
      <c r="V51" s="65"/>
    </row>
    <row r="52" spans="1:22" ht="15" customHeight="1" x14ac:dyDescent="0.25">
      <c r="A52" s="73"/>
      <c r="B52" s="73"/>
      <c r="C52" s="73"/>
      <c r="D52" s="65"/>
      <c r="G52" s="170"/>
      <c r="H52" s="170"/>
      <c r="I52" s="170"/>
      <c r="J52" s="65"/>
      <c r="K52" s="171"/>
      <c r="L52" s="158"/>
      <c r="M52" s="172"/>
      <c r="N52" s="157"/>
      <c r="O52" s="92"/>
      <c r="P52" s="65"/>
      <c r="Q52" s="92"/>
      <c r="R52" s="65"/>
      <c r="S52" s="65"/>
      <c r="T52" s="65"/>
      <c r="U52" s="65"/>
      <c r="V52" s="65"/>
    </row>
    <row r="53" spans="1:22" ht="15" customHeight="1" x14ac:dyDescent="0.25">
      <c r="A53" s="73"/>
      <c r="B53" s="73"/>
      <c r="C53" s="73"/>
      <c r="D53" s="65"/>
      <c r="G53" s="170"/>
      <c r="H53" s="170"/>
      <c r="I53" s="170"/>
      <c r="J53" s="65"/>
      <c r="K53" s="171"/>
      <c r="L53" s="158"/>
      <c r="M53" s="172"/>
      <c r="N53" s="157"/>
      <c r="O53" s="92"/>
      <c r="P53" s="65"/>
      <c r="Q53" s="92"/>
      <c r="R53" s="65"/>
      <c r="S53" s="65"/>
      <c r="T53" s="65"/>
      <c r="U53" s="65"/>
      <c r="V53" s="65"/>
    </row>
    <row r="54" spans="1:22" ht="15" customHeight="1" x14ac:dyDescent="0.25">
      <c r="D54" s="65"/>
      <c r="G54" s="170"/>
      <c r="H54" s="170"/>
      <c r="I54" s="170"/>
      <c r="J54" s="65"/>
      <c r="K54" s="171"/>
      <c r="L54" s="158"/>
      <c r="M54" s="172"/>
      <c r="N54" s="157"/>
      <c r="O54" s="92"/>
      <c r="P54" s="65"/>
      <c r="Q54" s="92"/>
      <c r="R54" s="65"/>
      <c r="S54" s="65"/>
      <c r="T54" s="65"/>
      <c r="U54" s="65"/>
      <c r="V54" s="65"/>
    </row>
    <row r="55" spans="1:22" ht="15" customHeight="1" x14ac:dyDescent="0.25">
      <c r="D55" s="65"/>
      <c r="G55" s="170"/>
      <c r="H55" s="170"/>
      <c r="I55" s="170"/>
      <c r="J55" s="65"/>
      <c r="K55" s="171"/>
      <c r="L55" s="158"/>
      <c r="M55" s="172"/>
      <c r="N55" s="157"/>
      <c r="O55" s="92"/>
      <c r="P55" s="65"/>
      <c r="Q55" s="92"/>
      <c r="R55" s="65"/>
      <c r="S55" s="65"/>
      <c r="T55" s="65"/>
      <c r="U55" s="65"/>
      <c r="V55" s="65"/>
    </row>
    <row r="56" spans="1:22" ht="15" customHeight="1" x14ac:dyDescent="0.25">
      <c r="D56" s="65"/>
      <c r="G56" s="170"/>
      <c r="H56" s="170"/>
      <c r="I56" s="170"/>
      <c r="J56" s="65"/>
      <c r="K56" s="171"/>
      <c r="L56" s="158"/>
      <c r="M56" s="172"/>
      <c r="N56" s="157"/>
      <c r="O56" s="92"/>
      <c r="P56" s="65"/>
      <c r="Q56" s="92"/>
      <c r="R56" s="65"/>
      <c r="S56" s="65"/>
      <c r="T56" s="65"/>
      <c r="U56" s="65"/>
      <c r="V56" s="65"/>
    </row>
    <row r="57" spans="1:22" ht="15" customHeight="1" x14ac:dyDescent="0.25">
      <c r="D57" s="65"/>
      <c r="G57" s="170"/>
      <c r="H57" s="170"/>
      <c r="I57" s="170"/>
      <c r="J57" s="65"/>
      <c r="K57" s="171"/>
      <c r="L57" s="158"/>
      <c r="M57" s="172"/>
      <c r="N57" s="157"/>
      <c r="O57" s="92"/>
      <c r="P57" s="65"/>
      <c r="Q57" s="92"/>
      <c r="R57" s="65"/>
      <c r="S57" s="65"/>
      <c r="T57" s="65"/>
      <c r="U57" s="65"/>
      <c r="V57" s="65"/>
    </row>
    <row r="58" spans="1:22" ht="15" customHeight="1" x14ac:dyDescent="0.25">
      <c r="D58" s="65"/>
      <c r="G58" s="170"/>
      <c r="H58" s="170"/>
      <c r="I58" s="170"/>
      <c r="J58" s="65"/>
      <c r="K58" s="171"/>
      <c r="L58" s="158"/>
      <c r="M58" s="172"/>
      <c r="N58" s="157"/>
      <c r="O58" s="92"/>
      <c r="P58" s="65"/>
      <c r="Q58" s="92"/>
      <c r="R58" s="65"/>
      <c r="S58" s="65"/>
      <c r="T58" s="65"/>
      <c r="U58" s="65"/>
      <c r="V58" s="65"/>
    </row>
    <row r="59" spans="1:22" ht="15" customHeight="1" x14ac:dyDescent="0.25">
      <c r="D59" s="65"/>
      <c r="G59" s="170"/>
      <c r="H59" s="170"/>
      <c r="I59" s="170"/>
      <c r="J59" s="65"/>
      <c r="K59" s="171"/>
      <c r="L59" s="158"/>
      <c r="M59" s="172"/>
      <c r="N59" s="157"/>
      <c r="O59" s="92"/>
      <c r="P59" s="65"/>
      <c r="Q59" s="92"/>
      <c r="R59" s="65"/>
      <c r="S59" s="65"/>
      <c r="T59" s="65"/>
      <c r="U59" s="65"/>
      <c r="V59" s="65"/>
    </row>
    <row r="60" spans="1:22" ht="15" customHeight="1" x14ac:dyDescent="0.25">
      <c r="D60" s="65"/>
      <c r="G60" s="170"/>
      <c r="H60" s="170"/>
      <c r="I60" s="170"/>
      <c r="J60" s="65"/>
      <c r="K60" s="171"/>
      <c r="L60" s="158"/>
      <c r="M60" s="172"/>
      <c r="N60" s="157"/>
      <c r="O60" s="92"/>
      <c r="P60" s="65"/>
      <c r="Q60" s="92"/>
      <c r="R60" s="65"/>
      <c r="S60" s="65"/>
      <c r="T60" s="65"/>
      <c r="U60" s="65"/>
      <c r="V60" s="65"/>
    </row>
    <row r="61" spans="1:22" ht="15" customHeight="1" x14ac:dyDescent="0.25">
      <c r="D61" s="65"/>
      <c r="G61" s="170"/>
      <c r="H61" s="170"/>
      <c r="I61" s="170"/>
      <c r="J61" s="65"/>
      <c r="K61" s="171"/>
      <c r="L61" s="158"/>
      <c r="M61" s="172"/>
      <c r="N61" s="157"/>
      <c r="O61" s="65"/>
      <c r="P61" s="65"/>
      <c r="Q61" s="65"/>
      <c r="R61" s="65"/>
      <c r="S61" s="65"/>
      <c r="T61" s="65"/>
      <c r="U61" s="65"/>
      <c r="V61" s="65"/>
    </row>
    <row r="62" spans="1:22" ht="15" customHeight="1" x14ac:dyDescent="0.25">
      <c r="D62" s="65"/>
      <c r="G62" s="170"/>
      <c r="H62" s="170"/>
      <c r="I62" s="170"/>
      <c r="J62" s="65"/>
      <c r="K62" s="171"/>
      <c r="L62" s="158"/>
      <c r="M62" s="172"/>
      <c r="N62" s="157"/>
      <c r="O62" s="92"/>
      <c r="P62" s="65"/>
      <c r="Q62" s="92"/>
      <c r="R62" s="65"/>
      <c r="S62" s="65"/>
      <c r="T62" s="65"/>
      <c r="U62" s="65"/>
      <c r="V62" s="65"/>
    </row>
    <row r="63" spans="1:22" ht="15" customHeight="1" x14ac:dyDescent="0.25">
      <c r="D63" s="65"/>
      <c r="G63" s="170"/>
      <c r="H63" s="170"/>
      <c r="I63" s="170"/>
      <c r="J63" s="65"/>
      <c r="K63" s="171"/>
      <c r="L63" s="158"/>
      <c r="M63" s="172"/>
      <c r="N63" s="157"/>
      <c r="O63" s="92"/>
      <c r="P63" s="65"/>
      <c r="Q63" s="92"/>
      <c r="R63" s="65"/>
      <c r="S63" s="65"/>
      <c r="T63" s="65"/>
      <c r="U63" s="65"/>
      <c r="V63" s="65"/>
    </row>
    <row r="64" spans="1:22" ht="15" customHeight="1" x14ac:dyDescent="0.25">
      <c r="D64" s="65"/>
      <c r="G64" s="170"/>
      <c r="H64" s="170"/>
      <c r="I64" s="170"/>
      <c r="J64" s="65"/>
      <c r="K64" s="171"/>
      <c r="L64" s="158"/>
      <c r="M64" s="172"/>
      <c r="N64" s="157"/>
      <c r="O64" s="92"/>
      <c r="P64" s="65"/>
      <c r="Q64" s="92"/>
      <c r="R64" s="65"/>
      <c r="S64" s="65"/>
      <c r="T64" s="65"/>
      <c r="U64" s="65"/>
      <c r="V64" s="65"/>
    </row>
    <row r="65" spans="4:22" ht="15" customHeight="1" x14ac:dyDescent="0.25">
      <c r="D65" s="65"/>
      <c r="G65" s="170"/>
      <c r="H65" s="170"/>
      <c r="I65" s="170"/>
      <c r="J65" s="65"/>
      <c r="K65" s="171"/>
      <c r="L65" s="158"/>
      <c r="M65" s="172"/>
      <c r="N65" s="157"/>
      <c r="O65" s="92"/>
      <c r="P65" s="65"/>
      <c r="Q65" s="92"/>
      <c r="R65" s="65"/>
      <c r="S65" s="65"/>
      <c r="T65" s="65"/>
      <c r="U65" s="65"/>
      <c r="V65" s="65"/>
    </row>
    <row r="66" spans="4:22" ht="15" customHeight="1" x14ac:dyDescent="0.25">
      <c r="D66" s="65"/>
      <c r="G66" s="170"/>
      <c r="H66" s="170"/>
      <c r="I66" s="170"/>
      <c r="J66" s="65"/>
      <c r="K66" s="171"/>
      <c r="L66" s="158"/>
      <c r="M66" s="172"/>
      <c r="N66" s="157"/>
      <c r="O66" s="92"/>
      <c r="P66" s="65"/>
      <c r="Q66" s="92"/>
      <c r="R66" s="65"/>
      <c r="S66" s="65"/>
      <c r="T66" s="65"/>
      <c r="U66" s="65"/>
      <c r="V66" s="65"/>
    </row>
    <row r="67" spans="4:22" ht="15" customHeight="1" x14ac:dyDescent="0.25">
      <c r="D67" s="65"/>
      <c r="G67" s="170"/>
      <c r="H67" s="170"/>
      <c r="I67" s="170"/>
      <c r="J67" s="65"/>
      <c r="K67" s="171"/>
      <c r="L67" s="158"/>
      <c r="M67" s="172"/>
      <c r="N67" s="157"/>
      <c r="O67" s="92"/>
      <c r="P67" s="65"/>
      <c r="Q67" s="92"/>
      <c r="R67" s="65"/>
      <c r="S67" s="65"/>
      <c r="T67" s="65"/>
      <c r="U67" s="65"/>
      <c r="V67" s="65"/>
    </row>
    <row r="68" spans="4:22" ht="15" customHeight="1" x14ac:dyDescent="0.25">
      <c r="D68" s="65"/>
      <c r="G68" s="170"/>
      <c r="H68" s="170"/>
      <c r="I68" s="170"/>
      <c r="J68" s="65"/>
      <c r="K68" s="171"/>
      <c r="L68" s="158"/>
      <c r="M68" s="172"/>
      <c r="N68" s="157"/>
      <c r="O68" s="92"/>
      <c r="P68" s="65"/>
      <c r="Q68" s="92"/>
      <c r="R68" s="65"/>
      <c r="S68" s="65"/>
      <c r="T68" s="65"/>
      <c r="U68" s="65"/>
      <c r="V68" s="65"/>
    </row>
    <row r="69" spans="4:22" ht="15" customHeight="1" x14ac:dyDescent="0.25">
      <c r="D69" s="65"/>
      <c r="G69" s="170"/>
      <c r="H69" s="170"/>
      <c r="I69" s="170"/>
      <c r="J69" s="65"/>
      <c r="K69" s="171"/>
      <c r="L69" s="158"/>
      <c r="M69" s="172"/>
      <c r="N69" s="157"/>
      <c r="O69" s="92"/>
      <c r="P69" s="65"/>
      <c r="Q69" s="92"/>
      <c r="R69" s="65"/>
      <c r="S69" s="65"/>
      <c r="T69" s="65"/>
      <c r="U69" s="65"/>
      <c r="V69" s="65"/>
    </row>
    <row r="70" spans="4:22" ht="15" customHeight="1" x14ac:dyDescent="0.25">
      <c r="D70" s="65"/>
      <c r="G70" s="170"/>
      <c r="H70" s="170"/>
      <c r="I70" s="170"/>
      <c r="J70" s="65"/>
      <c r="K70" s="171"/>
      <c r="L70" s="158"/>
      <c r="M70" s="172"/>
      <c r="N70" s="157"/>
      <c r="O70" s="65"/>
      <c r="P70" s="65"/>
      <c r="Q70" s="65"/>
      <c r="R70" s="65"/>
      <c r="S70" s="65"/>
      <c r="T70" s="65"/>
      <c r="U70" s="65"/>
      <c r="V70" s="65"/>
    </row>
    <row r="71" spans="4:22" ht="15" customHeight="1" x14ac:dyDescent="0.25">
      <c r="D71" s="65"/>
      <c r="G71" s="170"/>
      <c r="H71" s="170"/>
      <c r="I71" s="170"/>
      <c r="J71" s="65"/>
      <c r="K71" s="171"/>
      <c r="L71" s="158"/>
      <c r="M71" s="172"/>
      <c r="N71" s="157"/>
      <c r="O71" s="92"/>
      <c r="P71" s="65"/>
      <c r="Q71" s="92"/>
      <c r="R71" s="65"/>
      <c r="S71" s="65"/>
      <c r="T71" s="65"/>
      <c r="U71" s="65"/>
      <c r="V71" s="65"/>
    </row>
    <row r="72" spans="4:22" ht="15" customHeight="1" x14ac:dyDescent="0.25">
      <c r="D72" s="65"/>
      <c r="G72" s="170"/>
      <c r="H72" s="170"/>
      <c r="I72" s="170"/>
      <c r="J72" s="65"/>
      <c r="K72" s="171"/>
      <c r="L72" s="158"/>
      <c r="M72" s="172"/>
      <c r="N72" s="157"/>
      <c r="O72" s="92"/>
      <c r="P72" s="65"/>
      <c r="Q72" s="92"/>
      <c r="R72" s="65"/>
      <c r="S72" s="65"/>
      <c r="T72" s="65"/>
      <c r="U72" s="65"/>
      <c r="V72" s="65"/>
    </row>
    <row r="73" spans="4:22" ht="15" customHeight="1" x14ac:dyDescent="0.25">
      <c r="D73" s="65"/>
      <c r="G73" s="170"/>
      <c r="H73" s="170"/>
      <c r="I73" s="170"/>
      <c r="J73" s="65"/>
      <c r="K73" s="171"/>
      <c r="L73" s="158"/>
      <c r="M73" s="172"/>
      <c r="N73" s="157"/>
      <c r="O73" s="92"/>
      <c r="P73" s="65"/>
      <c r="Q73" s="92"/>
      <c r="R73" s="65"/>
      <c r="S73" s="65"/>
      <c r="T73" s="65"/>
      <c r="U73" s="65"/>
      <c r="V73" s="65"/>
    </row>
    <row r="74" spans="4:22" ht="15" customHeight="1" x14ac:dyDescent="0.25">
      <c r="D74" s="65"/>
      <c r="G74" s="170"/>
      <c r="H74" s="170"/>
      <c r="I74" s="170"/>
      <c r="J74" s="65"/>
      <c r="K74" s="171"/>
      <c r="L74" s="158"/>
      <c r="M74" s="172"/>
      <c r="N74" s="157"/>
      <c r="O74" s="92"/>
      <c r="P74" s="65"/>
      <c r="Q74" s="92"/>
      <c r="R74" s="65"/>
      <c r="S74" s="65"/>
      <c r="T74" s="65"/>
      <c r="U74" s="65"/>
      <c r="V74" s="65"/>
    </row>
    <row r="75" spans="4:22" ht="15" customHeight="1" x14ac:dyDescent="0.25">
      <c r="D75" s="65"/>
      <c r="G75" s="170"/>
      <c r="H75" s="170"/>
      <c r="I75" s="170"/>
      <c r="J75" s="65"/>
      <c r="K75" s="171"/>
      <c r="L75" s="158"/>
      <c r="M75" s="172"/>
      <c r="N75" s="157"/>
      <c r="O75" s="92"/>
      <c r="P75" s="65"/>
      <c r="Q75" s="92"/>
      <c r="R75" s="65"/>
      <c r="S75" s="65"/>
      <c r="T75" s="65"/>
      <c r="U75" s="65"/>
      <c r="V75" s="65"/>
    </row>
    <row r="76" spans="4:22" ht="15" customHeight="1" x14ac:dyDescent="0.25">
      <c r="D76" s="65"/>
      <c r="G76" s="170"/>
      <c r="H76" s="170"/>
      <c r="I76" s="170"/>
      <c r="J76" s="65"/>
      <c r="K76" s="171"/>
      <c r="L76" s="158"/>
      <c r="M76" s="172"/>
      <c r="N76" s="157"/>
      <c r="O76" s="92"/>
      <c r="P76" s="65"/>
      <c r="Q76" s="92"/>
      <c r="R76" s="65"/>
      <c r="S76" s="65"/>
      <c r="T76" s="65"/>
      <c r="U76" s="65"/>
      <c r="V76" s="65"/>
    </row>
    <row r="77" spans="4:22" ht="15" customHeight="1" x14ac:dyDescent="0.25">
      <c r="D77" s="65"/>
      <c r="G77" s="170"/>
      <c r="H77" s="170"/>
      <c r="I77" s="170"/>
      <c r="J77" s="65"/>
      <c r="K77" s="171"/>
      <c r="L77" s="158"/>
      <c r="M77" s="172"/>
      <c r="N77" s="157"/>
      <c r="O77" s="65"/>
      <c r="P77" s="65"/>
      <c r="Q77" s="65"/>
      <c r="R77" s="65"/>
      <c r="S77" s="65"/>
      <c r="T77" s="65"/>
      <c r="U77" s="65"/>
      <c r="V77" s="65"/>
    </row>
    <row r="78" spans="4:22" ht="15" customHeight="1" x14ac:dyDescent="0.25">
      <c r="D78" s="65"/>
      <c r="G78" s="170"/>
      <c r="H78" s="170"/>
      <c r="I78" s="170"/>
      <c r="J78" s="65"/>
      <c r="K78" s="171"/>
      <c r="L78" s="158"/>
      <c r="M78" s="172"/>
      <c r="N78" s="157"/>
      <c r="O78" s="92"/>
      <c r="P78" s="65"/>
      <c r="Q78" s="92"/>
      <c r="R78" s="65"/>
      <c r="S78" s="65"/>
      <c r="T78" s="65"/>
      <c r="U78" s="65"/>
      <c r="V78" s="65"/>
    </row>
    <row r="79" spans="4:22" ht="15" customHeight="1" x14ac:dyDescent="0.25">
      <c r="D79" s="65"/>
      <c r="G79" s="170"/>
      <c r="H79" s="170"/>
      <c r="I79" s="170"/>
      <c r="J79" s="65"/>
      <c r="K79" s="171"/>
      <c r="L79" s="158"/>
      <c r="M79" s="172"/>
      <c r="N79" s="157"/>
      <c r="O79" s="92"/>
      <c r="P79" s="65"/>
      <c r="Q79" s="92"/>
      <c r="R79" s="65"/>
      <c r="S79" s="65"/>
      <c r="T79" s="65"/>
      <c r="U79" s="65"/>
      <c r="V79" s="65"/>
    </row>
    <row r="80" spans="4:22" ht="15" customHeight="1" x14ac:dyDescent="0.25">
      <c r="D80" s="65"/>
      <c r="G80" s="170"/>
      <c r="H80" s="170"/>
      <c r="I80" s="170"/>
      <c r="J80" s="65"/>
      <c r="K80" s="171"/>
      <c r="L80" s="158"/>
      <c r="M80" s="172"/>
      <c r="N80" s="157"/>
      <c r="O80" s="92"/>
      <c r="P80" s="65"/>
      <c r="Q80" s="92"/>
      <c r="R80" s="65"/>
      <c r="S80" s="65"/>
      <c r="T80" s="65"/>
      <c r="U80" s="65"/>
      <c r="V80" s="65"/>
    </row>
    <row r="81" spans="4:22" ht="15" customHeight="1" x14ac:dyDescent="0.25">
      <c r="D81" s="65"/>
      <c r="G81" s="170"/>
      <c r="H81" s="170"/>
      <c r="I81" s="170"/>
      <c r="J81" s="65"/>
      <c r="K81" s="171"/>
      <c r="L81" s="158"/>
      <c r="M81" s="172"/>
      <c r="N81" s="157"/>
      <c r="O81" s="92"/>
      <c r="P81" s="65"/>
      <c r="Q81" s="92"/>
      <c r="R81" s="65"/>
      <c r="S81" s="65"/>
      <c r="T81" s="65"/>
      <c r="U81" s="65"/>
      <c r="V81" s="65"/>
    </row>
    <row r="82" spans="4:22" ht="15" customHeight="1" x14ac:dyDescent="0.25">
      <c r="D82" s="65"/>
      <c r="G82" s="170"/>
      <c r="H82" s="170"/>
      <c r="I82" s="170"/>
      <c r="J82" s="65"/>
      <c r="K82" s="171"/>
      <c r="L82" s="158"/>
      <c r="M82" s="172"/>
      <c r="N82" s="157"/>
      <c r="O82" s="92"/>
      <c r="P82" s="65"/>
      <c r="Q82" s="92"/>
      <c r="R82" s="65"/>
      <c r="S82" s="65"/>
      <c r="T82" s="65"/>
      <c r="U82" s="65"/>
      <c r="V82" s="65"/>
    </row>
    <row r="83" spans="4:22" ht="15" customHeight="1" x14ac:dyDescent="0.25">
      <c r="D83" s="65"/>
      <c r="G83" s="170"/>
      <c r="H83" s="170"/>
      <c r="I83" s="170"/>
      <c r="J83" s="65"/>
      <c r="K83" s="171"/>
      <c r="L83" s="158"/>
      <c r="M83" s="172"/>
      <c r="N83" s="157"/>
      <c r="O83" s="92"/>
      <c r="P83" s="65"/>
      <c r="Q83" s="92"/>
      <c r="R83" s="65"/>
      <c r="S83" s="65"/>
      <c r="T83" s="65"/>
      <c r="U83" s="65"/>
      <c r="V83" s="65"/>
    </row>
    <row r="84" spans="4:22" ht="15" customHeight="1" x14ac:dyDescent="0.25">
      <c r="D84" s="65"/>
      <c r="G84" s="170"/>
      <c r="H84" s="170"/>
      <c r="I84" s="170"/>
      <c r="J84" s="65"/>
      <c r="K84" s="171"/>
      <c r="L84" s="158"/>
      <c r="M84" s="172"/>
      <c r="N84" s="157"/>
      <c r="O84" s="92"/>
      <c r="P84" s="65"/>
      <c r="Q84" s="92"/>
      <c r="R84" s="65"/>
      <c r="S84" s="65"/>
      <c r="T84" s="65"/>
      <c r="U84" s="65"/>
      <c r="V84" s="65"/>
    </row>
    <row r="85" spans="4:22" ht="15" customHeight="1" x14ac:dyDescent="0.25">
      <c r="D85" s="65"/>
      <c r="G85" s="170"/>
      <c r="H85" s="170"/>
      <c r="I85" s="170"/>
      <c r="J85" s="65"/>
      <c r="K85" s="171"/>
      <c r="L85" s="158"/>
      <c r="M85" s="172"/>
      <c r="N85" s="157"/>
      <c r="O85" s="92"/>
      <c r="P85" s="65"/>
      <c r="Q85" s="92"/>
      <c r="R85" s="65"/>
      <c r="S85" s="65"/>
      <c r="T85" s="65"/>
      <c r="U85" s="65"/>
      <c r="V85" s="65"/>
    </row>
    <row r="86" spans="4:22" ht="15" customHeight="1" x14ac:dyDescent="0.25">
      <c r="D86" s="65"/>
      <c r="G86" s="170"/>
      <c r="H86" s="170"/>
      <c r="I86" s="170"/>
      <c r="J86" s="65"/>
      <c r="K86" s="171"/>
      <c r="L86" s="158"/>
      <c r="M86" s="172"/>
      <c r="N86" s="157"/>
      <c r="O86" s="92"/>
      <c r="P86" s="65"/>
      <c r="Q86" s="92"/>
      <c r="R86" s="65"/>
      <c r="S86" s="65"/>
      <c r="T86" s="65"/>
      <c r="U86" s="65"/>
      <c r="V86" s="65"/>
    </row>
    <row r="87" spans="4:22" ht="15" customHeight="1" x14ac:dyDescent="0.25">
      <c r="D87" s="65"/>
      <c r="G87" s="170"/>
      <c r="H87" s="170"/>
      <c r="I87" s="170"/>
      <c r="J87" s="65"/>
      <c r="K87" s="171"/>
      <c r="L87" s="158"/>
      <c r="M87" s="172"/>
      <c r="N87" s="157"/>
      <c r="O87" s="65"/>
      <c r="P87" s="65"/>
      <c r="Q87" s="65"/>
      <c r="R87" s="65"/>
      <c r="S87" s="65"/>
      <c r="T87" s="65"/>
      <c r="U87" s="65"/>
      <c r="V87" s="65"/>
    </row>
    <row r="88" spans="4:22" ht="15" customHeight="1" x14ac:dyDescent="0.25">
      <c r="D88" s="65"/>
      <c r="G88" s="170"/>
      <c r="H88" s="170"/>
      <c r="I88" s="170"/>
      <c r="J88" s="65"/>
      <c r="K88" s="171"/>
      <c r="L88" s="158"/>
      <c r="M88" s="172"/>
      <c r="N88" s="157"/>
      <c r="O88" s="92"/>
      <c r="P88" s="65"/>
      <c r="Q88" s="92"/>
      <c r="R88" s="65"/>
      <c r="S88" s="65"/>
      <c r="T88" s="65"/>
      <c r="U88" s="65"/>
      <c r="V88" s="65"/>
    </row>
    <row r="89" spans="4:22" ht="15" customHeight="1" x14ac:dyDescent="0.25">
      <c r="D89" s="65"/>
      <c r="G89" s="170"/>
      <c r="H89" s="170"/>
      <c r="I89" s="170"/>
      <c r="J89" s="65"/>
      <c r="K89" s="171"/>
      <c r="L89" s="158"/>
      <c r="M89" s="172"/>
      <c r="N89" s="157"/>
      <c r="O89" s="92"/>
      <c r="P89" s="65"/>
      <c r="Q89" s="92"/>
      <c r="R89" s="65"/>
      <c r="S89" s="65"/>
      <c r="T89" s="65"/>
      <c r="U89" s="65"/>
      <c r="V89" s="65"/>
    </row>
    <row r="90" spans="4:22" ht="15" customHeight="1" x14ac:dyDescent="0.25">
      <c r="D90" s="65"/>
      <c r="G90" s="170"/>
      <c r="H90" s="170"/>
      <c r="I90" s="170"/>
      <c r="J90" s="65"/>
      <c r="K90" s="171"/>
      <c r="L90" s="158"/>
      <c r="M90" s="172"/>
      <c r="N90" s="157"/>
      <c r="O90" s="65"/>
      <c r="P90" s="65"/>
      <c r="Q90" s="65"/>
      <c r="R90" s="65"/>
      <c r="S90" s="65"/>
      <c r="T90" s="65"/>
      <c r="U90" s="65"/>
      <c r="V90" s="65"/>
    </row>
    <row r="91" spans="4:22" ht="15" customHeight="1" x14ac:dyDescent="0.25">
      <c r="D91" s="65"/>
      <c r="G91" s="170"/>
      <c r="H91" s="170"/>
      <c r="I91" s="170"/>
      <c r="J91" s="65"/>
      <c r="K91" s="171"/>
      <c r="L91" s="158"/>
      <c r="M91" s="172"/>
      <c r="N91" s="157"/>
      <c r="O91" s="92"/>
      <c r="P91" s="65"/>
      <c r="Q91" s="92"/>
      <c r="R91" s="65"/>
      <c r="S91" s="65"/>
      <c r="T91" s="65"/>
      <c r="U91" s="65"/>
      <c r="V91" s="65"/>
    </row>
    <row r="92" spans="4:22" ht="15" customHeight="1" x14ac:dyDescent="0.25">
      <c r="D92" s="65"/>
      <c r="G92" s="170"/>
      <c r="H92" s="170"/>
      <c r="I92" s="170"/>
      <c r="J92" s="65"/>
      <c r="K92" s="171"/>
      <c r="L92" s="158"/>
      <c r="M92" s="172"/>
      <c r="N92" s="157"/>
      <c r="O92" s="92"/>
      <c r="P92" s="65"/>
      <c r="Q92" s="92"/>
      <c r="R92" s="65"/>
      <c r="S92" s="65"/>
      <c r="T92" s="65"/>
      <c r="U92" s="65"/>
      <c r="V92" s="65"/>
    </row>
    <row r="93" spans="4:22" ht="15" customHeight="1" x14ac:dyDescent="0.25">
      <c r="D93" s="65"/>
      <c r="G93" s="170"/>
      <c r="H93" s="170"/>
      <c r="I93" s="170"/>
      <c r="J93" s="65"/>
      <c r="K93" s="171"/>
      <c r="L93" s="158"/>
      <c r="M93" s="172"/>
      <c r="N93" s="157"/>
      <c r="O93" s="92"/>
      <c r="P93" s="65"/>
      <c r="Q93" s="92"/>
      <c r="R93" s="65"/>
      <c r="S93" s="65"/>
      <c r="T93" s="65"/>
      <c r="U93" s="65"/>
      <c r="V93" s="65"/>
    </row>
    <row r="94" spans="4:22" ht="15" customHeight="1" x14ac:dyDescent="0.25">
      <c r="D94" s="65"/>
      <c r="G94" s="170"/>
      <c r="H94" s="170"/>
      <c r="I94" s="170"/>
      <c r="J94" s="65"/>
      <c r="K94" s="171"/>
      <c r="L94" s="158"/>
      <c r="M94" s="172"/>
      <c r="N94" s="157"/>
      <c r="O94" s="92"/>
      <c r="P94" s="65"/>
      <c r="Q94" s="92"/>
      <c r="R94" s="65"/>
      <c r="S94" s="65"/>
      <c r="T94" s="65"/>
      <c r="U94" s="65"/>
      <c r="V94" s="65"/>
    </row>
    <row r="95" spans="4:22" ht="15" customHeight="1" x14ac:dyDescent="0.25">
      <c r="D95" s="65"/>
      <c r="G95" s="170"/>
      <c r="H95" s="170"/>
      <c r="I95" s="170"/>
      <c r="J95" s="65"/>
      <c r="K95" s="171"/>
      <c r="L95" s="158"/>
      <c r="M95" s="172"/>
      <c r="N95" s="157"/>
      <c r="O95" s="92"/>
      <c r="P95" s="65"/>
      <c r="Q95" s="92"/>
      <c r="R95" s="65"/>
      <c r="S95" s="65"/>
      <c r="T95" s="65"/>
      <c r="U95" s="65"/>
      <c r="V95" s="65"/>
    </row>
    <row r="96" spans="4:22" ht="15" customHeight="1" x14ac:dyDescent="0.25">
      <c r="D96" s="65"/>
      <c r="G96" s="170"/>
      <c r="H96" s="170"/>
      <c r="I96" s="170"/>
      <c r="J96" s="65"/>
      <c r="K96" s="171"/>
      <c r="L96" s="158"/>
      <c r="M96" s="172"/>
      <c r="N96" s="157"/>
      <c r="O96" s="92"/>
      <c r="P96" s="65"/>
      <c r="Q96" s="92"/>
      <c r="R96" s="65"/>
      <c r="S96" s="65"/>
      <c r="T96" s="65"/>
      <c r="U96" s="65"/>
      <c r="V96" s="65"/>
    </row>
    <row r="97" spans="4:22" ht="15" customHeight="1" x14ac:dyDescent="0.25">
      <c r="D97" s="65"/>
      <c r="G97" s="170"/>
      <c r="H97" s="170"/>
      <c r="I97" s="170"/>
      <c r="J97" s="65"/>
      <c r="K97" s="171"/>
      <c r="L97" s="158"/>
      <c r="M97" s="172"/>
      <c r="N97" s="157"/>
      <c r="O97" s="92"/>
      <c r="P97" s="65"/>
      <c r="Q97" s="92"/>
      <c r="R97" s="65"/>
      <c r="S97" s="65"/>
      <c r="T97" s="65"/>
      <c r="U97" s="65"/>
      <c r="V97" s="65"/>
    </row>
    <row r="98" spans="4:22" ht="15" customHeight="1" x14ac:dyDescent="0.25">
      <c r="D98" s="65"/>
      <c r="G98" s="170"/>
      <c r="H98" s="170"/>
      <c r="I98" s="170"/>
      <c r="J98" s="65"/>
      <c r="K98" s="171"/>
      <c r="L98" s="158"/>
      <c r="M98" s="172"/>
      <c r="N98" s="157"/>
      <c r="O98" s="92"/>
      <c r="P98" s="65"/>
      <c r="Q98" s="92"/>
      <c r="R98" s="65"/>
      <c r="S98" s="65"/>
      <c r="T98" s="65"/>
      <c r="U98" s="65"/>
      <c r="V98" s="65"/>
    </row>
    <row r="99" spans="4:22" ht="15" customHeight="1" x14ac:dyDescent="0.25">
      <c r="D99" s="65"/>
      <c r="G99" s="170"/>
      <c r="H99" s="170"/>
      <c r="I99" s="170"/>
      <c r="J99" s="65"/>
      <c r="K99" s="171"/>
      <c r="L99" s="158"/>
      <c r="M99" s="172"/>
      <c r="N99" s="157"/>
      <c r="O99" s="92"/>
      <c r="P99" s="65"/>
      <c r="Q99" s="92"/>
      <c r="R99" s="65"/>
      <c r="S99" s="65"/>
      <c r="T99" s="65"/>
      <c r="U99" s="65"/>
      <c r="V99" s="65"/>
    </row>
    <row r="100" spans="4:22" ht="15" customHeight="1" x14ac:dyDescent="0.25">
      <c r="G100" s="170"/>
      <c r="H100" s="170"/>
      <c r="I100" s="170"/>
      <c r="J100" s="65"/>
      <c r="K100" s="171"/>
      <c r="L100" s="158"/>
      <c r="M100" s="172"/>
      <c r="N100" s="157"/>
      <c r="O100" s="1"/>
    </row>
    <row r="101" spans="4:22" ht="15" customHeight="1" x14ac:dyDescent="0.25">
      <c r="G101" s="170"/>
      <c r="H101" s="170"/>
      <c r="I101" s="170"/>
      <c r="J101" s="65"/>
      <c r="K101" s="171"/>
      <c r="L101" s="158"/>
      <c r="M101" s="172"/>
      <c r="N101" s="157"/>
      <c r="O101" s="8"/>
      <c r="Q101" s="8"/>
    </row>
    <row r="102" spans="4:22" ht="15" customHeight="1" x14ac:dyDescent="0.25">
      <c r="G102" s="170"/>
      <c r="H102" s="170"/>
      <c r="I102" s="170"/>
      <c r="J102" s="65"/>
      <c r="K102" s="171"/>
      <c r="L102" s="158"/>
      <c r="M102" s="172"/>
      <c r="N102" s="157"/>
      <c r="O102" s="8"/>
      <c r="Q102" s="8"/>
    </row>
    <row r="103" spans="4:22" ht="15" customHeight="1" x14ac:dyDescent="0.25">
      <c r="G103" s="170"/>
      <c r="H103" s="170"/>
      <c r="I103" s="170"/>
      <c r="J103" s="65"/>
      <c r="K103" s="171"/>
      <c r="L103" s="158"/>
      <c r="M103" s="172"/>
      <c r="N103" s="157"/>
      <c r="O103" s="8"/>
      <c r="Q103" s="8"/>
    </row>
    <row r="104" spans="4:22" ht="15" customHeight="1" x14ac:dyDescent="0.25">
      <c r="G104" s="170"/>
      <c r="H104" s="170"/>
      <c r="I104" s="170"/>
      <c r="J104" s="65"/>
      <c r="K104" s="171"/>
      <c r="L104" s="158"/>
      <c r="M104" s="172"/>
      <c r="N104" s="157"/>
      <c r="O104" s="8"/>
      <c r="Q104" s="8"/>
    </row>
    <row r="105" spans="4:22" ht="15" customHeight="1" x14ac:dyDescent="0.25">
      <c r="G105" s="170"/>
      <c r="H105" s="170"/>
      <c r="I105" s="170"/>
      <c r="J105" s="65"/>
      <c r="K105" s="171"/>
      <c r="L105" s="158"/>
      <c r="M105" s="172"/>
      <c r="N105" s="157"/>
      <c r="O105" s="8"/>
      <c r="Q105" s="8"/>
    </row>
    <row r="106" spans="4:22" ht="15" customHeight="1" x14ac:dyDescent="0.25">
      <c r="G106" s="170"/>
      <c r="H106" s="170"/>
      <c r="I106" s="170"/>
      <c r="J106" s="65"/>
      <c r="K106" s="171"/>
      <c r="L106" s="158"/>
      <c r="M106" s="172"/>
      <c r="N106" s="157"/>
      <c r="O106" s="1"/>
    </row>
    <row r="107" spans="4:22" ht="15" customHeight="1" x14ac:dyDescent="0.25">
      <c r="G107" s="204"/>
      <c r="H107" s="204"/>
      <c r="I107" s="204"/>
      <c r="J107" s="65"/>
      <c r="K107" s="171"/>
      <c r="L107" s="158"/>
      <c r="M107" s="172"/>
      <c r="N107" s="157"/>
      <c r="O107" s="1"/>
    </row>
    <row r="108" spans="4:22" ht="15" customHeight="1" x14ac:dyDescent="0.25">
      <c r="G108" s="204"/>
      <c r="H108" s="204"/>
      <c r="I108" s="204"/>
      <c r="J108" s="65"/>
      <c r="K108" s="171"/>
      <c r="L108" s="158"/>
      <c r="M108" s="172"/>
      <c r="N108" s="157"/>
      <c r="O108" s="1"/>
    </row>
    <row r="109" spans="4:22" ht="15" customHeight="1" x14ac:dyDescent="0.25">
      <c r="G109" s="204"/>
      <c r="H109" s="204"/>
      <c r="I109" s="204"/>
      <c r="J109" s="65"/>
      <c r="K109" s="171"/>
      <c r="L109" s="158"/>
      <c r="M109" s="172"/>
      <c r="N109" s="157"/>
      <c r="O109" s="1"/>
    </row>
    <row r="110" spans="4:22" ht="15" customHeight="1" x14ac:dyDescent="0.25">
      <c r="G110" s="204"/>
      <c r="H110" s="204"/>
      <c r="I110" s="204"/>
      <c r="J110" s="65"/>
      <c r="K110" s="171"/>
      <c r="L110" s="158"/>
      <c r="M110" s="172"/>
      <c r="N110" s="157"/>
      <c r="O110" s="1"/>
    </row>
    <row r="111" spans="4:22" ht="15" customHeight="1" x14ac:dyDescent="0.25">
      <c r="G111" s="204"/>
      <c r="H111" s="204"/>
      <c r="I111" s="204"/>
      <c r="J111" s="65"/>
      <c r="K111" s="171"/>
      <c r="L111" s="158"/>
      <c r="M111" s="172"/>
      <c r="N111" s="157"/>
      <c r="O111" s="1"/>
    </row>
    <row r="112" spans="4:22" ht="15" customHeight="1" x14ac:dyDescent="0.25">
      <c r="G112" s="204"/>
      <c r="H112" s="204"/>
      <c r="I112" s="204"/>
      <c r="J112" s="65"/>
      <c r="K112" s="171"/>
      <c r="L112" s="158"/>
      <c r="M112" s="172"/>
      <c r="N112" s="157"/>
      <c r="O112" s="1"/>
    </row>
    <row r="113" spans="7:15" ht="15" customHeight="1" x14ac:dyDescent="0.25">
      <c r="G113" s="204"/>
      <c r="H113" s="204"/>
      <c r="I113" s="204"/>
      <c r="J113" s="65"/>
      <c r="K113" s="171"/>
      <c r="L113" s="158"/>
      <c r="M113" s="172"/>
      <c r="N113" s="157"/>
      <c r="O113" s="1"/>
    </row>
    <row r="114" spans="7:15" ht="15" customHeight="1" x14ac:dyDescent="0.25">
      <c r="G114" s="204"/>
      <c r="H114" s="204"/>
      <c r="I114" s="204"/>
      <c r="J114" s="65"/>
      <c r="K114" s="171"/>
      <c r="L114" s="158"/>
      <c r="M114" s="172"/>
      <c r="N114" s="157"/>
      <c r="O114" s="1"/>
    </row>
    <row r="115" spans="7:15" ht="15" customHeight="1" x14ac:dyDescent="0.25">
      <c r="G115" s="204"/>
      <c r="H115" s="204"/>
      <c r="I115" s="204"/>
      <c r="J115" s="65"/>
      <c r="K115" s="171"/>
      <c r="L115" s="158"/>
      <c r="M115" s="172"/>
      <c r="N115" s="157"/>
      <c r="O115" s="1"/>
    </row>
    <row r="116" spans="7:15" ht="15" customHeight="1" x14ac:dyDescent="0.25">
      <c r="G116" s="204"/>
      <c r="H116" s="204"/>
      <c r="I116" s="204"/>
      <c r="J116" s="65"/>
      <c r="K116" s="171"/>
      <c r="L116" s="158"/>
      <c r="M116" s="172"/>
      <c r="N116" s="157"/>
      <c r="O116" s="1"/>
    </row>
    <row r="117" spans="7:15" ht="15" customHeight="1" x14ac:dyDescent="0.25">
      <c r="G117" s="204"/>
      <c r="H117" s="204"/>
      <c r="I117" s="204"/>
      <c r="J117" s="65"/>
      <c r="K117" s="171"/>
      <c r="L117" s="158"/>
      <c r="M117" s="172"/>
      <c r="N117" s="157"/>
      <c r="O117" s="1"/>
    </row>
    <row r="118" spans="7:15" ht="15" customHeight="1" x14ac:dyDescent="0.25">
      <c r="G118" s="204"/>
      <c r="H118" s="204"/>
      <c r="I118" s="204"/>
      <c r="J118" s="65"/>
      <c r="K118" s="171"/>
      <c r="L118" s="158"/>
      <c r="M118" s="172"/>
      <c r="N118" s="157"/>
      <c r="O118" s="1"/>
    </row>
    <row r="119" spans="7:15" ht="15" customHeight="1" x14ac:dyDescent="0.25">
      <c r="G119" s="204"/>
      <c r="H119" s="204"/>
      <c r="I119" s="204"/>
      <c r="J119" s="65"/>
      <c r="K119" s="171"/>
      <c r="L119" s="158"/>
      <c r="M119" s="172"/>
      <c r="N119" s="157"/>
      <c r="O119" s="1"/>
    </row>
    <row r="120" spans="7:15" ht="15" customHeight="1" x14ac:dyDescent="0.25">
      <c r="G120" s="204"/>
      <c r="H120" s="204"/>
      <c r="I120" s="204"/>
      <c r="J120" s="65"/>
      <c r="K120" s="171"/>
      <c r="L120" s="158"/>
      <c r="M120" s="172"/>
      <c r="N120" s="157"/>
      <c r="O120" s="1"/>
    </row>
    <row r="121" spans="7:15" ht="15" customHeight="1" x14ac:dyDescent="0.25">
      <c r="G121" s="204"/>
      <c r="H121" s="204"/>
      <c r="I121" s="204"/>
      <c r="J121" s="65"/>
      <c r="K121" s="171"/>
      <c r="L121" s="158"/>
      <c r="M121" s="172"/>
      <c r="N121" s="157"/>
      <c r="O121" s="1"/>
    </row>
    <row r="122" spans="7:15" ht="15" customHeight="1" x14ac:dyDescent="0.25">
      <c r="G122" s="204"/>
      <c r="H122" s="204"/>
      <c r="I122" s="204"/>
      <c r="J122" s="65"/>
      <c r="K122" s="171"/>
      <c r="L122" s="158"/>
      <c r="M122" s="172"/>
      <c r="N122" s="157"/>
      <c r="O122" s="1"/>
    </row>
    <row r="123" spans="7:15" ht="15" customHeight="1" x14ac:dyDescent="0.25">
      <c r="G123" s="204"/>
      <c r="H123" s="204"/>
      <c r="I123" s="204"/>
      <c r="J123" s="65"/>
      <c r="K123" s="171"/>
      <c r="L123" s="158"/>
      <c r="M123" s="172"/>
      <c r="N123" s="157"/>
      <c r="O123" s="1"/>
    </row>
    <row r="124" spans="7:15" ht="15" customHeight="1" x14ac:dyDescent="0.25">
      <c r="G124" s="204"/>
      <c r="H124" s="204"/>
      <c r="I124" s="204"/>
      <c r="J124" s="65"/>
      <c r="K124" s="171"/>
      <c r="L124" s="158"/>
      <c r="M124" s="172"/>
      <c r="N124" s="157"/>
      <c r="O124" s="1"/>
    </row>
    <row r="125" spans="7:15" ht="15" customHeight="1" x14ac:dyDescent="0.25">
      <c r="G125" s="204"/>
      <c r="H125" s="204"/>
      <c r="I125" s="204"/>
      <c r="J125" s="65"/>
      <c r="K125" s="171"/>
      <c r="L125" s="158"/>
      <c r="M125" s="172"/>
      <c r="N125" s="157"/>
      <c r="O125" s="1"/>
    </row>
    <row r="126" spans="7:15" ht="15" customHeight="1" x14ac:dyDescent="0.25">
      <c r="G126" s="204"/>
      <c r="H126" s="204"/>
      <c r="I126" s="204"/>
      <c r="J126" s="65"/>
      <c r="K126" s="171"/>
      <c r="L126" s="158"/>
      <c r="M126" s="172"/>
      <c r="N126" s="157"/>
      <c r="O126" s="1"/>
    </row>
    <row r="127" spans="7:15" ht="15" customHeight="1" x14ac:dyDescent="0.25">
      <c r="G127" s="204"/>
      <c r="H127" s="204"/>
      <c r="I127" s="204"/>
      <c r="J127" s="65"/>
      <c r="K127" s="171"/>
      <c r="L127" s="158"/>
      <c r="M127" s="172"/>
      <c r="N127" s="157"/>
      <c r="O127" s="1"/>
    </row>
    <row r="128" spans="7:15" ht="15" customHeight="1" x14ac:dyDescent="0.25">
      <c r="G128" s="204"/>
      <c r="H128" s="204"/>
      <c r="I128" s="204"/>
      <c r="J128" s="65"/>
      <c r="K128" s="171"/>
      <c r="L128" s="158"/>
      <c r="M128" s="172"/>
      <c r="N128" s="157"/>
      <c r="O128" s="1"/>
    </row>
    <row r="129" spans="7:15" ht="15" customHeight="1" x14ac:dyDescent="0.25">
      <c r="G129" s="204"/>
      <c r="H129" s="204"/>
      <c r="I129" s="204"/>
      <c r="J129" s="65"/>
      <c r="K129" s="171"/>
      <c r="L129" s="158"/>
      <c r="M129" s="172"/>
      <c r="N129" s="157"/>
      <c r="O129" s="1"/>
    </row>
    <row r="130" spans="7:15" ht="15" customHeight="1" x14ac:dyDescent="0.25">
      <c r="G130" s="204"/>
      <c r="H130" s="204"/>
      <c r="I130" s="204"/>
      <c r="J130" s="65"/>
      <c r="K130" s="171"/>
      <c r="L130" s="158"/>
      <c r="M130" s="172"/>
      <c r="N130" s="157"/>
      <c r="O130" s="1"/>
    </row>
    <row r="131" spans="7:15" ht="15" customHeight="1" x14ac:dyDescent="0.25">
      <c r="G131" s="204"/>
      <c r="H131" s="204"/>
      <c r="I131" s="204"/>
      <c r="J131" s="65"/>
      <c r="K131" s="171"/>
      <c r="L131" s="158"/>
      <c r="M131" s="172"/>
      <c r="N131" s="157"/>
      <c r="O131" s="1"/>
    </row>
    <row r="132" spans="7:15" ht="15" customHeight="1" x14ac:dyDescent="0.25">
      <c r="G132" s="204"/>
      <c r="H132" s="204"/>
      <c r="I132" s="204"/>
      <c r="J132" s="65"/>
      <c r="K132" s="171"/>
      <c r="L132" s="158"/>
      <c r="M132" s="172"/>
      <c r="N132" s="157"/>
      <c r="O132" s="1"/>
    </row>
    <row r="133" spans="7:15" ht="15" customHeight="1" x14ac:dyDescent="0.25">
      <c r="G133" s="204"/>
      <c r="H133" s="204"/>
      <c r="I133" s="204"/>
      <c r="J133" s="65"/>
      <c r="K133" s="171"/>
      <c r="L133" s="158"/>
      <c r="M133" s="172"/>
      <c r="N133" s="157"/>
      <c r="O133" s="1"/>
    </row>
    <row r="134" spans="7:15" ht="15" customHeight="1" x14ac:dyDescent="0.25">
      <c r="G134" s="204"/>
      <c r="H134" s="204"/>
      <c r="I134" s="204"/>
      <c r="J134" s="65"/>
      <c r="K134" s="171"/>
      <c r="L134" s="158"/>
      <c r="M134" s="172"/>
      <c r="N134" s="157"/>
      <c r="O134" s="1"/>
    </row>
    <row r="135" spans="7:15" ht="15" customHeight="1" x14ac:dyDescent="0.25">
      <c r="G135" s="204"/>
      <c r="H135" s="204"/>
      <c r="I135" s="204"/>
      <c r="J135" s="65"/>
      <c r="K135" s="171"/>
      <c r="L135" s="158"/>
      <c r="M135" s="172"/>
      <c r="N135" s="157"/>
      <c r="O135" s="1"/>
    </row>
    <row r="136" spans="7:15" ht="15" customHeight="1" x14ac:dyDescent="0.25">
      <c r="G136" s="204"/>
      <c r="H136" s="204"/>
      <c r="I136" s="204"/>
      <c r="J136" s="65"/>
      <c r="K136" s="171"/>
      <c r="L136" s="158"/>
      <c r="M136" s="172"/>
      <c r="N136" s="157"/>
      <c r="O136" s="1"/>
    </row>
    <row r="137" spans="7:15" ht="15" customHeight="1" x14ac:dyDescent="0.25">
      <c r="G137" s="204"/>
      <c r="H137" s="204"/>
      <c r="I137" s="204"/>
      <c r="J137" s="65"/>
      <c r="K137" s="171"/>
      <c r="L137" s="158"/>
      <c r="M137" s="172"/>
      <c r="N137" s="157"/>
      <c r="O137" s="1"/>
    </row>
    <row r="138" spans="7:15" ht="15" customHeight="1" x14ac:dyDescent="0.25">
      <c r="G138" s="204"/>
      <c r="H138" s="204"/>
      <c r="I138" s="204"/>
      <c r="J138" s="65"/>
      <c r="K138" s="171"/>
      <c r="L138" s="158"/>
      <c r="M138" s="172"/>
      <c r="N138" s="157"/>
      <c r="O138" s="1"/>
    </row>
    <row r="139" spans="7:15" ht="15" customHeight="1" x14ac:dyDescent="0.25">
      <c r="G139" s="204"/>
      <c r="H139" s="204"/>
      <c r="I139" s="204"/>
      <c r="J139" s="65"/>
      <c r="K139" s="171"/>
      <c r="L139" s="158"/>
      <c r="M139" s="172"/>
      <c r="N139" s="157"/>
      <c r="O139" s="1"/>
    </row>
    <row r="140" spans="7:15" ht="15" customHeight="1" x14ac:dyDescent="0.25">
      <c r="G140" s="204"/>
      <c r="H140" s="204"/>
      <c r="I140" s="204"/>
      <c r="J140" s="65"/>
      <c r="K140" s="171"/>
      <c r="L140" s="158"/>
      <c r="M140" s="172"/>
      <c r="N140" s="157"/>
      <c r="O140" s="1"/>
    </row>
    <row r="141" spans="7:15" ht="15" customHeight="1" x14ac:dyDescent="0.25">
      <c r="G141" s="204"/>
      <c r="H141" s="204"/>
      <c r="I141" s="204"/>
      <c r="J141" s="65"/>
      <c r="K141" s="171"/>
      <c r="L141" s="158"/>
      <c r="M141" s="172"/>
      <c r="N141" s="157"/>
      <c r="O141" s="1"/>
    </row>
    <row r="142" spans="7:15" ht="15" customHeight="1" x14ac:dyDescent="0.25">
      <c r="G142" s="204"/>
      <c r="H142" s="204"/>
      <c r="I142" s="204"/>
      <c r="J142" s="65"/>
      <c r="K142" s="171"/>
      <c r="L142" s="158"/>
      <c r="M142" s="172"/>
      <c r="N142" s="157"/>
      <c r="O142" s="1"/>
    </row>
    <row r="143" spans="7:15" ht="15" customHeight="1" x14ac:dyDescent="0.25">
      <c r="G143" s="204"/>
      <c r="H143" s="204"/>
      <c r="I143" s="204"/>
      <c r="J143" s="65"/>
      <c r="K143" s="171"/>
      <c r="L143" s="158"/>
      <c r="M143" s="172"/>
      <c r="N143" s="157"/>
      <c r="O143" s="1"/>
    </row>
    <row r="144" spans="7:15" ht="15" customHeight="1" x14ac:dyDescent="0.25">
      <c r="G144" s="204"/>
      <c r="H144" s="204"/>
      <c r="I144" s="204"/>
      <c r="J144" s="65"/>
      <c r="K144" s="171"/>
      <c r="L144" s="158"/>
      <c r="M144" s="172"/>
      <c r="N144" s="157"/>
      <c r="O144" s="1"/>
    </row>
    <row r="145" spans="7:15" ht="15" customHeight="1" x14ac:dyDescent="0.25">
      <c r="G145" s="204"/>
      <c r="H145" s="204"/>
      <c r="I145" s="204"/>
      <c r="J145" s="65"/>
      <c r="K145" s="171"/>
      <c r="L145" s="158"/>
      <c r="M145" s="172"/>
      <c r="N145" s="157"/>
      <c r="O145" s="1"/>
    </row>
    <row r="146" spans="7:15" ht="15" customHeight="1" x14ac:dyDescent="0.25">
      <c r="G146" s="204"/>
      <c r="H146" s="204"/>
      <c r="I146" s="204"/>
      <c r="J146" s="65"/>
      <c r="K146" s="171"/>
      <c r="L146" s="158"/>
      <c r="M146" s="172"/>
      <c r="N146" s="157"/>
      <c r="O146" s="1"/>
    </row>
    <row r="147" spans="7:15" ht="15" customHeight="1" x14ac:dyDescent="0.25">
      <c r="G147" s="204"/>
      <c r="H147" s="204"/>
      <c r="I147" s="204"/>
      <c r="J147" s="65"/>
      <c r="K147" s="171"/>
      <c r="L147" s="158"/>
      <c r="M147" s="172"/>
      <c r="N147" s="157"/>
      <c r="O147" s="1"/>
    </row>
    <row r="148" spans="7:15" ht="15" customHeight="1" x14ac:dyDescent="0.25">
      <c r="G148" s="204"/>
      <c r="H148" s="204"/>
      <c r="I148" s="204"/>
      <c r="J148" s="65"/>
      <c r="K148" s="171"/>
      <c r="L148" s="158"/>
      <c r="M148" s="172"/>
      <c r="N148" s="157"/>
      <c r="O148" s="1"/>
    </row>
    <row r="149" spans="7:15" ht="15" customHeight="1" x14ac:dyDescent="0.25">
      <c r="G149" s="204"/>
      <c r="H149" s="204"/>
      <c r="I149" s="204"/>
      <c r="J149" s="65"/>
      <c r="K149" s="171"/>
      <c r="L149" s="158"/>
      <c r="M149" s="172"/>
      <c r="N149" s="157"/>
      <c r="O149" s="1"/>
    </row>
    <row r="150" spans="7:15" ht="15" customHeight="1" x14ac:dyDescent="0.25">
      <c r="G150" s="204"/>
      <c r="H150" s="204"/>
      <c r="I150" s="204"/>
      <c r="J150" s="65"/>
      <c r="K150" s="171"/>
      <c r="L150" s="158"/>
      <c r="M150" s="172"/>
      <c r="N150" s="157"/>
      <c r="O150" s="1"/>
    </row>
    <row r="151" spans="7:15" ht="15" customHeight="1" x14ac:dyDescent="0.25">
      <c r="G151" s="204"/>
      <c r="H151" s="204"/>
      <c r="I151" s="204"/>
      <c r="J151" s="65"/>
      <c r="K151" s="171"/>
      <c r="L151" s="158"/>
      <c r="M151" s="172"/>
      <c r="N151" s="157"/>
      <c r="O151" s="1"/>
    </row>
    <row r="152" spans="7:15" ht="15" customHeight="1" x14ac:dyDescent="0.25">
      <c r="G152" s="204"/>
      <c r="H152" s="204"/>
      <c r="I152" s="204"/>
      <c r="J152" s="65"/>
      <c r="K152" s="171"/>
      <c r="L152" s="158"/>
      <c r="M152" s="172"/>
      <c r="N152" s="157"/>
      <c r="O152" s="1"/>
    </row>
    <row r="153" spans="7:15" ht="15" customHeight="1" x14ac:dyDescent="0.25">
      <c r="G153" s="204"/>
      <c r="H153" s="204"/>
      <c r="I153" s="204"/>
      <c r="J153" s="65"/>
      <c r="K153" s="171"/>
      <c r="L153" s="158"/>
      <c r="M153" s="172"/>
      <c r="N153" s="157"/>
      <c r="O153" s="1"/>
    </row>
    <row r="154" spans="7:15" ht="15" customHeight="1" x14ac:dyDescent="0.25">
      <c r="G154" s="204"/>
      <c r="H154" s="204"/>
      <c r="I154" s="204"/>
      <c r="J154" s="65"/>
      <c r="K154" s="171"/>
      <c r="L154" s="158"/>
      <c r="M154" s="172"/>
      <c r="N154" s="157"/>
      <c r="O154" s="1"/>
    </row>
    <row r="155" spans="7:15" ht="15" customHeight="1" x14ac:dyDescent="0.25">
      <c r="G155" s="204"/>
      <c r="H155" s="204"/>
      <c r="I155" s="204"/>
      <c r="J155" s="65"/>
      <c r="K155" s="171"/>
      <c r="L155" s="158"/>
      <c r="M155" s="172"/>
      <c r="N155" s="157"/>
      <c r="O155" s="1"/>
    </row>
    <row r="156" spans="7:15" ht="15" customHeight="1" x14ac:dyDescent="0.25">
      <c r="G156" s="204"/>
      <c r="H156" s="204"/>
      <c r="I156" s="204"/>
      <c r="J156" s="65"/>
      <c r="K156" s="171"/>
      <c r="L156" s="158"/>
      <c r="M156" s="172"/>
      <c r="N156" s="157"/>
      <c r="O156" s="1"/>
    </row>
    <row r="157" spans="7:15" ht="15" customHeight="1" x14ac:dyDescent="0.25">
      <c r="G157" s="204"/>
      <c r="H157" s="204"/>
      <c r="I157" s="204"/>
      <c r="J157" s="65"/>
      <c r="K157" s="171"/>
      <c r="L157" s="158"/>
      <c r="M157" s="172"/>
      <c r="N157" s="157"/>
      <c r="O157" s="1"/>
    </row>
    <row r="158" spans="7:15" ht="15" customHeight="1" x14ac:dyDescent="0.25">
      <c r="G158" s="204"/>
      <c r="H158" s="204"/>
      <c r="I158" s="204"/>
      <c r="J158" s="65"/>
      <c r="K158" s="171"/>
      <c r="L158" s="158"/>
      <c r="M158" s="172"/>
      <c r="N158" s="157"/>
      <c r="O158" s="1"/>
    </row>
    <row r="159" spans="7:15" ht="15" customHeight="1" x14ac:dyDescent="0.25">
      <c r="G159" s="204"/>
      <c r="H159" s="204"/>
      <c r="I159" s="204"/>
      <c r="J159" s="65"/>
      <c r="K159" s="171"/>
      <c r="L159" s="158"/>
      <c r="M159" s="172"/>
      <c r="N159" s="157"/>
      <c r="O159" s="1"/>
    </row>
    <row r="160" spans="7:15" ht="15" customHeight="1" x14ac:dyDescent="0.25">
      <c r="G160" s="204"/>
      <c r="H160" s="204"/>
      <c r="I160" s="204"/>
      <c r="J160" s="65"/>
      <c r="K160" s="171"/>
      <c r="L160" s="158"/>
      <c r="M160" s="172"/>
      <c r="N160" s="157"/>
      <c r="O160" s="1"/>
    </row>
    <row r="161" spans="7:15" ht="15" customHeight="1" x14ac:dyDescent="0.25">
      <c r="G161" s="204"/>
      <c r="H161" s="204"/>
      <c r="I161" s="204"/>
      <c r="J161" s="65"/>
      <c r="K161" s="171"/>
      <c r="L161" s="158"/>
      <c r="M161" s="172"/>
      <c r="N161" s="157"/>
      <c r="O161" s="1"/>
    </row>
    <row r="162" spans="7:15" ht="15" customHeight="1" x14ac:dyDescent="0.25">
      <c r="G162" s="204"/>
      <c r="H162" s="204"/>
      <c r="I162" s="204"/>
      <c r="J162" s="65"/>
      <c r="K162" s="171"/>
      <c r="L162" s="158"/>
      <c r="M162" s="172"/>
      <c r="N162" s="157"/>
      <c r="O162" s="1"/>
    </row>
    <row r="163" spans="7:15" ht="15" customHeight="1" x14ac:dyDescent="0.25">
      <c r="G163" s="204"/>
      <c r="H163" s="204"/>
      <c r="I163" s="204"/>
      <c r="J163" s="65"/>
      <c r="K163" s="171"/>
      <c r="L163" s="158"/>
      <c r="M163" s="172"/>
      <c r="N163" s="157"/>
      <c r="O163" s="1"/>
    </row>
    <row r="164" spans="7:15" ht="15" customHeight="1" x14ac:dyDescent="0.25">
      <c r="G164" s="204"/>
      <c r="H164" s="204"/>
      <c r="I164" s="204"/>
      <c r="J164" s="65"/>
      <c r="K164" s="171"/>
      <c r="L164" s="158"/>
      <c r="M164" s="172"/>
      <c r="N164" s="157"/>
      <c r="O164" s="1"/>
    </row>
    <row r="165" spans="7:15" ht="15" customHeight="1" x14ac:dyDescent="0.25">
      <c r="G165" s="204"/>
      <c r="H165" s="204"/>
      <c r="I165" s="204"/>
      <c r="J165" s="65"/>
      <c r="K165" s="171"/>
      <c r="L165" s="158"/>
      <c r="M165" s="172"/>
      <c r="N165" s="157"/>
      <c r="O165" s="1"/>
    </row>
    <row r="166" spans="7:15" ht="15" customHeight="1" x14ac:dyDescent="0.25">
      <c r="G166" s="204"/>
      <c r="H166" s="204"/>
      <c r="I166" s="204"/>
      <c r="J166" s="65"/>
      <c r="K166" s="171"/>
      <c r="L166" s="158"/>
      <c r="M166" s="172"/>
      <c r="N166" s="157"/>
      <c r="O166" s="1"/>
    </row>
    <row r="167" spans="7:15" ht="15" customHeight="1" x14ac:dyDescent="0.25">
      <c r="G167" s="204"/>
      <c r="H167" s="204"/>
      <c r="I167" s="204"/>
      <c r="J167" s="65"/>
      <c r="K167" s="171"/>
      <c r="L167" s="158"/>
      <c r="M167" s="172"/>
      <c r="N167" s="157"/>
      <c r="O167" s="1"/>
    </row>
    <row r="168" spans="7:15" ht="15" customHeight="1" x14ac:dyDescent="0.25">
      <c r="G168" s="204"/>
      <c r="H168" s="204"/>
      <c r="I168" s="204"/>
      <c r="J168" s="65"/>
      <c r="K168" s="171"/>
      <c r="L168" s="158"/>
      <c r="M168" s="172"/>
      <c r="N168" s="157"/>
      <c r="O168" s="1"/>
    </row>
    <row r="169" spans="7:15" ht="15" customHeight="1" x14ac:dyDescent="0.25">
      <c r="G169" s="204"/>
      <c r="H169" s="204"/>
      <c r="I169" s="204"/>
      <c r="J169" s="65"/>
      <c r="K169" s="171"/>
      <c r="L169" s="158"/>
      <c r="M169" s="172"/>
      <c r="N169" s="157"/>
      <c r="O169" s="1"/>
    </row>
    <row r="170" spans="7:15" ht="15" customHeight="1" x14ac:dyDescent="0.25">
      <c r="G170" s="204"/>
      <c r="H170" s="204"/>
      <c r="I170" s="204"/>
      <c r="J170" s="65"/>
      <c r="K170" s="171"/>
      <c r="L170" s="158"/>
      <c r="M170" s="172"/>
      <c r="N170" s="157"/>
      <c r="O170" s="1"/>
    </row>
    <row r="171" spans="7:15" ht="15" customHeight="1" x14ac:dyDescent="0.25">
      <c r="G171" s="204"/>
      <c r="H171" s="204"/>
      <c r="I171" s="204"/>
      <c r="J171" s="65"/>
      <c r="K171" s="171"/>
      <c r="L171" s="158"/>
      <c r="M171" s="172"/>
      <c r="N171" s="157"/>
      <c r="O171" s="1"/>
    </row>
    <row r="172" spans="7:15" ht="15" customHeight="1" x14ac:dyDescent="0.25">
      <c r="G172" s="204"/>
      <c r="H172" s="204"/>
      <c r="I172" s="204"/>
      <c r="J172" s="65"/>
      <c r="K172" s="171"/>
      <c r="L172" s="158"/>
      <c r="M172" s="172"/>
      <c r="N172" s="157"/>
      <c r="O172" s="1"/>
    </row>
    <row r="173" spans="7:15" ht="15" customHeight="1" x14ac:dyDescent="0.25">
      <c r="G173" s="204"/>
      <c r="H173" s="204"/>
      <c r="I173" s="204"/>
      <c r="J173" s="65"/>
      <c r="K173" s="171"/>
      <c r="L173" s="158"/>
      <c r="M173" s="172"/>
      <c r="N173" s="157"/>
      <c r="O173" s="1"/>
    </row>
    <row r="174" spans="7:15" ht="15" customHeight="1" x14ac:dyDescent="0.25">
      <c r="G174" s="204"/>
      <c r="H174" s="204"/>
      <c r="I174" s="204"/>
      <c r="J174" s="65"/>
      <c r="K174" s="171"/>
      <c r="L174" s="158"/>
      <c r="M174" s="172"/>
      <c r="N174" s="157"/>
      <c r="O174" s="1"/>
    </row>
    <row r="175" spans="7:15" ht="15" customHeight="1" x14ac:dyDescent="0.25">
      <c r="G175" s="204"/>
      <c r="H175" s="204"/>
      <c r="I175" s="204"/>
      <c r="J175" s="65"/>
      <c r="K175" s="171"/>
      <c r="L175" s="158"/>
      <c r="M175" s="172"/>
      <c r="N175" s="157"/>
      <c r="O175" s="1"/>
    </row>
    <row r="176" spans="7:15" ht="15" customHeight="1" x14ac:dyDescent="0.25">
      <c r="G176" s="204"/>
      <c r="H176" s="204"/>
      <c r="I176" s="204"/>
      <c r="J176" s="65"/>
      <c r="K176" s="171"/>
      <c r="L176" s="158"/>
      <c r="M176" s="172"/>
      <c r="N176" s="157"/>
      <c r="O176" s="1"/>
    </row>
    <row r="177" spans="7:15" ht="15" customHeight="1" x14ac:dyDescent="0.25">
      <c r="G177" s="204"/>
      <c r="H177" s="204"/>
      <c r="I177" s="204"/>
      <c r="J177" s="65"/>
      <c r="K177" s="171"/>
      <c r="L177" s="158"/>
      <c r="M177" s="172"/>
      <c r="N177" s="157"/>
      <c r="O177" s="1"/>
    </row>
    <row r="178" spans="7:15" ht="15" customHeight="1" x14ac:dyDescent="0.25">
      <c r="G178" s="204"/>
      <c r="H178" s="204"/>
      <c r="I178" s="204"/>
      <c r="J178" s="65"/>
      <c r="K178" s="171"/>
      <c r="L178" s="158"/>
      <c r="M178" s="172"/>
      <c r="N178" s="157"/>
      <c r="O178" s="1"/>
    </row>
    <row r="179" spans="7:15" ht="15" customHeight="1" x14ac:dyDescent="0.25">
      <c r="G179" s="204"/>
      <c r="H179" s="204"/>
      <c r="I179" s="204"/>
      <c r="J179" s="65"/>
      <c r="K179" s="171"/>
      <c r="L179" s="158"/>
      <c r="M179" s="172"/>
      <c r="N179" s="157"/>
      <c r="O179" s="1"/>
    </row>
    <row r="180" spans="7:15" ht="15" customHeight="1" x14ac:dyDescent="0.25">
      <c r="G180" s="204"/>
      <c r="H180" s="204"/>
      <c r="I180" s="204"/>
      <c r="J180" s="65"/>
      <c r="K180" s="171"/>
      <c r="L180" s="158"/>
      <c r="M180" s="172"/>
      <c r="N180" s="157"/>
      <c r="O180" s="1"/>
    </row>
    <row r="181" spans="7:15" ht="15" customHeight="1" x14ac:dyDescent="0.25">
      <c r="G181" s="204"/>
      <c r="H181" s="204"/>
      <c r="I181" s="204"/>
      <c r="J181" s="65"/>
      <c r="K181" s="171"/>
      <c r="L181" s="158"/>
      <c r="M181" s="172"/>
      <c r="N181" s="157"/>
      <c r="O181" s="1"/>
    </row>
    <row r="182" spans="7:15" ht="15" customHeight="1" x14ac:dyDescent="0.25">
      <c r="G182" s="204"/>
      <c r="H182" s="204"/>
      <c r="I182" s="204"/>
      <c r="J182" s="65"/>
      <c r="K182" s="171"/>
      <c r="L182" s="158"/>
      <c r="M182" s="172"/>
      <c r="N182" s="157"/>
      <c r="O182" s="1"/>
    </row>
    <row r="183" spans="7:15" ht="15" customHeight="1" x14ac:dyDescent="0.25">
      <c r="G183" s="204"/>
      <c r="H183" s="204"/>
      <c r="I183" s="204"/>
      <c r="J183" s="65"/>
      <c r="K183" s="171"/>
      <c r="L183" s="158"/>
      <c r="M183" s="172"/>
      <c r="N183" s="157"/>
      <c r="O183" s="1"/>
    </row>
    <row r="184" spans="7:15" ht="15" customHeight="1" x14ac:dyDescent="0.25">
      <c r="G184" s="204"/>
      <c r="H184" s="204"/>
      <c r="I184" s="204"/>
      <c r="J184" s="65"/>
      <c r="K184" s="171"/>
      <c r="L184" s="158"/>
      <c r="M184" s="172"/>
      <c r="N184" s="157"/>
      <c r="O184" s="1"/>
    </row>
    <row r="185" spans="7:15" ht="15" customHeight="1" x14ac:dyDescent="0.25">
      <c r="G185" s="204"/>
      <c r="H185" s="204"/>
      <c r="I185" s="204"/>
      <c r="J185" s="65"/>
      <c r="K185" s="171"/>
      <c r="L185" s="158"/>
      <c r="M185" s="172"/>
      <c r="N185" s="157"/>
      <c r="O185" s="1"/>
    </row>
    <row r="186" spans="7:15" ht="15" customHeight="1" x14ac:dyDescent="0.25">
      <c r="G186" s="204"/>
      <c r="H186" s="204"/>
      <c r="I186" s="204"/>
      <c r="J186" s="65"/>
      <c r="K186" s="171"/>
      <c r="L186" s="157"/>
      <c r="M186" s="172"/>
      <c r="N186" s="157"/>
      <c r="O186" s="1"/>
    </row>
    <row r="187" spans="7:15" ht="15" customHeight="1" x14ac:dyDescent="0.25">
      <c r="G187" s="204"/>
      <c r="H187" s="204"/>
      <c r="I187" s="204"/>
      <c r="J187" s="65"/>
      <c r="K187" s="171"/>
      <c r="L187" s="157"/>
      <c r="M187" s="172"/>
      <c r="N187" s="157"/>
      <c r="O187" s="1"/>
    </row>
    <row r="188" spans="7:15" ht="15" customHeight="1" x14ac:dyDescent="0.25">
      <c r="G188" s="204"/>
      <c r="H188" s="204"/>
      <c r="I188" s="204"/>
      <c r="J188" s="65"/>
      <c r="K188" s="171"/>
      <c r="L188" s="157"/>
      <c r="M188" s="172"/>
      <c r="N188" s="157"/>
      <c r="O188" s="1"/>
    </row>
    <row r="189" spans="7:15" ht="15" customHeight="1" x14ac:dyDescent="0.25">
      <c r="G189" s="204"/>
      <c r="H189" s="204"/>
      <c r="I189" s="204"/>
      <c r="J189" s="65"/>
      <c r="K189" s="171"/>
      <c r="L189" s="157"/>
      <c r="M189" s="172"/>
      <c r="N189" s="157"/>
      <c r="O189" s="1"/>
    </row>
    <row r="190" spans="7:15" ht="15" customHeight="1" x14ac:dyDescent="0.25">
      <c r="G190" s="204"/>
      <c r="H190" s="204"/>
      <c r="I190" s="204"/>
      <c r="J190" s="65"/>
      <c r="K190" s="171"/>
      <c r="L190" s="157"/>
      <c r="M190" s="172"/>
      <c r="N190" s="157"/>
      <c r="O190" s="1"/>
    </row>
    <row r="191" spans="7:15" ht="15" customHeight="1" x14ac:dyDescent="0.25">
      <c r="G191" s="204"/>
      <c r="H191" s="204"/>
      <c r="I191" s="204"/>
      <c r="J191" s="65"/>
      <c r="K191" s="171"/>
      <c r="L191" s="157"/>
      <c r="M191" s="172"/>
      <c r="N191" s="157"/>
      <c r="O191" s="1"/>
    </row>
    <row r="192" spans="7:15" ht="15" customHeight="1" x14ac:dyDescent="0.25">
      <c r="G192" s="204"/>
      <c r="H192" s="204"/>
      <c r="I192" s="204"/>
      <c r="J192" s="65"/>
      <c r="K192" s="171"/>
      <c r="L192" s="157"/>
      <c r="M192" s="172"/>
      <c r="N192" s="157"/>
      <c r="O192" s="1"/>
    </row>
    <row r="193" spans="7:15" ht="15" customHeight="1" x14ac:dyDescent="0.25">
      <c r="G193" s="204"/>
      <c r="H193" s="204"/>
      <c r="I193" s="204"/>
      <c r="J193" s="65"/>
      <c r="K193" s="171"/>
      <c r="L193" s="157"/>
      <c r="M193" s="172"/>
      <c r="N193" s="157"/>
      <c r="O193" s="1"/>
    </row>
    <row r="194" spans="7:15" ht="15" customHeight="1" x14ac:dyDescent="0.25">
      <c r="G194" s="204"/>
      <c r="H194" s="204"/>
      <c r="I194" s="204"/>
      <c r="J194" s="65"/>
      <c r="K194" s="171"/>
      <c r="L194" s="157"/>
      <c r="M194" s="172"/>
      <c r="N194" s="157"/>
      <c r="O194" s="1"/>
    </row>
    <row r="195" spans="7:15" ht="15" customHeight="1" x14ac:dyDescent="0.25">
      <c r="G195" s="204"/>
      <c r="H195" s="204"/>
      <c r="I195" s="204"/>
      <c r="J195" s="65"/>
      <c r="K195" s="171"/>
      <c r="L195" s="157"/>
      <c r="M195" s="172"/>
      <c r="N195" s="157"/>
      <c r="O195" s="1"/>
    </row>
    <row r="196" spans="7:15" ht="15" customHeight="1" x14ac:dyDescent="0.25">
      <c r="G196" s="204"/>
      <c r="H196" s="204"/>
      <c r="I196" s="204"/>
      <c r="J196" s="65"/>
      <c r="K196" s="171"/>
      <c r="L196" s="157"/>
      <c r="M196" s="172"/>
      <c r="N196" s="157"/>
      <c r="O196" s="1"/>
    </row>
    <row r="197" spans="7:15" ht="15" customHeight="1" x14ac:dyDescent="0.25">
      <c r="G197" s="204"/>
      <c r="H197" s="204"/>
      <c r="I197" s="204"/>
      <c r="J197" s="65"/>
      <c r="K197" s="171"/>
      <c r="L197" s="157"/>
      <c r="M197" s="172"/>
      <c r="N197" s="157"/>
      <c r="O197" s="1"/>
    </row>
    <row r="198" spans="7:15" ht="15" customHeight="1" x14ac:dyDescent="0.25">
      <c r="G198" s="204"/>
      <c r="H198" s="204"/>
      <c r="I198" s="204"/>
      <c r="J198" s="65"/>
      <c r="K198" s="171"/>
      <c r="L198" s="157"/>
      <c r="M198" s="172"/>
      <c r="N198" s="157"/>
      <c r="O198" s="1"/>
    </row>
    <row r="199" spans="7:15" ht="15" customHeight="1" x14ac:dyDescent="0.25">
      <c r="G199" s="204"/>
      <c r="H199" s="204"/>
      <c r="I199" s="204"/>
      <c r="J199" s="65"/>
      <c r="K199" s="171"/>
      <c r="L199" s="157"/>
      <c r="M199" s="172"/>
      <c r="N199" s="157"/>
      <c r="O199" s="1"/>
    </row>
    <row r="200" spans="7:15" ht="15" customHeight="1" x14ac:dyDescent="0.25">
      <c r="G200" s="204"/>
      <c r="H200" s="204"/>
      <c r="I200" s="204"/>
      <c r="J200" s="65"/>
      <c r="K200" s="171"/>
      <c r="L200" s="157"/>
      <c r="M200" s="172"/>
      <c r="N200" s="157"/>
      <c r="O200" s="1"/>
    </row>
    <row r="201" spans="7:15" ht="15" customHeight="1" x14ac:dyDescent="0.25">
      <c r="G201" s="204"/>
      <c r="H201" s="204"/>
      <c r="I201" s="204"/>
      <c r="J201" s="65"/>
      <c r="K201" s="171"/>
      <c r="L201" s="157"/>
      <c r="M201" s="172"/>
      <c r="N201" s="157"/>
      <c r="O201" s="1"/>
    </row>
    <row r="202" spans="7:15" ht="15" customHeight="1" x14ac:dyDescent="0.25">
      <c r="G202" s="204"/>
      <c r="H202" s="204"/>
      <c r="I202" s="204"/>
      <c r="J202" s="65"/>
      <c r="K202" s="171"/>
      <c r="L202" s="157"/>
      <c r="M202" s="172"/>
      <c r="N202" s="157"/>
      <c r="O202" s="1"/>
    </row>
    <row r="203" spans="7:15" ht="15" customHeight="1" x14ac:dyDescent="0.25">
      <c r="G203" s="204"/>
      <c r="H203" s="204"/>
      <c r="I203" s="204"/>
      <c r="J203" s="65"/>
      <c r="K203" s="171"/>
      <c r="L203" s="157"/>
      <c r="M203" s="172"/>
      <c r="N203" s="157"/>
      <c r="O203" s="1"/>
    </row>
    <row r="204" spans="7:15" ht="15" customHeight="1" x14ac:dyDescent="0.25">
      <c r="G204" s="204"/>
      <c r="H204" s="204"/>
      <c r="I204" s="204"/>
      <c r="J204" s="65"/>
      <c r="K204" s="171"/>
      <c r="L204" s="157"/>
      <c r="M204" s="172"/>
      <c r="N204" s="157"/>
      <c r="O204" s="1"/>
    </row>
    <row r="205" spans="7:15" ht="15" customHeight="1" x14ac:dyDescent="0.25">
      <c r="G205" s="204"/>
      <c r="H205" s="204"/>
      <c r="I205" s="204"/>
      <c r="J205" s="65"/>
      <c r="K205" s="171"/>
      <c r="L205" s="157"/>
      <c r="M205" s="172"/>
      <c r="N205" s="157"/>
      <c r="O205" s="1"/>
    </row>
    <row r="206" spans="7:15" ht="15" customHeight="1" x14ac:dyDescent="0.25">
      <c r="G206" s="204"/>
      <c r="H206" s="204"/>
      <c r="I206" s="204"/>
      <c r="J206" s="65"/>
      <c r="K206" s="171"/>
      <c r="L206" s="157"/>
      <c r="M206" s="172"/>
      <c r="N206" s="157"/>
      <c r="O206" s="1"/>
    </row>
    <row r="207" spans="7:15" ht="15" customHeight="1" x14ac:dyDescent="0.25">
      <c r="G207" s="204"/>
      <c r="H207" s="204"/>
      <c r="I207" s="204"/>
      <c r="J207" s="65"/>
      <c r="K207" s="171"/>
      <c r="L207" s="157"/>
      <c r="M207" s="172"/>
      <c r="N207" s="157"/>
      <c r="O207" s="1"/>
    </row>
    <row r="208" spans="7:15" ht="15" customHeight="1" x14ac:dyDescent="0.25">
      <c r="G208" s="204"/>
      <c r="H208" s="204"/>
      <c r="I208" s="204"/>
      <c r="J208" s="65"/>
      <c r="K208" s="171"/>
      <c r="L208" s="157"/>
      <c r="M208" s="172"/>
      <c r="N208" s="157"/>
      <c r="O208" s="1"/>
    </row>
    <row r="209" spans="7:15" ht="15" customHeight="1" x14ac:dyDescent="0.25">
      <c r="G209" s="204"/>
      <c r="H209" s="204"/>
      <c r="I209" s="204"/>
      <c r="J209" s="65"/>
      <c r="K209" s="171"/>
      <c r="L209" s="157"/>
      <c r="M209" s="172"/>
      <c r="N209" s="157"/>
      <c r="O209" s="1"/>
    </row>
    <row r="210" spans="7:15" ht="15" customHeight="1" x14ac:dyDescent="0.25">
      <c r="G210" s="204"/>
      <c r="H210" s="204"/>
      <c r="I210" s="204"/>
      <c r="J210" s="65"/>
      <c r="K210" s="171"/>
      <c r="L210" s="157"/>
      <c r="M210" s="172"/>
      <c r="N210" s="157"/>
      <c r="O210" s="1"/>
    </row>
    <row r="211" spans="7:15" ht="15" customHeight="1" x14ac:dyDescent="0.25">
      <c r="G211" s="204"/>
      <c r="H211" s="204"/>
      <c r="I211" s="204"/>
      <c r="J211" s="65"/>
      <c r="K211" s="171"/>
      <c r="L211" s="157"/>
      <c r="M211" s="172"/>
      <c r="N211" s="157"/>
      <c r="O211" s="1"/>
    </row>
    <row r="212" spans="7:15" ht="15" customHeight="1" x14ac:dyDescent="0.25">
      <c r="G212" s="204"/>
      <c r="H212" s="204"/>
      <c r="I212" s="204"/>
      <c r="J212" s="65"/>
      <c r="K212" s="171"/>
      <c r="L212" s="157"/>
      <c r="M212" s="172"/>
      <c r="N212" s="157"/>
      <c r="O212" s="1"/>
    </row>
    <row r="213" spans="7:15" ht="15" customHeight="1" x14ac:dyDescent="0.25">
      <c r="G213" s="204"/>
      <c r="H213" s="204"/>
      <c r="I213" s="204"/>
      <c r="J213" s="65"/>
      <c r="K213" s="171"/>
      <c r="L213" s="157"/>
      <c r="M213" s="172"/>
      <c r="N213" s="157"/>
      <c r="O213" s="1"/>
    </row>
    <row r="214" spans="7:15" ht="15" customHeight="1" x14ac:dyDescent="0.25">
      <c r="G214" s="204"/>
      <c r="H214" s="204"/>
      <c r="I214" s="204"/>
      <c r="J214" s="65"/>
      <c r="K214" s="171"/>
      <c r="L214" s="157"/>
      <c r="M214" s="172"/>
      <c r="N214" s="157"/>
      <c r="O214" s="1"/>
    </row>
    <row r="215" spans="7:15" ht="15" customHeight="1" x14ac:dyDescent="0.25">
      <c r="G215" s="204"/>
      <c r="H215" s="204"/>
      <c r="I215" s="204"/>
      <c r="J215" s="65"/>
      <c r="K215" s="171"/>
      <c r="L215" s="157"/>
      <c r="M215" s="172"/>
      <c r="N215" s="157"/>
      <c r="O215" s="1"/>
    </row>
    <row r="216" spans="7:15" ht="15" customHeight="1" x14ac:dyDescent="0.25">
      <c r="G216" s="204"/>
      <c r="H216" s="204"/>
      <c r="I216" s="204"/>
      <c r="J216" s="65"/>
      <c r="K216" s="171"/>
      <c r="L216" s="157"/>
      <c r="M216" s="172"/>
      <c r="N216" s="157"/>
      <c r="O216" s="1"/>
    </row>
    <row r="217" spans="7:15" ht="15" customHeight="1" x14ac:dyDescent="0.25">
      <c r="G217" s="204"/>
      <c r="H217" s="204"/>
      <c r="I217" s="204"/>
      <c r="J217" s="65"/>
      <c r="K217" s="171"/>
      <c r="L217" s="157"/>
      <c r="M217" s="172"/>
      <c r="N217" s="157"/>
      <c r="O217" s="1"/>
    </row>
    <row r="218" spans="7:15" ht="15" customHeight="1" x14ac:dyDescent="0.25">
      <c r="G218" s="204"/>
      <c r="H218" s="204"/>
      <c r="I218" s="204"/>
      <c r="J218" s="65"/>
      <c r="K218" s="171"/>
      <c r="L218" s="157"/>
      <c r="M218" s="172"/>
      <c r="N218" s="157"/>
      <c r="O218" s="1"/>
    </row>
    <row r="219" spans="7:15" ht="15" customHeight="1" x14ac:dyDescent="0.25">
      <c r="G219" s="204"/>
      <c r="H219" s="204"/>
      <c r="I219" s="204"/>
      <c r="J219" s="65"/>
      <c r="K219" s="171"/>
      <c r="L219" s="157"/>
      <c r="M219" s="172"/>
      <c r="N219" s="157"/>
      <c r="O219" s="1"/>
    </row>
    <row r="220" spans="7:15" ht="15" customHeight="1" x14ac:dyDescent="0.25">
      <c r="G220" s="204"/>
      <c r="H220" s="204"/>
      <c r="I220" s="204"/>
      <c r="J220" s="65"/>
      <c r="K220" s="171"/>
      <c r="L220" s="157"/>
      <c r="M220" s="172"/>
      <c r="N220" s="157"/>
      <c r="O220" s="1"/>
    </row>
    <row r="221" spans="7:15" ht="15" customHeight="1" x14ac:dyDescent="0.25">
      <c r="G221" s="204"/>
      <c r="H221" s="204"/>
      <c r="I221" s="204"/>
      <c r="J221" s="65"/>
      <c r="K221" s="171"/>
      <c r="L221" s="157"/>
      <c r="M221" s="172"/>
      <c r="N221" s="157"/>
      <c r="O221" s="1"/>
    </row>
    <row r="222" spans="7:15" ht="15" customHeight="1" x14ac:dyDescent="0.25">
      <c r="G222" s="204"/>
      <c r="H222" s="204"/>
      <c r="I222" s="204"/>
      <c r="J222" s="65"/>
      <c r="K222" s="171"/>
      <c r="L222" s="157"/>
      <c r="M222" s="172"/>
      <c r="N222" s="157"/>
      <c r="O222" s="1"/>
    </row>
    <row r="223" spans="7:15" ht="15" customHeight="1" x14ac:dyDescent="0.25">
      <c r="G223" s="204"/>
      <c r="H223" s="204"/>
      <c r="I223" s="204"/>
      <c r="J223" s="65"/>
      <c r="K223" s="171"/>
      <c r="L223" s="157"/>
      <c r="M223" s="172"/>
      <c r="N223" s="157"/>
      <c r="O223" s="1"/>
    </row>
    <row r="224" spans="7:15" ht="15" customHeight="1" x14ac:dyDescent="0.25">
      <c r="G224" s="204"/>
      <c r="H224" s="204"/>
      <c r="I224" s="204"/>
      <c r="J224" s="65"/>
      <c r="K224" s="171"/>
      <c r="L224" s="157"/>
      <c r="M224" s="172"/>
      <c r="N224" s="157"/>
      <c r="O224" s="1"/>
    </row>
    <row r="225" spans="7:15" ht="15" customHeight="1" x14ac:dyDescent="0.25">
      <c r="G225" s="204"/>
      <c r="H225" s="204"/>
      <c r="I225" s="204"/>
      <c r="J225" s="65"/>
      <c r="K225" s="171"/>
      <c r="L225" s="157"/>
      <c r="M225" s="172"/>
      <c r="N225" s="157"/>
      <c r="O225" s="1"/>
    </row>
    <row r="226" spans="7:15" ht="15" customHeight="1" x14ac:dyDescent="0.25">
      <c r="G226" s="204"/>
      <c r="H226" s="204"/>
      <c r="I226" s="204"/>
      <c r="J226" s="65"/>
      <c r="K226" s="171"/>
      <c r="L226" s="157"/>
      <c r="M226" s="172"/>
      <c r="N226" s="157"/>
      <c r="O226" s="1"/>
    </row>
    <row r="227" spans="7:15" ht="15" customHeight="1" x14ac:dyDescent="0.25">
      <c r="G227" s="204"/>
      <c r="H227" s="204"/>
      <c r="I227" s="204"/>
      <c r="J227" s="65"/>
      <c r="K227" s="171"/>
      <c r="L227" s="157"/>
      <c r="M227" s="172"/>
      <c r="N227" s="157"/>
      <c r="O227" s="1"/>
    </row>
    <row r="228" spans="7:15" ht="15" customHeight="1" x14ac:dyDescent="0.25">
      <c r="G228" s="204"/>
      <c r="H228" s="204"/>
      <c r="I228" s="204"/>
      <c r="J228" s="65"/>
      <c r="K228" s="171"/>
      <c r="L228" s="157"/>
      <c r="M228" s="172"/>
      <c r="N228" s="157"/>
      <c r="O228" s="1"/>
    </row>
    <row r="229" spans="7:15" ht="15" customHeight="1" x14ac:dyDescent="0.25">
      <c r="G229" s="204"/>
      <c r="H229" s="204"/>
      <c r="I229" s="204"/>
      <c r="J229" s="65"/>
      <c r="K229" s="171"/>
      <c r="L229" s="157"/>
      <c r="M229" s="172"/>
      <c r="N229" s="157"/>
      <c r="O229" s="1"/>
    </row>
    <row r="230" spans="7:15" ht="15" customHeight="1" x14ac:dyDescent="0.25">
      <c r="G230" s="204"/>
      <c r="H230" s="204"/>
      <c r="I230" s="204"/>
      <c r="J230" s="65"/>
      <c r="K230" s="171"/>
      <c r="L230" s="157"/>
      <c r="M230" s="172"/>
      <c r="N230" s="157"/>
      <c r="O230" s="1"/>
    </row>
    <row r="231" spans="7:15" ht="15" customHeight="1" x14ac:dyDescent="0.25">
      <c r="G231" s="204"/>
      <c r="H231" s="204"/>
      <c r="I231" s="204"/>
      <c r="J231" s="65"/>
      <c r="K231" s="171"/>
      <c r="L231" s="157"/>
      <c r="M231" s="172"/>
      <c r="N231" s="157"/>
      <c r="O231" s="1"/>
    </row>
    <row r="232" spans="7:15" ht="15" customHeight="1" x14ac:dyDescent="0.25">
      <c r="G232" s="204"/>
      <c r="H232" s="204"/>
      <c r="I232" s="204"/>
      <c r="J232" s="65"/>
      <c r="K232" s="171"/>
      <c r="L232" s="157"/>
      <c r="M232" s="172"/>
      <c r="N232" s="157"/>
      <c r="O232" s="1"/>
    </row>
    <row r="233" spans="7:15" ht="15" customHeight="1" x14ac:dyDescent="0.25">
      <c r="G233" s="204"/>
      <c r="H233" s="204"/>
      <c r="I233" s="204"/>
      <c r="J233" s="65"/>
      <c r="K233" s="171"/>
      <c r="L233" s="157"/>
      <c r="M233" s="172"/>
      <c r="N233" s="157"/>
      <c r="O233" s="1"/>
    </row>
    <row r="234" spans="7:15" ht="15" customHeight="1" x14ac:dyDescent="0.25">
      <c r="G234" s="204"/>
      <c r="H234" s="204"/>
      <c r="I234" s="204"/>
      <c r="J234" s="65"/>
      <c r="K234" s="171"/>
      <c r="L234" s="157"/>
      <c r="M234" s="172"/>
      <c r="N234" s="157"/>
      <c r="O234" s="1"/>
    </row>
    <row r="235" spans="7:15" ht="15" customHeight="1" x14ac:dyDescent="0.25">
      <c r="G235" s="204"/>
      <c r="H235" s="204"/>
      <c r="I235" s="204"/>
      <c r="J235" s="65"/>
      <c r="K235" s="171"/>
      <c r="L235" s="157"/>
      <c r="M235" s="172"/>
      <c r="N235" s="157"/>
      <c r="O235" s="1"/>
    </row>
    <row r="236" spans="7:15" ht="15" customHeight="1" x14ac:dyDescent="0.25">
      <c r="G236" s="204"/>
      <c r="H236" s="204"/>
      <c r="I236" s="204"/>
      <c r="J236" s="65"/>
      <c r="K236" s="171"/>
      <c r="L236" s="157"/>
      <c r="M236" s="172"/>
      <c r="N236" s="157"/>
      <c r="O236" s="1"/>
    </row>
    <row r="237" spans="7:15" ht="15" customHeight="1" x14ac:dyDescent="0.25">
      <c r="G237" s="204"/>
      <c r="H237" s="204"/>
      <c r="I237" s="204"/>
      <c r="J237" s="65"/>
      <c r="K237" s="171"/>
      <c r="L237" s="157"/>
      <c r="M237" s="172"/>
      <c r="N237" s="157"/>
      <c r="O237" s="1"/>
    </row>
    <row r="238" spans="7:15" ht="15" customHeight="1" x14ac:dyDescent="0.25">
      <c r="G238" s="204"/>
      <c r="H238" s="204"/>
      <c r="I238" s="204"/>
      <c r="J238" s="65"/>
      <c r="K238" s="171"/>
      <c r="L238" s="157"/>
      <c r="M238" s="172"/>
      <c r="N238" s="157"/>
      <c r="O238" s="1"/>
    </row>
    <row r="239" spans="7:15" ht="15" customHeight="1" x14ac:dyDescent="0.25">
      <c r="G239" s="204"/>
      <c r="H239" s="204"/>
      <c r="I239" s="204"/>
      <c r="J239" s="65"/>
      <c r="K239" s="171"/>
      <c r="L239" s="157"/>
      <c r="M239" s="172"/>
      <c r="N239" s="157"/>
      <c r="O239" s="1"/>
    </row>
    <row r="240" spans="7:15" ht="15" customHeight="1" x14ac:dyDescent="0.25">
      <c r="G240" s="204"/>
      <c r="H240" s="204"/>
      <c r="I240" s="204"/>
      <c r="J240" s="65"/>
      <c r="K240" s="171"/>
      <c r="L240" s="157"/>
      <c r="M240" s="172"/>
      <c r="N240" s="157"/>
      <c r="O240" s="1"/>
    </row>
    <row r="241" spans="7:15" ht="15" customHeight="1" x14ac:dyDescent="0.25">
      <c r="G241" s="204"/>
      <c r="H241" s="204"/>
      <c r="I241" s="204"/>
      <c r="J241" s="65"/>
      <c r="K241" s="171"/>
      <c r="L241" s="157"/>
      <c r="M241" s="172"/>
      <c r="N241" s="157"/>
      <c r="O241" s="1"/>
    </row>
    <row r="242" spans="7:15" ht="15" customHeight="1" x14ac:dyDescent="0.25">
      <c r="G242" s="204"/>
      <c r="H242" s="204"/>
      <c r="I242" s="204"/>
      <c r="J242" s="65"/>
      <c r="K242" s="171"/>
      <c r="L242" s="157"/>
      <c r="M242" s="172"/>
      <c r="N242" s="157"/>
      <c r="O242" s="1"/>
    </row>
    <row r="243" spans="7:15" ht="15" customHeight="1" x14ac:dyDescent="0.25">
      <c r="G243" s="204"/>
      <c r="H243" s="204"/>
      <c r="I243" s="204"/>
      <c r="J243" s="65"/>
      <c r="K243" s="171"/>
      <c r="L243" s="157"/>
      <c r="M243" s="172"/>
      <c r="N243" s="157"/>
      <c r="O243" s="1"/>
    </row>
    <row r="244" spans="7:15" ht="15" customHeight="1" x14ac:dyDescent="0.25">
      <c r="G244" s="204"/>
      <c r="H244" s="204"/>
      <c r="I244" s="204"/>
      <c r="J244" s="65"/>
      <c r="K244" s="171"/>
      <c r="L244" s="157"/>
      <c r="M244" s="172"/>
      <c r="N244" s="157"/>
      <c r="O244" s="1"/>
    </row>
    <row r="245" spans="7:15" ht="15" customHeight="1" x14ac:dyDescent="0.25">
      <c r="G245" s="204"/>
      <c r="H245" s="204"/>
      <c r="I245" s="204"/>
      <c r="J245" s="65"/>
      <c r="K245" s="171"/>
      <c r="L245" s="157"/>
      <c r="M245" s="172"/>
      <c r="N245" s="157"/>
      <c r="O245" s="1"/>
    </row>
    <row r="246" spans="7:15" ht="15" customHeight="1" x14ac:dyDescent="0.25">
      <c r="G246" s="204"/>
      <c r="H246" s="204"/>
      <c r="I246" s="204"/>
      <c r="J246" s="65"/>
      <c r="K246" s="171"/>
      <c r="L246" s="157"/>
      <c r="M246" s="172"/>
      <c r="N246" s="157"/>
      <c r="O246" s="1"/>
    </row>
    <row r="247" spans="7:15" ht="15" customHeight="1" x14ac:dyDescent="0.25">
      <c r="G247" s="204"/>
      <c r="H247" s="204"/>
      <c r="I247" s="204"/>
      <c r="J247" s="65"/>
      <c r="K247" s="171"/>
      <c r="L247" s="157"/>
      <c r="M247" s="172"/>
      <c r="N247" s="157"/>
      <c r="O247" s="1"/>
    </row>
    <row r="248" spans="7:15" ht="15" customHeight="1" x14ac:dyDescent="0.25">
      <c r="G248" s="204"/>
      <c r="H248" s="204"/>
      <c r="I248" s="204"/>
      <c r="J248" s="65"/>
      <c r="K248" s="171"/>
      <c r="L248" s="157"/>
      <c r="M248" s="172"/>
      <c r="N248" s="157"/>
      <c r="O248" s="1"/>
    </row>
    <row r="249" spans="7:15" ht="15" customHeight="1" x14ac:dyDescent="0.25">
      <c r="G249" s="204"/>
      <c r="H249" s="204"/>
      <c r="I249" s="204"/>
      <c r="J249" s="65"/>
      <c r="K249" s="171"/>
      <c r="L249" s="157"/>
      <c r="M249" s="172"/>
      <c r="N249" s="157"/>
      <c r="O249" s="1"/>
    </row>
    <row r="250" spans="7:15" ht="15" customHeight="1" x14ac:dyDescent="0.25">
      <c r="G250" s="204"/>
      <c r="H250" s="204"/>
      <c r="I250" s="204"/>
      <c r="J250" s="65"/>
      <c r="K250" s="171"/>
      <c r="L250" s="157"/>
      <c r="M250" s="172"/>
      <c r="N250" s="157"/>
      <c r="O250" s="1"/>
    </row>
    <row r="251" spans="7:15" ht="15" customHeight="1" x14ac:dyDescent="0.25">
      <c r="G251" s="204"/>
      <c r="H251" s="204"/>
      <c r="I251" s="204"/>
      <c r="J251" s="65"/>
      <c r="K251" s="171"/>
      <c r="L251" s="157"/>
      <c r="M251" s="172"/>
      <c r="N251" s="157"/>
      <c r="O251" s="1"/>
    </row>
    <row r="252" spans="7:15" ht="15" customHeight="1" x14ac:dyDescent="0.25">
      <c r="G252" s="204"/>
      <c r="H252" s="204"/>
      <c r="I252" s="204"/>
      <c r="J252" s="65"/>
      <c r="K252" s="171"/>
      <c r="L252" s="157"/>
      <c r="M252" s="172"/>
      <c r="N252" s="157"/>
      <c r="O252" s="1"/>
    </row>
    <row r="253" spans="7:15" ht="15" customHeight="1" x14ac:dyDescent="0.25">
      <c r="G253" s="204"/>
      <c r="H253" s="204"/>
      <c r="I253" s="204"/>
      <c r="J253" s="65"/>
      <c r="K253" s="171"/>
      <c r="L253" s="157"/>
      <c r="M253" s="172"/>
      <c r="N253" s="157"/>
      <c r="O253" s="1"/>
    </row>
    <row r="254" spans="7:15" ht="15" customHeight="1" x14ac:dyDescent="0.25">
      <c r="G254" s="204"/>
      <c r="H254" s="204"/>
      <c r="I254" s="204"/>
      <c r="J254" s="65"/>
      <c r="K254" s="171"/>
      <c r="L254" s="157"/>
      <c r="M254" s="172"/>
      <c r="N254" s="157"/>
      <c r="O254" s="1"/>
    </row>
    <row r="255" spans="7:15" ht="15" customHeight="1" x14ac:dyDescent="0.25">
      <c r="G255" s="204"/>
      <c r="H255" s="204"/>
      <c r="I255" s="204"/>
      <c r="J255" s="65"/>
      <c r="K255" s="171"/>
      <c r="L255" s="157"/>
      <c r="M255" s="172"/>
      <c r="N255" s="157"/>
      <c r="O255" s="1"/>
    </row>
    <row r="256" spans="7:15" ht="15" customHeight="1" x14ac:dyDescent="0.25">
      <c r="G256" s="204"/>
      <c r="H256" s="204"/>
      <c r="I256" s="204"/>
      <c r="J256" s="65"/>
      <c r="K256" s="171"/>
      <c r="L256" s="157"/>
      <c r="M256" s="172"/>
      <c r="N256" s="157"/>
      <c r="O256" s="1"/>
    </row>
    <row r="257" spans="7:15" ht="15" customHeight="1" x14ac:dyDescent="0.25">
      <c r="G257" s="204"/>
      <c r="H257" s="204"/>
      <c r="I257" s="204"/>
      <c r="J257" s="65"/>
      <c r="K257" s="171"/>
      <c r="L257" s="157"/>
      <c r="M257" s="172"/>
      <c r="N257" s="157"/>
      <c r="O257" s="1"/>
    </row>
    <row r="258" spans="7:15" ht="15" customHeight="1" x14ac:dyDescent="0.25">
      <c r="G258" s="204"/>
      <c r="H258" s="204"/>
      <c r="I258" s="204"/>
      <c r="J258" s="65"/>
      <c r="K258" s="171"/>
      <c r="L258" s="157"/>
      <c r="M258" s="172"/>
      <c r="N258" s="157"/>
      <c r="O258" s="1"/>
    </row>
    <row r="259" spans="7:15" ht="15" customHeight="1" x14ac:dyDescent="0.25">
      <c r="G259" s="204"/>
      <c r="H259" s="204"/>
      <c r="I259" s="204"/>
      <c r="J259" s="65"/>
      <c r="K259" s="171"/>
      <c r="L259" s="157"/>
      <c r="M259" s="172"/>
      <c r="N259" s="157"/>
      <c r="O259" s="1"/>
    </row>
    <row r="260" spans="7:15" ht="15" customHeight="1" x14ac:dyDescent="0.25">
      <c r="G260" s="204"/>
      <c r="H260" s="204"/>
      <c r="I260" s="204"/>
      <c r="J260" s="65"/>
      <c r="K260" s="171"/>
      <c r="L260" s="157"/>
      <c r="M260" s="172"/>
      <c r="N260" s="157"/>
      <c r="O260" s="1"/>
    </row>
    <row r="261" spans="7:15" ht="15" customHeight="1" x14ac:dyDescent="0.25">
      <c r="G261" s="204"/>
      <c r="H261" s="204"/>
      <c r="I261" s="204"/>
      <c r="J261" s="65"/>
      <c r="K261" s="171"/>
      <c r="L261" s="157"/>
      <c r="M261" s="172"/>
      <c r="N261" s="157"/>
      <c r="O261" s="1"/>
    </row>
    <row r="262" spans="7:15" ht="15" customHeight="1" x14ac:dyDescent="0.25">
      <c r="G262" s="204"/>
      <c r="H262" s="204"/>
      <c r="I262" s="204"/>
      <c r="J262" s="65"/>
      <c r="K262" s="171"/>
      <c r="L262" s="157"/>
      <c r="M262" s="172"/>
      <c r="N262" s="157"/>
      <c r="O262" s="1"/>
    </row>
    <row r="263" spans="7:15" ht="15" customHeight="1" x14ac:dyDescent="0.25">
      <c r="G263" s="204"/>
      <c r="H263" s="204"/>
      <c r="I263" s="204"/>
      <c r="J263" s="65"/>
      <c r="K263" s="171"/>
      <c r="L263" s="157"/>
      <c r="M263" s="172"/>
      <c r="N263" s="157"/>
      <c r="O263" s="1"/>
    </row>
    <row r="264" spans="7:15" ht="15" customHeight="1" x14ac:dyDescent="0.25">
      <c r="G264" s="204"/>
      <c r="H264" s="204"/>
      <c r="I264" s="204"/>
      <c r="J264" s="65"/>
      <c r="K264" s="171"/>
      <c r="L264" s="157"/>
      <c r="M264" s="172"/>
      <c r="N264" s="157"/>
      <c r="O264" s="1"/>
    </row>
    <row r="265" spans="7:15" ht="15" customHeight="1" x14ac:dyDescent="0.25">
      <c r="G265" s="204"/>
      <c r="H265" s="204"/>
      <c r="I265" s="204"/>
      <c r="J265" s="65"/>
      <c r="K265" s="171"/>
      <c r="L265" s="157"/>
      <c r="M265" s="172"/>
      <c r="N265" s="157"/>
      <c r="O265" s="1"/>
    </row>
    <row r="266" spans="7:15" ht="15" customHeight="1" x14ac:dyDescent="0.25">
      <c r="G266" s="204"/>
      <c r="H266" s="204"/>
      <c r="I266" s="204"/>
      <c r="J266" s="65"/>
      <c r="K266" s="171"/>
      <c r="L266" s="157"/>
      <c r="M266" s="172"/>
      <c r="N266" s="157"/>
      <c r="O266" s="1"/>
    </row>
    <row r="267" spans="7:15" ht="15" customHeight="1" x14ac:dyDescent="0.25">
      <c r="G267" s="204"/>
      <c r="H267" s="204"/>
      <c r="I267" s="204"/>
      <c r="J267" s="65"/>
      <c r="K267" s="171"/>
      <c r="L267" s="157"/>
      <c r="M267" s="172"/>
      <c r="N267" s="157"/>
      <c r="O267" s="1"/>
    </row>
    <row r="268" spans="7:15" ht="15" customHeight="1" x14ac:dyDescent="0.25">
      <c r="G268" s="204"/>
      <c r="H268" s="204"/>
      <c r="I268" s="204"/>
      <c r="J268" s="65"/>
      <c r="K268" s="171"/>
      <c r="L268" s="157"/>
      <c r="M268" s="172"/>
      <c r="N268" s="157"/>
      <c r="O268" s="1"/>
    </row>
    <row r="269" spans="7:15" ht="15" customHeight="1" x14ac:dyDescent="0.25">
      <c r="G269" s="204"/>
      <c r="H269" s="204"/>
      <c r="I269" s="204"/>
      <c r="J269" s="65"/>
      <c r="K269" s="171"/>
      <c r="L269" s="157"/>
      <c r="M269" s="172"/>
      <c r="N269" s="157"/>
      <c r="O269" s="1"/>
    </row>
    <row r="270" spans="7:15" ht="15" customHeight="1" x14ac:dyDescent="0.25">
      <c r="G270" s="204"/>
      <c r="H270" s="204"/>
      <c r="I270" s="204"/>
      <c r="J270" s="65"/>
      <c r="K270" s="171"/>
      <c r="L270" s="157"/>
      <c r="M270" s="172"/>
      <c r="N270" s="157"/>
      <c r="O270" s="1"/>
    </row>
    <row r="271" spans="7:15" ht="15" customHeight="1" x14ac:dyDescent="0.25">
      <c r="G271" s="204"/>
      <c r="H271" s="204"/>
      <c r="I271" s="204"/>
      <c r="J271" s="65"/>
      <c r="K271" s="171"/>
      <c r="L271" s="157"/>
      <c r="M271" s="172"/>
      <c r="N271" s="157"/>
      <c r="O271" s="1"/>
    </row>
    <row r="272" spans="7:15" ht="15" customHeight="1" x14ac:dyDescent="0.25">
      <c r="G272" s="204"/>
      <c r="H272" s="204"/>
      <c r="I272" s="204"/>
      <c r="J272" s="65"/>
      <c r="K272" s="171"/>
      <c r="L272" s="157"/>
      <c r="M272" s="172"/>
      <c r="N272" s="157"/>
      <c r="O272" s="1"/>
    </row>
    <row r="273" spans="7:15" ht="15" customHeight="1" x14ac:dyDescent="0.25">
      <c r="G273" s="204"/>
      <c r="H273" s="204"/>
      <c r="I273" s="204"/>
      <c r="J273" s="65"/>
      <c r="K273" s="171"/>
      <c r="L273" s="157"/>
      <c r="M273" s="172"/>
      <c r="N273" s="157"/>
      <c r="O273" s="1"/>
    </row>
    <row r="274" spans="7:15" ht="15" customHeight="1" x14ac:dyDescent="0.25">
      <c r="G274" s="204"/>
      <c r="H274" s="204"/>
      <c r="I274" s="204"/>
      <c r="J274" s="65"/>
      <c r="K274" s="171"/>
      <c r="L274" s="157"/>
      <c r="M274" s="172"/>
      <c r="N274" s="157"/>
      <c r="O274" s="1"/>
    </row>
    <row r="275" spans="7:15" ht="15" customHeight="1" x14ac:dyDescent="0.25">
      <c r="G275" s="204"/>
      <c r="H275" s="204"/>
      <c r="I275" s="204"/>
      <c r="J275" s="65"/>
      <c r="K275" s="171"/>
      <c r="L275" s="157"/>
      <c r="M275" s="172"/>
      <c r="N275" s="157"/>
      <c r="O275" s="1"/>
    </row>
    <row r="276" spans="7:15" ht="15" customHeight="1" x14ac:dyDescent="0.25">
      <c r="G276" s="204"/>
      <c r="H276" s="204"/>
      <c r="I276" s="204"/>
      <c r="J276" s="65"/>
      <c r="K276" s="171"/>
      <c r="L276" s="157"/>
      <c r="M276" s="172"/>
      <c r="N276" s="157"/>
      <c r="O276" s="1"/>
    </row>
    <row r="277" spans="7:15" ht="15" customHeight="1" x14ac:dyDescent="0.25">
      <c r="G277" s="204"/>
      <c r="H277" s="204"/>
      <c r="I277" s="204"/>
      <c r="J277" s="204"/>
    </row>
    <row r="278" spans="7:15" ht="15" customHeight="1" x14ac:dyDescent="0.25">
      <c r="G278" s="204"/>
      <c r="H278" s="204"/>
      <c r="I278" s="204"/>
      <c r="J278" s="204"/>
    </row>
    <row r="279" spans="7:15" ht="15" customHeight="1" x14ac:dyDescent="0.25">
      <c r="G279" s="204"/>
      <c r="H279" s="204"/>
      <c r="I279" s="204"/>
      <c r="J279" s="204"/>
    </row>
    <row r="280" spans="7:15" ht="15" customHeight="1" x14ac:dyDescent="0.25">
      <c r="G280" s="204"/>
      <c r="H280" s="204"/>
      <c r="I280" s="204"/>
      <c r="J280" s="204"/>
    </row>
    <row r="281" spans="7:15" ht="15" customHeight="1" x14ac:dyDescent="0.25">
      <c r="G281" s="204"/>
      <c r="H281" s="204"/>
      <c r="I281" s="204"/>
      <c r="J281" s="204"/>
    </row>
    <row r="282" spans="7:15" ht="15" customHeight="1" x14ac:dyDescent="0.25">
      <c r="G282" s="204"/>
      <c r="H282" s="204"/>
      <c r="I282" s="204"/>
      <c r="J282" s="204"/>
    </row>
    <row r="283" spans="7:15" ht="15" customHeight="1" x14ac:dyDescent="0.25">
      <c r="G283" s="204"/>
      <c r="H283" s="204"/>
      <c r="I283" s="204"/>
      <c r="J283" s="204"/>
    </row>
    <row r="284" spans="7:15" ht="15" customHeight="1" x14ac:dyDescent="0.25">
      <c r="G284" s="204"/>
      <c r="H284" s="204"/>
      <c r="I284" s="204"/>
      <c r="J284" s="204"/>
    </row>
    <row r="285" spans="7:15" ht="15" customHeight="1" x14ac:dyDescent="0.25">
      <c r="G285" s="204"/>
      <c r="H285" s="204"/>
      <c r="I285" s="204"/>
      <c r="J285" s="204"/>
    </row>
    <row r="286" spans="7:15" ht="15" customHeight="1" x14ac:dyDescent="0.25">
      <c r="G286" s="204"/>
      <c r="H286" s="204"/>
      <c r="I286" s="204"/>
      <c r="J286" s="204"/>
    </row>
    <row r="287" spans="7:15" ht="15" customHeight="1" x14ac:dyDescent="0.25">
      <c r="G287" s="204"/>
      <c r="H287" s="204"/>
      <c r="I287" s="204"/>
      <c r="J287" s="204"/>
    </row>
    <row r="288" spans="7:15" ht="15" customHeight="1" x14ac:dyDescent="0.25">
      <c r="G288" s="204"/>
      <c r="H288" s="204"/>
      <c r="I288" s="204"/>
      <c r="J288" s="204"/>
    </row>
    <row r="289" spans="7:10" ht="15" customHeight="1" x14ac:dyDescent="0.25">
      <c r="G289" s="204"/>
      <c r="H289" s="204"/>
      <c r="I289" s="204"/>
      <c r="J289" s="204"/>
    </row>
    <row r="290" spans="7:10" ht="15" customHeight="1" x14ac:dyDescent="0.25">
      <c r="G290" s="204"/>
      <c r="H290" s="204"/>
      <c r="I290" s="204"/>
      <c r="J290" s="204"/>
    </row>
    <row r="291" spans="7:10" ht="15" customHeight="1" x14ac:dyDescent="0.25">
      <c r="G291" s="204"/>
      <c r="H291" s="204"/>
      <c r="I291" s="204"/>
      <c r="J291" s="204"/>
    </row>
    <row r="292" spans="7:10" ht="15" customHeight="1" x14ac:dyDescent="0.25">
      <c r="G292" s="204"/>
      <c r="H292" s="204"/>
      <c r="I292" s="204"/>
      <c r="J292" s="204"/>
    </row>
    <row r="293" spans="7:10" ht="15" customHeight="1" x14ac:dyDescent="0.25">
      <c r="G293" s="204"/>
      <c r="H293" s="204"/>
      <c r="I293" s="204"/>
      <c r="J293" s="204"/>
    </row>
    <row r="294" spans="7:10" ht="15" customHeight="1" x14ac:dyDescent="0.25">
      <c r="G294" s="204"/>
      <c r="H294" s="204"/>
      <c r="I294" s="204"/>
      <c r="J294" s="204"/>
    </row>
    <row r="295" spans="7:10" ht="15" customHeight="1" x14ac:dyDescent="0.25">
      <c r="G295" s="204"/>
      <c r="H295" s="204"/>
      <c r="I295" s="204"/>
      <c r="J295" s="204"/>
    </row>
    <row r="296" spans="7:10" ht="15" customHeight="1" x14ac:dyDescent="0.25">
      <c r="G296" s="204"/>
      <c r="H296" s="204"/>
      <c r="I296" s="204"/>
      <c r="J296" s="204"/>
    </row>
    <row r="297" spans="7:10" ht="15" customHeight="1" x14ac:dyDescent="0.25">
      <c r="G297" s="204"/>
      <c r="H297" s="204"/>
      <c r="I297" s="204"/>
      <c r="J297" s="204"/>
    </row>
    <row r="298" spans="7:10" ht="15" customHeight="1" x14ac:dyDescent="0.25">
      <c r="G298" s="204"/>
      <c r="H298" s="204"/>
      <c r="I298" s="204"/>
      <c r="J298" s="204"/>
    </row>
    <row r="299" spans="7:10" ht="15" customHeight="1" x14ac:dyDescent="0.25">
      <c r="G299" s="204"/>
      <c r="H299" s="204"/>
      <c r="I299" s="204"/>
      <c r="J299" s="204"/>
    </row>
    <row r="300" spans="7:10" ht="15" customHeight="1" x14ac:dyDescent="0.25">
      <c r="G300" s="204"/>
      <c r="H300" s="204"/>
      <c r="I300" s="204"/>
      <c r="J300" s="204"/>
    </row>
    <row r="301" spans="7:10" ht="15" customHeight="1" x14ac:dyDescent="0.25">
      <c r="G301" s="204"/>
      <c r="H301" s="204"/>
      <c r="I301" s="204"/>
      <c r="J301" s="204"/>
    </row>
    <row r="302" spans="7:10" ht="15" customHeight="1" x14ac:dyDescent="0.25">
      <c r="G302" s="204"/>
      <c r="H302" s="204"/>
      <c r="I302" s="204"/>
      <c r="J302" s="204"/>
    </row>
    <row r="303" spans="7:10" ht="15" customHeight="1" x14ac:dyDescent="0.25">
      <c r="G303" s="204"/>
      <c r="H303" s="204"/>
      <c r="I303" s="204"/>
      <c r="J303" s="204"/>
    </row>
    <row r="304" spans="7:10" ht="15" customHeight="1" x14ac:dyDescent="0.25">
      <c r="G304" s="204"/>
      <c r="H304" s="204"/>
      <c r="I304" s="204"/>
      <c r="J304" s="204"/>
    </row>
    <row r="305" spans="7:10" ht="15" customHeight="1" x14ac:dyDescent="0.25">
      <c r="G305" s="204"/>
      <c r="H305" s="204"/>
      <c r="I305" s="204"/>
      <c r="J305" s="204"/>
    </row>
    <row r="306" spans="7:10" ht="15" customHeight="1" x14ac:dyDescent="0.25">
      <c r="G306" s="204"/>
      <c r="H306" s="204"/>
      <c r="I306" s="204"/>
      <c r="J306" s="204"/>
    </row>
    <row r="307" spans="7:10" ht="15" customHeight="1" x14ac:dyDescent="0.25">
      <c r="G307" s="204"/>
      <c r="H307" s="204"/>
      <c r="I307" s="204"/>
      <c r="J307" s="204"/>
    </row>
    <row r="308" spans="7:10" ht="15" customHeight="1" x14ac:dyDescent="0.25">
      <c r="G308" s="204"/>
      <c r="H308" s="204"/>
      <c r="I308" s="204"/>
      <c r="J308" s="204"/>
    </row>
    <row r="309" spans="7:10" ht="15" customHeight="1" x14ac:dyDescent="0.25">
      <c r="G309" s="204"/>
      <c r="H309" s="204"/>
      <c r="I309" s="204"/>
      <c r="J309" s="204"/>
    </row>
    <row r="310" spans="7:10" ht="15" customHeight="1" x14ac:dyDescent="0.25">
      <c r="G310" s="204"/>
      <c r="H310" s="204"/>
      <c r="I310" s="204"/>
      <c r="J310" s="204"/>
    </row>
    <row r="311" spans="7:10" ht="15" customHeight="1" x14ac:dyDescent="0.25">
      <c r="G311" s="204"/>
      <c r="H311" s="204"/>
      <c r="I311" s="204"/>
      <c r="J311" s="204"/>
    </row>
    <row r="312" spans="7:10" ht="15" customHeight="1" x14ac:dyDescent="0.25">
      <c r="G312" s="204"/>
      <c r="H312" s="204"/>
      <c r="I312" s="204"/>
      <c r="J312" s="204"/>
    </row>
    <row r="313" spans="7:10" ht="15" customHeight="1" x14ac:dyDescent="0.25">
      <c r="G313" s="204"/>
      <c r="H313" s="204"/>
      <c r="I313" s="204"/>
      <c r="J313" s="204"/>
    </row>
    <row r="314" spans="7:10" ht="15" customHeight="1" x14ac:dyDescent="0.25">
      <c r="G314" s="204"/>
      <c r="H314" s="204"/>
      <c r="I314" s="204"/>
      <c r="J314" s="204"/>
    </row>
    <row r="315" spans="7:10" ht="15" customHeight="1" x14ac:dyDescent="0.25">
      <c r="G315" s="204"/>
      <c r="H315" s="204"/>
      <c r="I315" s="204"/>
      <c r="J315" s="204"/>
    </row>
    <row r="316" spans="7:10" ht="15" customHeight="1" x14ac:dyDescent="0.25">
      <c r="G316" s="204"/>
      <c r="H316" s="204"/>
      <c r="I316" s="204"/>
      <c r="J316" s="204"/>
    </row>
    <row r="317" spans="7:10" ht="15" customHeight="1" x14ac:dyDescent="0.25">
      <c r="G317" s="204"/>
      <c r="H317" s="204"/>
      <c r="I317" s="204"/>
      <c r="J317" s="204"/>
    </row>
    <row r="318" spans="7:10" ht="15" customHeight="1" x14ac:dyDescent="0.25">
      <c r="G318" s="204"/>
      <c r="H318" s="204"/>
      <c r="I318" s="204"/>
      <c r="J318" s="204"/>
    </row>
    <row r="319" spans="7:10" ht="15" customHeight="1" x14ac:dyDescent="0.25">
      <c r="G319" s="204"/>
      <c r="H319" s="204"/>
      <c r="I319" s="204"/>
      <c r="J319" s="204"/>
    </row>
    <row r="320" spans="7:10" ht="15" customHeight="1" x14ac:dyDescent="0.25">
      <c r="G320" s="204"/>
      <c r="H320" s="204"/>
      <c r="I320" s="204"/>
      <c r="J320" s="204"/>
    </row>
    <row r="321" spans="7:10" ht="15" customHeight="1" x14ac:dyDescent="0.25">
      <c r="G321" s="204"/>
      <c r="H321" s="204"/>
      <c r="I321" s="204"/>
      <c r="J321" s="204"/>
    </row>
    <row r="322" spans="7:10" ht="15" customHeight="1" x14ac:dyDescent="0.25">
      <c r="G322" s="204"/>
      <c r="H322" s="204"/>
      <c r="I322" s="204"/>
      <c r="J322" s="204"/>
    </row>
    <row r="323" spans="7:10" ht="15" customHeight="1" x14ac:dyDescent="0.25">
      <c r="G323" s="204"/>
      <c r="H323" s="204"/>
      <c r="I323" s="204"/>
      <c r="J323" s="204"/>
    </row>
    <row r="324" spans="7:10" ht="15" customHeight="1" x14ac:dyDescent="0.25">
      <c r="G324" s="204"/>
      <c r="H324" s="204"/>
      <c r="I324" s="204"/>
      <c r="J324" s="204"/>
    </row>
    <row r="325" spans="7:10" ht="15" customHeight="1" x14ac:dyDescent="0.25">
      <c r="G325" s="204"/>
      <c r="H325" s="204"/>
      <c r="I325" s="204"/>
      <c r="J325" s="204"/>
    </row>
    <row r="326" spans="7:10" ht="15" customHeight="1" x14ac:dyDescent="0.25">
      <c r="G326" s="204"/>
      <c r="H326" s="204"/>
      <c r="I326" s="204"/>
      <c r="J326" s="204"/>
    </row>
    <row r="327" spans="7:10" ht="15" customHeight="1" x14ac:dyDescent="0.25">
      <c r="G327" s="204"/>
      <c r="H327" s="204"/>
      <c r="I327" s="204"/>
      <c r="J327" s="204"/>
    </row>
    <row r="328" spans="7:10" ht="15" customHeight="1" x14ac:dyDescent="0.25">
      <c r="G328" s="204"/>
      <c r="H328" s="204"/>
      <c r="I328" s="204"/>
      <c r="J328" s="204"/>
    </row>
    <row r="329" spans="7:10" ht="15" customHeight="1" x14ac:dyDescent="0.25">
      <c r="G329" s="204"/>
      <c r="H329" s="204"/>
      <c r="I329" s="204"/>
      <c r="J329" s="204"/>
    </row>
    <row r="330" spans="7:10" ht="15" customHeight="1" x14ac:dyDescent="0.25">
      <c r="G330" s="204"/>
      <c r="H330" s="204"/>
      <c r="I330" s="204"/>
      <c r="J330" s="204"/>
    </row>
    <row r="331" spans="7:10" ht="15" customHeight="1" x14ac:dyDescent="0.25">
      <c r="G331" s="204"/>
      <c r="H331" s="204"/>
      <c r="I331" s="204"/>
      <c r="J331" s="204"/>
    </row>
    <row r="332" spans="7:10" ht="15" customHeight="1" x14ac:dyDescent="0.25">
      <c r="G332" s="204"/>
      <c r="H332" s="204"/>
      <c r="I332" s="204"/>
      <c r="J332" s="204"/>
    </row>
    <row r="333" spans="7:10" ht="15" customHeight="1" x14ac:dyDescent="0.25">
      <c r="G333" s="204"/>
      <c r="H333" s="204"/>
      <c r="I333" s="204"/>
      <c r="J333" s="204"/>
    </row>
    <row r="334" spans="7:10" ht="15" customHeight="1" x14ac:dyDescent="0.25">
      <c r="G334" s="204"/>
      <c r="H334" s="204"/>
      <c r="I334" s="204"/>
      <c r="J334" s="204"/>
    </row>
    <row r="335" spans="7:10" ht="15" customHeight="1" x14ac:dyDescent="0.25">
      <c r="G335" s="204"/>
      <c r="H335" s="204"/>
      <c r="I335" s="204"/>
      <c r="J335" s="204"/>
    </row>
    <row r="336" spans="7:10" ht="15" customHeight="1" x14ac:dyDescent="0.25">
      <c r="G336" s="204"/>
      <c r="H336" s="204"/>
      <c r="I336" s="204"/>
      <c r="J336" s="204"/>
    </row>
    <row r="337" spans="7:10" ht="15" customHeight="1" x14ac:dyDescent="0.25">
      <c r="G337" s="204"/>
      <c r="H337" s="204"/>
      <c r="I337" s="204"/>
      <c r="J337" s="204"/>
    </row>
    <row r="338" spans="7:10" ht="15" customHeight="1" x14ac:dyDescent="0.25">
      <c r="G338" s="204"/>
      <c r="H338" s="204"/>
      <c r="I338" s="204"/>
      <c r="J338" s="204"/>
    </row>
    <row r="339" spans="7:10" ht="15" customHeight="1" x14ac:dyDescent="0.25">
      <c r="G339" s="204"/>
      <c r="H339" s="204"/>
      <c r="I339" s="204"/>
      <c r="J339" s="204"/>
    </row>
    <row r="340" spans="7:10" ht="15" customHeight="1" x14ac:dyDescent="0.25">
      <c r="G340" s="204"/>
      <c r="H340" s="204"/>
      <c r="I340" s="204"/>
      <c r="J340" s="204"/>
    </row>
    <row r="341" spans="7:10" ht="15" customHeight="1" x14ac:dyDescent="0.25">
      <c r="G341" s="204"/>
      <c r="H341" s="204"/>
      <c r="I341" s="204"/>
      <c r="J341" s="204"/>
    </row>
    <row r="342" spans="7:10" ht="15" customHeight="1" x14ac:dyDescent="0.25">
      <c r="G342" s="204"/>
      <c r="H342" s="204"/>
      <c r="I342" s="204"/>
      <c r="J342" s="204"/>
    </row>
    <row r="343" spans="7:10" ht="15" customHeight="1" x14ac:dyDescent="0.25">
      <c r="G343" s="204"/>
      <c r="H343" s="204"/>
      <c r="I343" s="204"/>
      <c r="J343" s="204"/>
    </row>
    <row r="344" spans="7:10" ht="15" customHeight="1" x14ac:dyDescent="0.25">
      <c r="G344" s="204"/>
      <c r="H344" s="204"/>
      <c r="I344" s="204"/>
      <c r="J344" s="204"/>
    </row>
    <row r="345" spans="7:10" ht="15" customHeight="1" x14ac:dyDescent="0.25">
      <c r="G345" s="204"/>
      <c r="H345" s="204"/>
      <c r="I345" s="204"/>
      <c r="J345" s="204"/>
    </row>
    <row r="346" spans="7:10" ht="15" customHeight="1" x14ac:dyDescent="0.25">
      <c r="G346" s="204"/>
      <c r="H346" s="204"/>
      <c r="I346" s="204"/>
      <c r="J346" s="204"/>
    </row>
    <row r="347" spans="7:10" ht="15" customHeight="1" x14ac:dyDescent="0.25">
      <c r="G347" s="204"/>
      <c r="H347" s="204"/>
      <c r="I347" s="204"/>
      <c r="J347" s="204"/>
    </row>
    <row r="348" spans="7:10" ht="15" customHeight="1" x14ac:dyDescent="0.25">
      <c r="G348" s="204"/>
      <c r="H348" s="204"/>
      <c r="I348" s="204"/>
      <c r="J348" s="204"/>
    </row>
    <row r="349" spans="7:10" ht="15" customHeight="1" x14ac:dyDescent="0.25">
      <c r="G349" s="204"/>
      <c r="H349" s="204"/>
      <c r="I349" s="204"/>
      <c r="J349" s="204"/>
    </row>
    <row r="350" spans="7:10" ht="15" customHeight="1" x14ac:dyDescent="0.25">
      <c r="G350" s="204"/>
      <c r="H350" s="204"/>
      <c r="I350" s="204"/>
      <c r="J350" s="204"/>
    </row>
    <row r="351" spans="7:10" ht="15" customHeight="1" x14ac:dyDescent="0.25">
      <c r="G351" s="204"/>
      <c r="H351" s="204"/>
      <c r="I351" s="204"/>
      <c r="J351" s="204"/>
    </row>
    <row r="352" spans="7:10" ht="15" customHeight="1" x14ac:dyDescent="0.25">
      <c r="G352" s="204"/>
      <c r="H352" s="204"/>
      <c r="I352" s="204"/>
      <c r="J352" s="204"/>
    </row>
    <row r="353" spans="7:10" ht="15" customHeight="1" x14ac:dyDescent="0.25">
      <c r="G353" s="204"/>
      <c r="H353" s="204"/>
      <c r="I353" s="204"/>
      <c r="J353" s="204"/>
    </row>
    <row r="354" spans="7:10" ht="15" customHeight="1" x14ac:dyDescent="0.25">
      <c r="G354" s="204"/>
      <c r="H354" s="204"/>
      <c r="I354" s="204"/>
      <c r="J354" s="204"/>
    </row>
    <row r="355" spans="7:10" ht="15" customHeight="1" x14ac:dyDescent="0.25">
      <c r="G355" s="204"/>
      <c r="H355" s="204"/>
      <c r="I355" s="204"/>
      <c r="J355" s="204"/>
    </row>
    <row r="356" spans="7:10" ht="15" customHeight="1" x14ac:dyDescent="0.25">
      <c r="G356" s="204"/>
      <c r="H356" s="204"/>
      <c r="I356" s="204"/>
      <c r="J356" s="204"/>
    </row>
    <row r="357" spans="7:10" ht="15" customHeight="1" x14ac:dyDescent="0.25">
      <c r="G357" s="204"/>
      <c r="H357" s="204"/>
      <c r="I357" s="204"/>
      <c r="J357" s="204"/>
    </row>
    <row r="358" spans="7:10" ht="15" customHeight="1" x14ac:dyDescent="0.25">
      <c r="G358" s="204"/>
      <c r="H358" s="204"/>
      <c r="I358" s="204"/>
      <c r="J358" s="204"/>
    </row>
    <row r="359" spans="7:10" ht="15" customHeight="1" x14ac:dyDescent="0.25">
      <c r="G359" s="204"/>
      <c r="H359" s="204"/>
      <c r="I359" s="204"/>
      <c r="J359" s="204"/>
    </row>
    <row r="360" spans="7:10" ht="15" customHeight="1" x14ac:dyDescent="0.25">
      <c r="G360" s="204"/>
      <c r="H360" s="204"/>
      <c r="I360" s="204"/>
      <c r="J360" s="204"/>
    </row>
    <row r="361" spans="7:10" ht="15" customHeight="1" x14ac:dyDescent="0.25">
      <c r="G361" s="204"/>
      <c r="H361" s="204"/>
      <c r="I361" s="204"/>
      <c r="J361" s="204"/>
    </row>
    <row r="362" spans="7:10" ht="15" customHeight="1" x14ac:dyDescent="0.25">
      <c r="G362" s="204"/>
      <c r="H362" s="204"/>
      <c r="I362" s="204"/>
      <c r="J362" s="204"/>
    </row>
    <row r="363" spans="7:10" ht="15" customHeight="1" x14ac:dyDescent="0.25">
      <c r="G363" s="204"/>
      <c r="H363" s="204"/>
      <c r="I363" s="204"/>
      <c r="J363" s="204"/>
    </row>
    <row r="364" spans="7:10" ht="15" customHeight="1" x14ac:dyDescent="0.25">
      <c r="G364" s="204"/>
      <c r="H364" s="204"/>
      <c r="I364" s="204"/>
      <c r="J364" s="204"/>
    </row>
    <row r="365" spans="7:10" ht="15" customHeight="1" x14ac:dyDescent="0.25">
      <c r="G365" s="204"/>
      <c r="H365" s="204"/>
      <c r="I365" s="204"/>
      <c r="J365" s="204"/>
    </row>
    <row r="366" spans="7:10" ht="15" customHeight="1" x14ac:dyDescent="0.25">
      <c r="G366" s="204"/>
      <c r="H366" s="204"/>
      <c r="I366" s="204"/>
      <c r="J366" s="204"/>
    </row>
    <row r="367" spans="7:10" ht="15" customHeight="1" x14ac:dyDescent="0.25">
      <c r="G367" s="204"/>
      <c r="H367" s="204"/>
      <c r="I367" s="204"/>
      <c r="J367" s="204"/>
    </row>
    <row r="368" spans="7:10" ht="15" customHeight="1" x14ac:dyDescent="0.25">
      <c r="G368" s="204"/>
      <c r="H368" s="204"/>
      <c r="I368" s="204"/>
      <c r="J368" s="204"/>
    </row>
    <row r="369" spans="7:10" ht="15" customHeight="1" x14ac:dyDescent="0.25">
      <c r="G369" s="204"/>
      <c r="H369" s="204"/>
      <c r="I369" s="204"/>
      <c r="J369" s="204"/>
    </row>
    <row r="370" spans="7:10" ht="15" customHeight="1" x14ac:dyDescent="0.25">
      <c r="G370" s="204"/>
      <c r="H370" s="204"/>
      <c r="I370" s="204"/>
      <c r="J370" s="204"/>
    </row>
    <row r="371" spans="7:10" ht="15" customHeight="1" x14ac:dyDescent="0.25">
      <c r="G371" s="204"/>
      <c r="H371" s="204"/>
      <c r="I371" s="204"/>
      <c r="J371" s="204"/>
    </row>
    <row r="372" spans="7:10" ht="15" customHeight="1" x14ac:dyDescent="0.25">
      <c r="G372" s="204"/>
      <c r="H372" s="204"/>
      <c r="I372" s="204"/>
      <c r="J372" s="204"/>
    </row>
    <row r="373" spans="7:10" ht="15" customHeight="1" x14ac:dyDescent="0.25">
      <c r="G373" s="204"/>
      <c r="H373" s="204"/>
      <c r="I373" s="204"/>
      <c r="J373" s="204"/>
    </row>
    <row r="374" spans="7:10" ht="15" customHeight="1" x14ac:dyDescent="0.25">
      <c r="G374" s="204"/>
      <c r="H374" s="204"/>
      <c r="I374" s="204"/>
      <c r="J374" s="204"/>
    </row>
    <row r="375" spans="7:10" ht="15" customHeight="1" x14ac:dyDescent="0.25">
      <c r="G375" s="204"/>
      <c r="H375" s="204"/>
      <c r="I375" s="204"/>
      <c r="J375" s="204"/>
    </row>
    <row r="376" spans="7:10" ht="15" customHeight="1" x14ac:dyDescent="0.25">
      <c r="G376" s="204"/>
      <c r="H376" s="204"/>
      <c r="I376" s="204"/>
      <c r="J376" s="204"/>
    </row>
    <row r="377" spans="7:10" ht="15" customHeight="1" x14ac:dyDescent="0.25">
      <c r="G377" s="204"/>
      <c r="H377" s="204"/>
      <c r="I377" s="204"/>
      <c r="J377" s="204"/>
    </row>
    <row r="378" spans="7:10" ht="15" customHeight="1" x14ac:dyDescent="0.25">
      <c r="G378" s="204"/>
      <c r="H378" s="204"/>
      <c r="I378" s="204"/>
      <c r="J378" s="204"/>
    </row>
    <row r="379" spans="7:10" ht="15" customHeight="1" x14ac:dyDescent="0.25">
      <c r="G379" s="204"/>
      <c r="H379" s="204"/>
      <c r="I379" s="204"/>
      <c r="J379" s="204"/>
    </row>
    <row r="380" spans="7:10" ht="15" customHeight="1" x14ac:dyDescent="0.25">
      <c r="G380" s="204"/>
      <c r="H380" s="204"/>
      <c r="I380" s="204"/>
      <c r="J380" s="204"/>
    </row>
    <row r="381" spans="7:10" ht="15" customHeight="1" x14ac:dyDescent="0.25">
      <c r="G381" s="204"/>
      <c r="H381" s="204"/>
      <c r="I381" s="204"/>
      <c r="J381" s="204"/>
    </row>
    <row r="382" spans="7:10" ht="15" customHeight="1" x14ac:dyDescent="0.25">
      <c r="G382" s="204"/>
      <c r="H382" s="204"/>
      <c r="I382" s="204"/>
      <c r="J382" s="204"/>
    </row>
    <row r="383" spans="7:10" ht="15" customHeight="1" x14ac:dyDescent="0.25">
      <c r="G383" s="204"/>
      <c r="H383" s="204"/>
      <c r="I383" s="204"/>
      <c r="J383" s="204"/>
    </row>
    <row r="384" spans="7:10" ht="15" customHeight="1" x14ac:dyDescent="0.25">
      <c r="G384" s="204"/>
      <c r="H384" s="204"/>
      <c r="I384" s="204"/>
      <c r="J384" s="204"/>
    </row>
    <row r="385" spans="7:10" ht="15" customHeight="1" x14ac:dyDescent="0.25">
      <c r="G385" s="204"/>
      <c r="H385" s="204"/>
      <c r="I385" s="204"/>
      <c r="J385" s="204"/>
    </row>
    <row r="386" spans="7:10" ht="15" customHeight="1" x14ac:dyDescent="0.25">
      <c r="G386" s="204"/>
      <c r="H386" s="204"/>
      <c r="I386" s="204"/>
      <c r="J386" s="204"/>
    </row>
    <row r="387" spans="7:10" ht="15" customHeight="1" x14ac:dyDescent="0.25">
      <c r="G387" s="204"/>
      <c r="H387" s="204"/>
      <c r="I387" s="204"/>
      <c r="J387" s="204"/>
    </row>
    <row r="388" spans="7:10" ht="15" customHeight="1" x14ac:dyDescent="0.25">
      <c r="G388" s="204"/>
      <c r="H388" s="204"/>
      <c r="I388" s="204"/>
      <c r="J388" s="204"/>
    </row>
    <row r="389" spans="7:10" ht="15" customHeight="1" x14ac:dyDescent="0.25">
      <c r="G389" s="204"/>
      <c r="H389" s="204"/>
      <c r="I389" s="204"/>
      <c r="J389" s="204"/>
    </row>
    <row r="390" spans="7:10" ht="15" customHeight="1" x14ac:dyDescent="0.25">
      <c r="G390" s="204"/>
      <c r="H390" s="204"/>
      <c r="I390" s="204"/>
      <c r="J390" s="204"/>
    </row>
    <row r="391" spans="7:10" ht="15" customHeight="1" x14ac:dyDescent="0.25">
      <c r="G391" s="204"/>
      <c r="H391" s="204"/>
      <c r="I391" s="204"/>
      <c r="J391" s="204"/>
    </row>
    <row r="392" spans="7:10" ht="15" customHeight="1" x14ac:dyDescent="0.25">
      <c r="G392" s="204"/>
      <c r="H392" s="204"/>
      <c r="I392" s="204"/>
      <c r="J392" s="204"/>
    </row>
    <row r="393" spans="7:10" ht="15" customHeight="1" x14ac:dyDescent="0.25">
      <c r="G393" s="204"/>
      <c r="H393" s="204"/>
      <c r="I393" s="204"/>
      <c r="J393" s="204"/>
    </row>
    <row r="394" spans="7:10" ht="15" customHeight="1" x14ac:dyDescent="0.25">
      <c r="G394" s="204"/>
      <c r="H394" s="204"/>
      <c r="I394" s="204"/>
      <c r="J394" s="204"/>
    </row>
    <row r="395" spans="7:10" ht="15" customHeight="1" x14ac:dyDescent="0.25">
      <c r="G395" s="204"/>
      <c r="H395" s="204"/>
      <c r="I395" s="204"/>
      <c r="J395" s="204"/>
    </row>
    <row r="396" spans="7:10" ht="15" customHeight="1" x14ac:dyDescent="0.25">
      <c r="G396" s="204"/>
      <c r="H396" s="204"/>
      <c r="I396" s="204"/>
      <c r="J396" s="204"/>
    </row>
    <row r="397" spans="7:10" ht="15" customHeight="1" x14ac:dyDescent="0.25">
      <c r="G397" s="204"/>
      <c r="H397" s="204"/>
      <c r="I397" s="204"/>
      <c r="J397" s="204"/>
    </row>
    <row r="398" spans="7:10" ht="15" customHeight="1" x14ac:dyDescent="0.25">
      <c r="G398" s="204"/>
      <c r="H398" s="204"/>
      <c r="I398" s="204"/>
      <c r="J398" s="204"/>
    </row>
    <row r="399" spans="7:10" ht="15" customHeight="1" x14ac:dyDescent="0.25">
      <c r="G399" s="204"/>
      <c r="H399" s="204"/>
      <c r="I399" s="204"/>
      <c r="J399" s="204"/>
    </row>
    <row r="400" spans="7:10" ht="15" customHeight="1" x14ac:dyDescent="0.25">
      <c r="G400" s="204"/>
      <c r="H400" s="204"/>
      <c r="I400" s="204"/>
      <c r="J400" s="204"/>
    </row>
    <row r="401" spans="7:10" ht="15" customHeight="1" x14ac:dyDescent="0.25">
      <c r="G401" s="204"/>
      <c r="H401" s="204"/>
      <c r="I401" s="204"/>
      <c r="J401" s="204"/>
    </row>
    <row r="402" spans="7:10" ht="15" customHeight="1" x14ac:dyDescent="0.25">
      <c r="G402" s="204"/>
      <c r="H402" s="204"/>
      <c r="I402" s="204"/>
      <c r="J402" s="204"/>
    </row>
    <row r="403" spans="7:10" ht="15" customHeight="1" x14ac:dyDescent="0.25">
      <c r="G403" s="204"/>
      <c r="H403" s="204"/>
      <c r="I403" s="204"/>
      <c r="J403" s="204"/>
    </row>
    <row r="404" spans="7:10" ht="15" customHeight="1" x14ac:dyDescent="0.25">
      <c r="G404" s="204"/>
      <c r="H404" s="204"/>
      <c r="I404" s="204"/>
      <c r="J404" s="204"/>
    </row>
    <row r="405" spans="7:10" ht="15" customHeight="1" x14ac:dyDescent="0.25">
      <c r="G405" s="204"/>
      <c r="H405" s="204"/>
      <c r="I405" s="204"/>
      <c r="J405" s="204"/>
    </row>
    <row r="406" spans="7:10" ht="15" customHeight="1" x14ac:dyDescent="0.25">
      <c r="G406" s="204"/>
      <c r="H406" s="204"/>
      <c r="I406" s="204"/>
      <c r="J406" s="204"/>
    </row>
    <row r="407" spans="7:10" ht="15" customHeight="1" x14ac:dyDescent="0.25">
      <c r="G407" s="204"/>
      <c r="H407" s="204"/>
      <c r="I407" s="204"/>
      <c r="J407" s="204"/>
    </row>
    <row r="408" spans="7:10" ht="15" customHeight="1" x14ac:dyDescent="0.25">
      <c r="G408" s="204"/>
      <c r="H408" s="204"/>
      <c r="I408" s="204"/>
      <c r="J408" s="204"/>
    </row>
    <row r="409" spans="7:10" ht="15" customHeight="1" x14ac:dyDescent="0.25">
      <c r="G409" s="204"/>
      <c r="H409" s="204"/>
      <c r="I409" s="204"/>
      <c r="J409" s="204"/>
    </row>
    <row r="410" spans="7:10" ht="15" customHeight="1" x14ac:dyDescent="0.25">
      <c r="G410" s="204"/>
      <c r="H410" s="204"/>
      <c r="I410" s="204"/>
      <c r="J410" s="204"/>
    </row>
    <row r="411" spans="7:10" ht="15" customHeight="1" x14ac:dyDescent="0.25">
      <c r="G411" s="204"/>
      <c r="H411" s="204"/>
      <c r="I411" s="204"/>
      <c r="J411" s="204"/>
    </row>
    <row r="412" spans="7:10" ht="15" customHeight="1" x14ac:dyDescent="0.25">
      <c r="G412" s="204"/>
      <c r="H412" s="204"/>
      <c r="I412" s="204"/>
      <c r="J412" s="204"/>
    </row>
    <row r="413" spans="7:10" ht="15" customHeight="1" x14ac:dyDescent="0.25">
      <c r="G413" s="204"/>
      <c r="H413" s="204"/>
      <c r="I413" s="204"/>
      <c r="J413" s="204"/>
    </row>
    <row r="414" spans="7:10" ht="15" customHeight="1" x14ac:dyDescent="0.25">
      <c r="G414" s="204"/>
      <c r="H414" s="204"/>
      <c r="I414" s="204"/>
      <c r="J414" s="204"/>
    </row>
    <row r="415" spans="7:10" ht="15" customHeight="1" x14ac:dyDescent="0.25">
      <c r="G415" s="204"/>
      <c r="H415" s="204"/>
      <c r="I415" s="204"/>
      <c r="J415" s="204"/>
    </row>
    <row r="416" spans="7:10" ht="15" customHeight="1" x14ac:dyDescent="0.25">
      <c r="G416" s="204"/>
      <c r="H416" s="204"/>
      <c r="I416" s="204"/>
      <c r="J416" s="204"/>
    </row>
    <row r="417" spans="7:10" ht="15" customHeight="1" x14ac:dyDescent="0.25">
      <c r="G417" s="204"/>
      <c r="H417" s="204"/>
      <c r="I417" s="204"/>
      <c r="J417" s="204"/>
    </row>
    <row r="418" spans="7:10" ht="15" customHeight="1" x14ac:dyDescent="0.25">
      <c r="G418" s="204"/>
      <c r="H418" s="204"/>
      <c r="I418" s="204"/>
      <c r="J418" s="204"/>
    </row>
    <row r="419" spans="7:10" ht="15" customHeight="1" x14ac:dyDescent="0.25">
      <c r="G419" s="204"/>
      <c r="H419" s="204"/>
      <c r="I419" s="204"/>
      <c r="J419" s="204"/>
    </row>
    <row r="420" spans="7:10" ht="15" customHeight="1" x14ac:dyDescent="0.25">
      <c r="G420" s="204"/>
      <c r="H420" s="204"/>
      <c r="I420" s="204"/>
      <c r="J420" s="204"/>
    </row>
    <row r="421" spans="7:10" ht="15" customHeight="1" x14ac:dyDescent="0.25">
      <c r="G421" s="204"/>
      <c r="H421" s="204"/>
      <c r="I421" s="204"/>
      <c r="J421" s="204"/>
    </row>
    <row r="422" spans="7:10" ht="15" customHeight="1" x14ac:dyDescent="0.25">
      <c r="G422" s="204"/>
      <c r="H422" s="204"/>
      <c r="I422" s="204"/>
      <c r="J422" s="204"/>
    </row>
    <row r="423" spans="7:10" ht="15" customHeight="1" x14ac:dyDescent="0.25">
      <c r="G423" s="204"/>
      <c r="H423" s="204"/>
      <c r="I423" s="204"/>
      <c r="J423" s="204"/>
    </row>
    <row r="424" spans="7:10" ht="15" customHeight="1" x14ac:dyDescent="0.25">
      <c r="G424" s="204"/>
      <c r="H424" s="204"/>
      <c r="I424" s="204"/>
      <c r="J424" s="204"/>
    </row>
    <row r="425" spans="7:10" ht="15" customHeight="1" x14ac:dyDescent="0.25">
      <c r="G425" s="204"/>
      <c r="H425" s="204"/>
      <c r="I425" s="204"/>
      <c r="J425" s="204"/>
    </row>
    <row r="426" spans="7:10" ht="15" customHeight="1" x14ac:dyDescent="0.25">
      <c r="G426" s="204"/>
      <c r="H426" s="204"/>
      <c r="I426" s="204"/>
      <c r="J426" s="204"/>
    </row>
    <row r="427" spans="7:10" ht="15" customHeight="1" x14ac:dyDescent="0.25">
      <c r="G427" s="204"/>
      <c r="H427" s="204"/>
      <c r="I427" s="204"/>
      <c r="J427" s="204"/>
    </row>
    <row r="428" spans="7:10" ht="15" customHeight="1" x14ac:dyDescent="0.25">
      <c r="G428" s="204"/>
      <c r="H428" s="204"/>
      <c r="I428" s="204"/>
      <c r="J428" s="204"/>
    </row>
    <row r="429" spans="7:10" ht="15" customHeight="1" x14ac:dyDescent="0.25">
      <c r="G429" s="204"/>
      <c r="H429" s="204"/>
      <c r="I429" s="204"/>
      <c r="J429" s="204"/>
    </row>
    <row r="430" spans="7:10" ht="15" customHeight="1" x14ac:dyDescent="0.25">
      <c r="G430" s="204"/>
      <c r="H430" s="204"/>
      <c r="I430" s="204"/>
      <c r="J430" s="204"/>
    </row>
    <row r="431" spans="7:10" ht="15" customHeight="1" x14ac:dyDescent="0.25">
      <c r="G431" s="204"/>
      <c r="H431" s="204"/>
      <c r="I431" s="204"/>
      <c r="J431" s="204"/>
    </row>
    <row r="432" spans="7:10" ht="15" customHeight="1" x14ac:dyDescent="0.25">
      <c r="G432" s="204"/>
      <c r="H432" s="204"/>
      <c r="I432" s="204"/>
      <c r="J432" s="204"/>
    </row>
    <row r="433" spans="7:10" ht="15" customHeight="1" x14ac:dyDescent="0.25">
      <c r="G433" s="204"/>
      <c r="H433" s="204"/>
      <c r="I433" s="204"/>
      <c r="J433" s="204"/>
    </row>
    <row r="434" spans="7:10" ht="15" customHeight="1" x14ac:dyDescent="0.25">
      <c r="G434" s="204"/>
      <c r="H434" s="204"/>
      <c r="I434" s="204"/>
      <c r="J434" s="204"/>
    </row>
    <row r="435" spans="7:10" ht="15" customHeight="1" x14ac:dyDescent="0.25">
      <c r="G435" s="204"/>
      <c r="H435" s="204"/>
      <c r="I435" s="204"/>
      <c r="J435" s="204"/>
    </row>
    <row r="436" spans="7:10" ht="15" customHeight="1" x14ac:dyDescent="0.25">
      <c r="G436" s="204"/>
      <c r="H436" s="204"/>
      <c r="I436" s="204"/>
      <c r="J436" s="204"/>
    </row>
    <row r="437" spans="7:10" ht="15" customHeight="1" x14ac:dyDescent="0.25">
      <c r="G437" s="204"/>
      <c r="H437" s="204"/>
      <c r="I437" s="204"/>
      <c r="J437" s="204"/>
    </row>
    <row r="438" spans="7:10" ht="15" customHeight="1" x14ac:dyDescent="0.25">
      <c r="G438" s="204"/>
      <c r="H438" s="204"/>
      <c r="I438" s="204"/>
      <c r="J438" s="204"/>
    </row>
    <row r="439" spans="7:10" ht="15" customHeight="1" x14ac:dyDescent="0.25">
      <c r="G439" s="204"/>
      <c r="H439" s="204"/>
      <c r="I439" s="204"/>
      <c r="J439" s="204"/>
    </row>
    <row r="440" spans="7:10" ht="15" customHeight="1" x14ac:dyDescent="0.25">
      <c r="G440" s="204"/>
      <c r="H440" s="204"/>
      <c r="I440" s="204"/>
      <c r="J440" s="204"/>
    </row>
    <row r="441" spans="7:10" ht="15" customHeight="1" x14ac:dyDescent="0.25">
      <c r="G441" s="204"/>
      <c r="H441" s="204"/>
      <c r="I441" s="204"/>
      <c r="J441" s="204"/>
    </row>
    <row r="442" spans="7:10" ht="15" customHeight="1" x14ac:dyDescent="0.25">
      <c r="G442" s="204"/>
      <c r="H442" s="204"/>
      <c r="I442" s="204"/>
      <c r="J442" s="204"/>
    </row>
    <row r="443" spans="7:10" ht="15" customHeight="1" x14ac:dyDescent="0.25">
      <c r="G443" s="204"/>
      <c r="H443" s="204"/>
      <c r="I443" s="204"/>
      <c r="J443" s="204"/>
    </row>
    <row r="444" spans="7:10" ht="15" customHeight="1" x14ac:dyDescent="0.25">
      <c r="G444" s="204"/>
      <c r="H444" s="204"/>
      <c r="I444" s="204"/>
      <c r="J444" s="204"/>
    </row>
    <row r="445" spans="7:10" ht="15" customHeight="1" x14ac:dyDescent="0.25">
      <c r="G445" s="204"/>
      <c r="H445" s="204"/>
      <c r="I445" s="204"/>
      <c r="J445" s="204"/>
    </row>
    <row r="446" spans="7:10" ht="15" customHeight="1" x14ac:dyDescent="0.25">
      <c r="G446" s="204"/>
      <c r="H446" s="204"/>
      <c r="I446" s="204"/>
      <c r="J446" s="204"/>
    </row>
    <row r="447" spans="7:10" ht="15" customHeight="1" x14ac:dyDescent="0.25">
      <c r="G447" s="204"/>
      <c r="H447" s="204"/>
      <c r="I447" s="204"/>
      <c r="J447" s="204"/>
    </row>
    <row r="448" spans="7:10" ht="15" customHeight="1" x14ac:dyDescent="0.25">
      <c r="G448" s="204"/>
      <c r="H448" s="204"/>
      <c r="I448" s="204"/>
      <c r="J448" s="204"/>
    </row>
    <row r="449" spans="7:10" ht="15" customHeight="1" x14ac:dyDescent="0.25">
      <c r="G449" s="204"/>
      <c r="H449" s="204"/>
      <c r="I449" s="204"/>
      <c r="J449" s="204"/>
    </row>
    <row r="450" spans="7:10" ht="15" customHeight="1" x14ac:dyDescent="0.25">
      <c r="G450" s="204"/>
      <c r="H450" s="204"/>
      <c r="I450" s="204"/>
      <c r="J450" s="204"/>
    </row>
    <row r="451" spans="7:10" ht="15" customHeight="1" x14ac:dyDescent="0.25">
      <c r="G451" s="204"/>
      <c r="H451" s="204"/>
      <c r="I451" s="204"/>
      <c r="J451" s="204"/>
    </row>
    <row r="452" spans="7:10" ht="15" customHeight="1" x14ac:dyDescent="0.25">
      <c r="G452" s="204"/>
      <c r="H452" s="204"/>
      <c r="I452" s="204"/>
      <c r="J452" s="204"/>
    </row>
    <row r="453" spans="7:10" ht="15" customHeight="1" x14ac:dyDescent="0.25">
      <c r="G453" s="204"/>
      <c r="H453" s="204"/>
      <c r="I453" s="204"/>
      <c r="J453" s="204"/>
    </row>
    <row r="454" spans="7:10" ht="15" customHeight="1" x14ac:dyDescent="0.25">
      <c r="G454" s="204"/>
      <c r="H454" s="204"/>
      <c r="I454" s="204"/>
      <c r="J454" s="204"/>
    </row>
    <row r="455" spans="7:10" ht="15" customHeight="1" x14ac:dyDescent="0.25">
      <c r="G455" s="204"/>
      <c r="H455" s="204"/>
      <c r="I455" s="204"/>
      <c r="J455" s="204"/>
    </row>
    <row r="456" spans="7:10" ht="15" customHeight="1" x14ac:dyDescent="0.25">
      <c r="G456" s="204"/>
      <c r="H456" s="204"/>
      <c r="I456" s="204"/>
      <c r="J456" s="204"/>
    </row>
    <row r="457" spans="7:10" ht="15" customHeight="1" x14ac:dyDescent="0.25">
      <c r="G457" s="204"/>
      <c r="H457" s="204"/>
      <c r="I457" s="204"/>
      <c r="J457" s="204"/>
    </row>
    <row r="458" spans="7:10" ht="15" customHeight="1" x14ac:dyDescent="0.25">
      <c r="G458" s="204"/>
      <c r="H458" s="204"/>
      <c r="I458" s="204"/>
      <c r="J458" s="204"/>
    </row>
    <row r="459" spans="7:10" ht="15" customHeight="1" x14ac:dyDescent="0.25">
      <c r="G459" s="204"/>
      <c r="H459" s="204"/>
      <c r="I459" s="204"/>
      <c r="J459" s="204"/>
    </row>
    <row r="460" spans="7:10" ht="15" customHeight="1" x14ac:dyDescent="0.25">
      <c r="G460" s="204"/>
      <c r="H460" s="204"/>
      <c r="I460" s="204"/>
      <c r="J460" s="204"/>
    </row>
    <row r="461" spans="7:10" ht="15" customHeight="1" x14ac:dyDescent="0.25">
      <c r="G461" s="204"/>
      <c r="H461" s="204"/>
      <c r="I461" s="204"/>
      <c r="J461" s="204"/>
    </row>
    <row r="462" spans="7:10" ht="15" customHeight="1" x14ac:dyDescent="0.25">
      <c r="G462" s="204"/>
      <c r="H462" s="204"/>
      <c r="I462" s="204"/>
      <c r="J462" s="204"/>
    </row>
    <row r="463" spans="7:10" ht="15" customHeight="1" x14ac:dyDescent="0.25">
      <c r="G463" s="204"/>
      <c r="H463" s="204"/>
      <c r="I463" s="204"/>
      <c r="J463" s="204"/>
    </row>
    <row r="464" spans="7:10" ht="15" customHeight="1" x14ac:dyDescent="0.25">
      <c r="G464" s="204"/>
      <c r="H464" s="204"/>
      <c r="I464" s="204"/>
      <c r="J464" s="204"/>
    </row>
    <row r="465" spans="7:10" ht="15" customHeight="1" x14ac:dyDescent="0.25">
      <c r="G465" s="204"/>
      <c r="H465" s="204"/>
      <c r="I465" s="204"/>
      <c r="J465" s="204"/>
    </row>
    <row r="466" spans="7:10" ht="15" customHeight="1" x14ac:dyDescent="0.25">
      <c r="G466" s="204"/>
      <c r="H466" s="204"/>
      <c r="I466" s="204"/>
      <c r="J466" s="204"/>
    </row>
    <row r="467" spans="7:10" ht="15" customHeight="1" x14ac:dyDescent="0.25">
      <c r="G467" s="204"/>
      <c r="H467" s="204"/>
      <c r="I467" s="204"/>
      <c r="J467" s="204"/>
    </row>
    <row r="468" spans="7:10" ht="15" customHeight="1" x14ac:dyDescent="0.25">
      <c r="G468" s="204"/>
      <c r="H468" s="204"/>
      <c r="I468" s="204"/>
      <c r="J468" s="204"/>
    </row>
    <row r="469" spans="7:10" ht="15" customHeight="1" x14ac:dyDescent="0.25">
      <c r="G469" s="204"/>
      <c r="H469" s="204"/>
      <c r="I469" s="204"/>
      <c r="J469" s="204"/>
    </row>
    <row r="470" spans="7:10" ht="15" customHeight="1" x14ac:dyDescent="0.25">
      <c r="G470" s="204"/>
      <c r="H470" s="204"/>
      <c r="I470" s="204"/>
      <c r="J470" s="204"/>
    </row>
    <row r="471" spans="7:10" ht="15" customHeight="1" x14ac:dyDescent="0.25">
      <c r="G471" s="204"/>
      <c r="H471" s="204"/>
      <c r="I471" s="204"/>
      <c r="J471" s="204"/>
    </row>
    <row r="472" spans="7:10" ht="15" customHeight="1" x14ac:dyDescent="0.25">
      <c r="G472" s="204"/>
      <c r="H472" s="204"/>
      <c r="I472" s="204"/>
      <c r="J472" s="204"/>
    </row>
    <row r="473" spans="7:10" ht="15" customHeight="1" x14ac:dyDescent="0.25">
      <c r="G473" s="204"/>
      <c r="H473" s="204"/>
      <c r="I473" s="204"/>
      <c r="J473" s="204"/>
    </row>
    <row r="474" spans="7:10" ht="15" customHeight="1" x14ac:dyDescent="0.25">
      <c r="G474" s="204"/>
      <c r="H474" s="204"/>
      <c r="I474" s="204"/>
      <c r="J474" s="204"/>
    </row>
    <row r="475" spans="7:10" ht="15" customHeight="1" x14ac:dyDescent="0.25">
      <c r="G475" s="204"/>
      <c r="H475" s="204"/>
      <c r="I475" s="204"/>
      <c r="J475" s="204"/>
    </row>
    <row r="476" spans="7:10" ht="15" customHeight="1" x14ac:dyDescent="0.25">
      <c r="G476" s="204"/>
      <c r="H476" s="204"/>
      <c r="I476" s="204"/>
      <c r="J476" s="204"/>
    </row>
    <row r="477" spans="7:10" ht="15" customHeight="1" x14ac:dyDescent="0.25">
      <c r="G477" s="204"/>
      <c r="H477" s="204"/>
      <c r="I477" s="204"/>
      <c r="J477" s="204"/>
    </row>
    <row r="478" spans="7:10" ht="15" customHeight="1" x14ac:dyDescent="0.25">
      <c r="G478" s="204"/>
      <c r="H478" s="204"/>
      <c r="I478" s="204"/>
      <c r="J478" s="204"/>
    </row>
    <row r="479" spans="7:10" ht="15" customHeight="1" x14ac:dyDescent="0.25">
      <c r="G479" s="204"/>
      <c r="H479" s="204"/>
      <c r="I479" s="204"/>
      <c r="J479" s="204"/>
    </row>
    <row r="480" spans="7:10" ht="15" customHeight="1" x14ac:dyDescent="0.25">
      <c r="G480" s="204"/>
      <c r="H480" s="204"/>
      <c r="I480" s="204"/>
      <c r="J480" s="204"/>
    </row>
    <row r="481" spans="7:10" ht="15" customHeight="1" x14ac:dyDescent="0.25">
      <c r="G481" s="204"/>
      <c r="H481" s="204"/>
      <c r="I481" s="204"/>
      <c r="J481" s="204"/>
    </row>
    <row r="482" spans="7:10" ht="15" customHeight="1" x14ac:dyDescent="0.25">
      <c r="G482" s="204"/>
      <c r="H482" s="204"/>
      <c r="I482" s="204"/>
      <c r="J482" s="204"/>
    </row>
    <row r="483" spans="7:10" ht="15" customHeight="1" x14ac:dyDescent="0.25">
      <c r="G483" s="204"/>
      <c r="H483" s="204"/>
      <c r="I483" s="204"/>
      <c r="J483" s="204"/>
    </row>
    <row r="484" spans="7:10" ht="15" customHeight="1" x14ac:dyDescent="0.25">
      <c r="G484" s="204"/>
      <c r="H484" s="204"/>
      <c r="I484" s="204"/>
      <c r="J484" s="204"/>
    </row>
    <row r="485" spans="7:10" ht="15" customHeight="1" x14ac:dyDescent="0.25">
      <c r="G485" s="204"/>
      <c r="H485" s="204"/>
      <c r="I485" s="204"/>
      <c r="J485" s="204"/>
    </row>
    <row r="486" spans="7:10" ht="15" customHeight="1" x14ac:dyDescent="0.25">
      <c r="G486" s="204"/>
      <c r="H486" s="204"/>
      <c r="I486" s="204"/>
      <c r="J486" s="204"/>
    </row>
    <row r="487" spans="7:10" ht="15" customHeight="1" x14ac:dyDescent="0.25">
      <c r="G487" s="204"/>
      <c r="H487" s="204"/>
      <c r="I487" s="204"/>
      <c r="J487" s="204"/>
    </row>
    <row r="488" spans="7:10" ht="15" customHeight="1" x14ac:dyDescent="0.25">
      <c r="G488" s="204"/>
      <c r="H488" s="204"/>
      <c r="I488" s="204"/>
      <c r="J488" s="204"/>
    </row>
    <row r="489" spans="7:10" ht="15" customHeight="1" x14ac:dyDescent="0.25">
      <c r="G489" s="204"/>
      <c r="H489" s="204"/>
      <c r="I489" s="204"/>
      <c r="J489" s="204"/>
    </row>
    <row r="490" spans="7:10" ht="15" customHeight="1" x14ac:dyDescent="0.25">
      <c r="G490" s="204"/>
      <c r="H490" s="204"/>
      <c r="I490" s="204"/>
      <c r="J490" s="204"/>
    </row>
    <row r="491" spans="7:10" ht="15" customHeight="1" x14ac:dyDescent="0.25">
      <c r="G491" s="204"/>
      <c r="H491" s="204"/>
      <c r="I491" s="204"/>
      <c r="J491" s="204"/>
    </row>
    <row r="492" spans="7:10" ht="15" customHeight="1" x14ac:dyDescent="0.25">
      <c r="G492" s="204"/>
      <c r="H492" s="204"/>
      <c r="I492" s="204"/>
      <c r="J492" s="204"/>
    </row>
    <row r="493" spans="7:10" ht="15" customHeight="1" x14ac:dyDescent="0.25">
      <c r="G493" s="204"/>
      <c r="H493" s="204"/>
      <c r="I493" s="204"/>
      <c r="J493" s="204"/>
    </row>
    <row r="494" spans="7:10" ht="15" customHeight="1" x14ac:dyDescent="0.25">
      <c r="G494" s="204"/>
      <c r="H494" s="204"/>
      <c r="I494" s="204"/>
      <c r="J494" s="204"/>
    </row>
    <row r="495" spans="7:10" ht="15" customHeight="1" x14ac:dyDescent="0.25">
      <c r="G495" s="204"/>
      <c r="H495" s="204"/>
      <c r="I495" s="204"/>
      <c r="J495" s="204"/>
    </row>
    <row r="496" spans="7:10" ht="15" customHeight="1" x14ac:dyDescent="0.25">
      <c r="G496" s="204"/>
      <c r="H496" s="204"/>
      <c r="I496" s="204"/>
      <c r="J496" s="204"/>
    </row>
    <row r="497" spans="7:10" ht="15" customHeight="1" x14ac:dyDescent="0.25">
      <c r="G497" s="204"/>
      <c r="H497" s="204"/>
      <c r="I497" s="204"/>
      <c r="J497" s="204"/>
    </row>
    <row r="498" spans="7:10" ht="15" customHeight="1" x14ac:dyDescent="0.25">
      <c r="G498" s="204"/>
      <c r="H498" s="204"/>
      <c r="I498" s="204"/>
      <c r="J498" s="204"/>
    </row>
    <row r="499" spans="7:10" ht="15" customHeight="1" x14ac:dyDescent="0.25">
      <c r="G499" s="204"/>
      <c r="H499" s="204"/>
      <c r="I499" s="204"/>
      <c r="J499" s="204"/>
    </row>
    <row r="500" spans="7:10" ht="15" customHeight="1" x14ac:dyDescent="0.25">
      <c r="G500" s="204"/>
      <c r="H500" s="204"/>
      <c r="I500" s="204"/>
      <c r="J500" s="204"/>
    </row>
    <row r="501" spans="7:10" ht="15" customHeight="1" x14ac:dyDescent="0.25">
      <c r="G501" s="204"/>
      <c r="H501" s="204"/>
      <c r="I501" s="204"/>
      <c r="J501" s="204"/>
    </row>
    <row r="502" spans="7:10" ht="15" customHeight="1" x14ac:dyDescent="0.25">
      <c r="G502" s="204"/>
      <c r="H502" s="204"/>
      <c r="I502" s="204"/>
      <c r="J502" s="204"/>
    </row>
    <row r="503" spans="7:10" ht="15" customHeight="1" x14ac:dyDescent="0.25">
      <c r="G503" s="204"/>
      <c r="H503" s="204"/>
      <c r="I503" s="204"/>
      <c r="J503" s="204"/>
    </row>
    <row r="504" spans="7:10" ht="15" customHeight="1" x14ac:dyDescent="0.25">
      <c r="G504" s="204"/>
      <c r="H504" s="204"/>
      <c r="I504" s="204"/>
      <c r="J504" s="204"/>
    </row>
    <row r="505" spans="7:10" ht="15" customHeight="1" x14ac:dyDescent="0.25">
      <c r="G505" s="204"/>
      <c r="H505" s="204"/>
      <c r="I505" s="204"/>
      <c r="J505" s="204"/>
    </row>
    <row r="506" spans="7:10" ht="15" customHeight="1" x14ac:dyDescent="0.25">
      <c r="G506" s="204"/>
      <c r="H506" s="204"/>
      <c r="I506" s="204"/>
      <c r="J506" s="204"/>
    </row>
    <row r="507" spans="7:10" ht="15" customHeight="1" x14ac:dyDescent="0.25">
      <c r="G507" s="204"/>
      <c r="H507" s="204"/>
      <c r="I507" s="204"/>
      <c r="J507" s="204"/>
    </row>
    <row r="508" spans="7:10" ht="15" customHeight="1" x14ac:dyDescent="0.25">
      <c r="G508" s="204"/>
      <c r="H508" s="204"/>
      <c r="I508" s="204"/>
      <c r="J508" s="204"/>
    </row>
    <row r="509" spans="7:10" ht="15" customHeight="1" x14ac:dyDescent="0.25">
      <c r="G509" s="204"/>
      <c r="H509" s="204"/>
      <c r="I509" s="204"/>
      <c r="J509" s="204"/>
    </row>
    <row r="510" spans="7:10" ht="15" customHeight="1" x14ac:dyDescent="0.25">
      <c r="G510" s="204"/>
      <c r="H510" s="204"/>
      <c r="I510" s="204"/>
      <c r="J510" s="204"/>
    </row>
    <row r="511" spans="7:10" ht="15" customHeight="1" x14ac:dyDescent="0.25">
      <c r="G511" s="204"/>
      <c r="H511" s="204"/>
      <c r="I511" s="204"/>
      <c r="J511" s="204"/>
    </row>
    <row r="512" spans="7:10" ht="15" customHeight="1" x14ac:dyDescent="0.25">
      <c r="G512" s="204"/>
      <c r="H512" s="204"/>
      <c r="I512" s="204"/>
      <c r="J512" s="204"/>
    </row>
    <row r="513" spans="7:10" ht="15" customHeight="1" x14ac:dyDescent="0.25">
      <c r="G513" s="204"/>
      <c r="H513" s="204"/>
      <c r="I513" s="204"/>
      <c r="J513" s="204"/>
    </row>
    <row r="514" spans="7:10" ht="15" customHeight="1" x14ac:dyDescent="0.25">
      <c r="G514" s="204"/>
      <c r="H514" s="204"/>
      <c r="I514" s="204"/>
      <c r="J514" s="204"/>
    </row>
    <row r="515" spans="7:10" ht="15" customHeight="1" x14ac:dyDescent="0.25">
      <c r="G515" s="204"/>
      <c r="H515" s="204"/>
      <c r="I515" s="204"/>
      <c r="J515" s="204"/>
    </row>
    <row r="516" spans="7:10" ht="15" customHeight="1" x14ac:dyDescent="0.25">
      <c r="G516" s="204"/>
      <c r="H516" s="204"/>
      <c r="I516" s="204"/>
      <c r="J516" s="204"/>
    </row>
    <row r="517" spans="7:10" ht="15" customHeight="1" x14ac:dyDescent="0.25">
      <c r="G517" s="204"/>
      <c r="H517" s="204"/>
      <c r="I517" s="204"/>
      <c r="J517" s="204"/>
    </row>
    <row r="518" spans="7:10" ht="15" customHeight="1" x14ac:dyDescent="0.25">
      <c r="G518" s="204"/>
      <c r="H518" s="204"/>
      <c r="I518" s="204"/>
      <c r="J518" s="204"/>
    </row>
    <row r="519" spans="7:10" ht="15" customHeight="1" x14ac:dyDescent="0.25">
      <c r="G519" s="204"/>
      <c r="H519" s="204"/>
      <c r="I519" s="204"/>
      <c r="J519" s="204"/>
    </row>
    <row r="520" spans="7:10" ht="15" customHeight="1" x14ac:dyDescent="0.25">
      <c r="G520" s="204"/>
      <c r="H520" s="204"/>
      <c r="I520" s="204"/>
      <c r="J520" s="204"/>
    </row>
    <row r="521" spans="7:10" ht="15" customHeight="1" x14ac:dyDescent="0.25">
      <c r="G521" s="204"/>
      <c r="H521" s="204"/>
      <c r="I521" s="204"/>
      <c r="J521" s="204"/>
    </row>
    <row r="522" spans="7:10" ht="15" customHeight="1" x14ac:dyDescent="0.25">
      <c r="G522" s="204"/>
      <c r="H522" s="204"/>
      <c r="I522" s="204"/>
      <c r="J522" s="204"/>
    </row>
    <row r="523" spans="7:10" ht="15" customHeight="1" x14ac:dyDescent="0.25">
      <c r="G523" s="204"/>
      <c r="H523" s="204"/>
      <c r="I523" s="204"/>
      <c r="J523" s="204"/>
    </row>
    <row r="524" spans="7:10" ht="15" customHeight="1" x14ac:dyDescent="0.25">
      <c r="G524" s="204"/>
      <c r="H524" s="204"/>
      <c r="I524" s="204"/>
      <c r="J524" s="204"/>
    </row>
    <row r="525" spans="7:10" x14ac:dyDescent="0.25">
      <c r="G525" s="204"/>
      <c r="H525" s="204"/>
      <c r="I525" s="204"/>
      <c r="J525" s="204"/>
    </row>
    <row r="526" spans="7:10" x14ac:dyDescent="0.25">
      <c r="G526" s="204"/>
      <c r="H526" s="204"/>
      <c r="I526" s="204"/>
      <c r="J526" s="204"/>
    </row>
    <row r="527" spans="7:10" x14ac:dyDescent="0.25">
      <c r="G527" s="204"/>
      <c r="H527" s="204"/>
      <c r="I527" s="204"/>
      <c r="J527" s="204"/>
    </row>
    <row r="528" spans="7:10" x14ac:dyDescent="0.25">
      <c r="G528" s="204"/>
      <c r="H528" s="204"/>
      <c r="I528" s="204"/>
      <c r="J528" s="204"/>
    </row>
    <row r="529" spans="7:10" x14ac:dyDescent="0.25">
      <c r="G529" s="204"/>
      <c r="H529" s="204"/>
      <c r="I529" s="204"/>
      <c r="J529" s="204"/>
    </row>
    <row r="530" spans="7:10" x14ac:dyDescent="0.25">
      <c r="G530" s="204"/>
      <c r="H530" s="204"/>
      <c r="I530" s="204"/>
      <c r="J530" s="204"/>
    </row>
    <row r="531" spans="7:10" x14ac:dyDescent="0.25">
      <c r="G531" s="204"/>
      <c r="H531" s="204"/>
      <c r="I531" s="204"/>
      <c r="J531" s="204"/>
    </row>
    <row r="532" spans="7:10" x14ac:dyDescent="0.25">
      <c r="G532" s="204"/>
      <c r="H532" s="204"/>
      <c r="I532" s="204"/>
      <c r="J532" s="204"/>
    </row>
    <row r="533" spans="7:10" x14ac:dyDescent="0.25">
      <c r="G533" s="204"/>
      <c r="H533" s="204"/>
      <c r="I533" s="204"/>
      <c r="J533" s="204"/>
    </row>
    <row r="534" spans="7:10" x14ac:dyDescent="0.25">
      <c r="G534" s="204"/>
      <c r="H534" s="204"/>
      <c r="I534" s="204"/>
      <c r="J534" s="204"/>
    </row>
    <row r="535" spans="7:10" x14ac:dyDescent="0.25">
      <c r="G535" s="204"/>
      <c r="H535" s="204"/>
      <c r="I535" s="204"/>
      <c r="J535" s="204"/>
    </row>
    <row r="536" spans="7:10" x14ac:dyDescent="0.25">
      <c r="G536" s="204"/>
      <c r="H536" s="204"/>
      <c r="I536" s="204"/>
      <c r="J536" s="204"/>
    </row>
    <row r="537" spans="7:10" x14ac:dyDescent="0.25">
      <c r="G537" s="204"/>
      <c r="H537" s="204"/>
      <c r="I537" s="204"/>
      <c r="J537" s="204"/>
    </row>
    <row r="538" spans="7:10" x14ac:dyDescent="0.25">
      <c r="G538" s="204"/>
      <c r="H538" s="204"/>
      <c r="I538" s="204"/>
      <c r="J538" s="204"/>
    </row>
    <row r="539" spans="7:10" x14ac:dyDescent="0.25">
      <c r="G539" s="204"/>
      <c r="H539" s="204"/>
      <c r="I539" s="204"/>
      <c r="J539" s="204"/>
    </row>
    <row r="540" spans="7:10" x14ac:dyDescent="0.25">
      <c r="G540" s="204"/>
      <c r="H540" s="204"/>
      <c r="I540" s="204"/>
      <c r="J540" s="204"/>
    </row>
    <row r="541" spans="7:10" x14ac:dyDescent="0.25">
      <c r="G541" s="204"/>
      <c r="H541" s="204"/>
      <c r="I541" s="204"/>
      <c r="J541" s="204"/>
    </row>
    <row r="542" spans="7:10" x14ac:dyDescent="0.25">
      <c r="G542" s="204"/>
      <c r="H542" s="204"/>
      <c r="I542" s="204"/>
      <c r="J542" s="204"/>
    </row>
    <row r="543" spans="7:10" x14ac:dyDescent="0.25">
      <c r="G543" s="204"/>
      <c r="H543" s="204"/>
      <c r="I543" s="204"/>
      <c r="J543" s="204"/>
    </row>
    <row r="544" spans="7:10" x14ac:dyDescent="0.25">
      <c r="G544" s="204"/>
      <c r="H544" s="204"/>
      <c r="I544" s="204"/>
      <c r="J544" s="204"/>
    </row>
    <row r="545" spans="7:10" x14ac:dyDescent="0.25">
      <c r="G545" s="204"/>
      <c r="H545" s="204"/>
      <c r="I545" s="204"/>
      <c r="J545" s="204"/>
    </row>
    <row r="546" spans="7:10" x14ac:dyDescent="0.25">
      <c r="G546" s="204"/>
      <c r="H546" s="204"/>
      <c r="I546" s="204"/>
      <c r="J546" s="204"/>
    </row>
    <row r="547" spans="7:10" x14ac:dyDescent="0.25">
      <c r="G547" s="204"/>
      <c r="H547" s="204"/>
      <c r="I547" s="204"/>
      <c r="J547" s="204"/>
    </row>
    <row r="548" spans="7:10" x14ac:dyDescent="0.25">
      <c r="G548" s="204"/>
      <c r="H548" s="204"/>
      <c r="I548" s="204"/>
      <c r="J548" s="204"/>
    </row>
    <row r="549" spans="7:10" x14ac:dyDescent="0.25">
      <c r="G549" s="204"/>
      <c r="H549" s="204"/>
      <c r="I549" s="204"/>
      <c r="J549" s="204"/>
    </row>
    <row r="550" spans="7:10" x14ac:dyDescent="0.25">
      <c r="G550" s="204"/>
      <c r="H550" s="204"/>
      <c r="I550" s="204"/>
      <c r="J550" s="204"/>
    </row>
    <row r="551" spans="7:10" x14ac:dyDescent="0.25">
      <c r="G551" s="204"/>
      <c r="H551" s="204"/>
      <c r="I551" s="204"/>
      <c r="J551" s="204"/>
    </row>
    <row r="552" spans="7:10" x14ac:dyDescent="0.25">
      <c r="G552" s="204"/>
      <c r="H552" s="204"/>
      <c r="I552" s="204"/>
      <c r="J552" s="204"/>
    </row>
    <row r="553" spans="7:10" x14ac:dyDescent="0.25">
      <c r="G553" s="204"/>
      <c r="H553" s="204"/>
      <c r="I553" s="204"/>
      <c r="J553" s="204"/>
    </row>
    <row r="554" spans="7:10" x14ac:dyDescent="0.25">
      <c r="G554" s="204"/>
      <c r="H554" s="204"/>
      <c r="I554" s="204"/>
      <c r="J554" s="204"/>
    </row>
    <row r="555" spans="7:10" x14ac:dyDescent="0.25">
      <c r="G555" s="204"/>
      <c r="H555" s="204"/>
      <c r="I555" s="204"/>
      <c r="J555" s="204"/>
    </row>
    <row r="556" spans="7:10" x14ac:dyDescent="0.25">
      <c r="G556" s="204"/>
      <c r="H556" s="204"/>
      <c r="I556" s="204"/>
      <c r="J556" s="204"/>
    </row>
    <row r="557" spans="7:10" x14ac:dyDescent="0.25">
      <c r="G557" s="204"/>
      <c r="H557" s="204"/>
      <c r="I557" s="204"/>
      <c r="J557" s="204"/>
    </row>
    <row r="558" spans="7:10" x14ac:dyDescent="0.25">
      <c r="G558" s="204"/>
      <c r="H558" s="204"/>
      <c r="I558" s="204"/>
      <c r="J558" s="204"/>
    </row>
    <row r="559" spans="7:10" x14ac:dyDescent="0.25">
      <c r="G559" s="204"/>
      <c r="H559" s="204"/>
      <c r="I559" s="204"/>
      <c r="J559" s="204"/>
    </row>
    <row r="560" spans="7:10" x14ac:dyDescent="0.25">
      <c r="G560" s="204"/>
      <c r="H560" s="204"/>
      <c r="I560" s="204"/>
      <c r="J560" s="204"/>
    </row>
    <row r="561" spans="7:10" x14ac:dyDescent="0.25">
      <c r="G561" s="204"/>
      <c r="H561" s="204"/>
      <c r="I561" s="204"/>
      <c r="J561" s="204"/>
    </row>
    <row r="562" spans="7:10" x14ac:dyDescent="0.25">
      <c r="G562" s="204"/>
      <c r="H562" s="204"/>
      <c r="I562" s="204"/>
      <c r="J562" s="204"/>
    </row>
    <row r="563" spans="7:10" x14ac:dyDescent="0.25">
      <c r="G563" s="204"/>
      <c r="H563" s="204"/>
      <c r="I563" s="204"/>
      <c r="J563" s="204"/>
    </row>
    <row r="564" spans="7:10" x14ac:dyDescent="0.25">
      <c r="G564" s="204"/>
      <c r="H564" s="204"/>
      <c r="I564" s="204"/>
      <c r="J564" s="204"/>
    </row>
    <row r="565" spans="7:10" x14ac:dyDescent="0.25">
      <c r="G565" s="204"/>
      <c r="H565" s="204"/>
      <c r="I565" s="204"/>
      <c r="J565" s="204"/>
    </row>
    <row r="566" spans="7:10" x14ac:dyDescent="0.25">
      <c r="G566" s="204"/>
      <c r="H566" s="204"/>
      <c r="I566" s="204"/>
      <c r="J566" s="204"/>
    </row>
    <row r="567" spans="7:10" x14ac:dyDescent="0.25">
      <c r="G567" s="204"/>
      <c r="H567" s="204"/>
      <c r="I567" s="204"/>
      <c r="J567" s="204"/>
    </row>
    <row r="568" spans="7:10" x14ac:dyDescent="0.25">
      <c r="G568" s="204"/>
      <c r="H568" s="204"/>
      <c r="I568" s="204"/>
      <c r="J568" s="204"/>
    </row>
    <row r="569" spans="7:10" x14ac:dyDescent="0.25">
      <c r="G569" s="204"/>
      <c r="H569" s="204"/>
      <c r="I569" s="204"/>
      <c r="J569" s="204"/>
    </row>
    <row r="570" spans="7:10" x14ac:dyDescent="0.25">
      <c r="G570" s="204"/>
      <c r="H570" s="204"/>
      <c r="I570" s="204"/>
      <c r="J570" s="204"/>
    </row>
    <row r="571" spans="7:10" x14ac:dyDescent="0.25">
      <c r="G571" s="204"/>
      <c r="H571" s="204"/>
      <c r="I571" s="204"/>
      <c r="J571" s="204"/>
    </row>
    <row r="572" spans="7:10" x14ac:dyDescent="0.25">
      <c r="G572" s="204"/>
      <c r="H572" s="204"/>
      <c r="I572" s="204"/>
      <c r="J572" s="204"/>
    </row>
    <row r="573" spans="7:10" x14ac:dyDescent="0.25">
      <c r="G573" s="204"/>
      <c r="H573" s="204"/>
      <c r="I573" s="204"/>
      <c r="J573" s="204"/>
    </row>
    <row r="574" spans="7:10" x14ac:dyDescent="0.25">
      <c r="G574" s="204"/>
      <c r="H574" s="204"/>
      <c r="I574" s="204"/>
      <c r="J574" s="204"/>
    </row>
    <row r="575" spans="7:10" x14ac:dyDescent="0.25">
      <c r="G575" s="204"/>
      <c r="H575" s="204"/>
      <c r="I575" s="204"/>
      <c r="J575" s="204"/>
    </row>
    <row r="576" spans="7:10" x14ac:dyDescent="0.25">
      <c r="G576" s="204"/>
      <c r="H576" s="204"/>
      <c r="I576" s="204"/>
      <c r="J576" s="204"/>
    </row>
    <row r="577" spans="7:10" x14ac:dyDescent="0.25">
      <c r="G577" s="204"/>
      <c r="H577" s="204"/>
      <c r="I577" s="204"/>
      <c r="J577" s="204"/>
    </row>
    <row r="578" spans="7:10" x14ac:dyDescent="0.25">
      <c r="G578" s="204"/>
      <c r="H578" s="204"/>
      <c r="I578" s="204"/>
      <c r="J578" s="204"/>
    </row>
    <row r="579" spans="7:10" x14ac:dyDescent="0.25">
      <c r="G579" s="204"/>
      <c r="H579" s="204"/>
      <c r="I579" s="204"/>
      <c r="J579" s="204"/>
    </row>
    <row r="580" spans="7:10" x14ac:dyDescent="0.25">
      <c r="G580" s="204"/>
      <c r="H580" s="204"/>
      <c r="I580" s="204"/>
      <c r="J580" s="204"/>
    </row>
    <row r="581" spans="7:10" x14ac:dyDescent="0.25">
      <c r="G581" s="204"/>
      <c r="H581" s="204"/>
      <c r="I581" s="204"/>
      <c r="J581" s="204"/>
    </row>
    <row r="582" spans="7:10" x14ac:dyDescent="0.25">
      <c r="G582" s="204"/>
      <c r="H582" s="204"/>
      <c r="I582" s="204"/>
      <c r="J582" s="204"/>
    </row>
    <row r="583" spans="7:10" x14ac:dyDescent="0.25">
      <c r="G583" s="204"/>
      <c r="H583" s="204"/>
      <c r="I583" s="204"/>
      <c r="J583" s="204"/>
    </row>
    <row r="584" spans="7:10" x14ac:dyDescent="0.25">
      <c r="G584" s="204"/>
      <c r="H584" s="204"/>
      <c r="I584" s="204"/>
      <c r="J584" s="204"/>
    </row>
    <row r="585" spans="7:10" x14ac:dyDescent="0.25">
      <c r="G585" s="204"/>
      <c r="H585" s="204"/>
      <c r="I585" s="204"/>
      <c r="J585" s="204"/>
    </row>
    <row r="586" spans="7:10" x14ac:dyDescent="0.25">
      <c r="G586" s="204"/>
      <c r="H586" s="204"/>
      <c r="I586" s="204"/>
      <c r="J586" s="204"/>
    </row>
    <row r="587" spans="7:10" x14ac:dyDescent="0.25">
      <c r="G587" s="204"/>
      <c r="H587" s="204"/>
      <c r="I587" s="204"/>
      <c r="J587" s="204"/>
    </row>
    <row r="588" spans="7:10" x14ac:dyDescent="0.25">
      <c r="G588" s="204"/>
      <c r="H588" s="204"/>
      <c r="I588" s="204"/>
      <c r="J588" s="204"/>
    </row>
    <row r="589" spans="7:10" x14ac:dyDescent="0.25">
      <c r="G589" s="204"/>
      <c r="H589" s="204"/>
      <c r="I589" s="204"/>
      <c r="J589" s="204"/>
    </row>
    <row r="590" spans="7:10" x14ac:dyDescent="0.25">
      <c r="G590" s="204"/>
      <c r="H590" s="204"/>
      <c r="I590" s="204"/>
      <c r="J590" s="204"/>
    </row>
    <row r="591" spans="7:10" x14ac:dyDescent="0.25">
      <c r="G591" s="204"/>
      <c r="H591" s="204"/>
      <c r="I591" s="204"/>
      <c r="J591" s="204"/>
    </row>
    <row r="592" spans="7:10" x14ac:dyDescent="0.25">
      <c r="G592" s="204"/>
      <c r="H592" s="204"/>
      <c r="I592" s="204"/>
      <c r="J592" s="204"/>
    </row>
    <row r="593" spans="7:10" x14ac:dyDescent="0.25">
      <c r="G593" s="204"/>
      <c r="H593" s="204"/>
      <c r="I593" s="204"/>
      <c r="J593" s="204"/>
    </row>
    <row r="594" spans="7:10" x14ac:dyDescent="0.25">
      <c r="G594" s="204"/>
      <c r="H594" s="204"/>
      <c r="I594" s="204"/>
      <c r="J594" s="204"/>
    </row>
    <row r="595" spans="7:10" x14ac:dyDescent="0.25">
      <c r="G595" s="204"/>
      <c r="H595" s="204"/>
      <c r="I595" s="204"/>
      <c r="J595" s="204"/>
    </row>
    <row r="596" spans="7:10" x14ac:dyDescent="0.25">
      <c r="G596" s="204"/>
      <c r="H596" s="204"/>
      <c r="I596" s="204"/>
      <c r="J596" s="204"/>
    </row>
    <row r="597" spans="7:10" x14ac:dyDescent="0.25">
      <c r="G597" s="204"/>
      <c r="H597" s="204"/>
      <c r="I597" s="204"/>
      <c r="J597" s="204"/>
    </row>
    <row r="598" spans="7:10" x14ac:dyDescent="0.25">
      <c r="G598" s="204"/>
      <c r="H598" s="204"/>
      <c r="I598" s="204"/>
      <c r="J598" s="204"/>
    </row>
    <row r="599" spans="7:10" x14ac:dyDescent="0.25">
      <c r="G599" s="204"/>
      <c r="H599" s="204"/>
      <c r="I599" s="204"/>
      <c r="J599" s="204"/>
    </row>
    <row r="600" spans="7:10" x14ac:dyDescent="0.25">
      <c r="G600" s="204"/>
      <c r="H600" s="204"/>
      <c r="I600" s="204"/>
      <c r="J600" s="204"/>
    </row>
    <row r="601" spans="7:10" x14ac:dyDescent="0.25">
      <c r="G601" s="204"/>
      <c r="H601" s="204"/>
      <c r="I601" s="204"/>
      <c r="J601" s="204"/>
    </row>
    <row r="602" spans="7:10" x14ac:dyDescent="0.25">
      <c r="G602" s="204"/>
      <c r="H602" s="204"/>
      <c r="I602" s="204"/>
      <c r="J602" s="204"/>
    </row>
    <row r="603" spans="7:10" x14ac:dyDescent="0.25">
      <c r="G603" s="204"/>
      <c r="H603" s="204"/>
      <c r="I603" s="204"/>
      <c r="J603" s="204"/>
    </row>
    <row r="604" spans="7:10" x14ac:dyDescent="0.25">
      <c r="G604" s="204"/>
      <c r="H604" s="204"/>
      <c r="I604" s="204"/>
      <c r="J604" s="204"/>
    </row>
    <row r="605" spans="7:10" x14ac:dyDescent="0.25">
      <c r="G605" s="204"/>
      <c r="H605" s="204"/>
      <c r="I605" s="204"/>
      <c r="J605" s="204"/>
    </row>
    <row r="606" spans="7:10" x14ac:dyDescent="0.25">
      <c r="G606" s="204"/>
      <c r="H606" s="204"/>
      <c r="I606" s="204"/>
      <c r="J606" s="204"/>
    </row>
    <row r="607" spans="7:10" x14ac:dyDescent="0.25">
      <c r="G607" s="204"/>
      <c r="H607" s="204"/>
      <c r="I607" s="204"/>
      <c r="J607" s="204"/>
    </row>
    <row r="608" spans="7:10" x14ac:dyDescent="0.25">
      <c r="G608" s="204"/>
      <c r="H608" s="204"/>
      <c r="I608" s="204"/>
      <c r="J608" s="204"/>
    </row>
    <row r="609" spans="7:10" x14ac:dyDescent="0.25">
      <c r="G609" s="204"/>
      <c r="H609" s="204"/>
      <c r="I609" s="204"/>
      <c r="J609" s="204"/>
    </row>
    <row r="610" spans="7:10" x14ac:dyDescent="0.25">
      <c r="G610" s="204"/>
      <c r="H610" s="204"/>
      <c r="I610" s="204"/>
      <c r="J610" s="204"/>
    </row>
    <row r="611" spans="7:10" x14ac:dyDescent="0.25">
      <c r="G611" s="204"/>
      <c r="H611" s="204"/>
      <c r="I611" s="204"/>
      <c r="J611" s="204"/>
    </row>
    <row r="612" spans="7:10" x14ac:dyDescent="0.25">
      <c r="G612" s="204"/>
      <c r="H612" s="204"/>
      <c r="I612" s="204"/>
      <c r="J612" s="204"/>
    </row>
    <row r="613" spans="7:10" x14ac:dyDescent="0.25">
      <c r="G613" s="204"/>
      <c r="H613" s="204"/>
      <c r="I613" s="204"/>
      <c r="J613" s="204"/>
    </row>
    <row r="614" spans="7:10" x14ac:dyDescent="0.25">
      <c r="G614" s="204"/>
      <c r="H614" s="204"/>
      <c r="I614" s="204"/>
      <c r="J614" s="204"/>
    </row>
    <row r="615" spans="7:10" x14ac:dyDescent="0.25">
      <c r="G615" s="204"/>
      <c r="H615" s="204"/>
      <c r="I615" s="204"/>
      <c r="J615" s="204"/>
    </row>
    <row r="616" spans="7:10" x14ac:dyDescent="0.25">
      <c r="G616" s="204"/>
      <c r="H616" s="204"/>
      <c r="I616" s="204"/>
      <c r="J616" s="204"/>
    </row>
    <row r="617" spans="7:10" x14ac:dyDescent="0.25">
      <c r="G617" s="204"/>
      <c r="H617" s="204"/>
      <c r="I617" s="204"/>
      <c r="J617" s="204"/>
    </row>
    <row r="618" spans="7:10" x14ac:dyDescent="0.25">
      <c r="G618" s="204"/>
      <c r="H618" s="204"/>
      <c r="I618" s="204"/>
      <c r="J618" s="204"/>
    </row>
    <row r="619" spans="7:10" x14ac:dyDescent="0.25">
      <c r="G619" s="204"/>
      <c r="H619" s="204"/>
      <c r="I619" s="204"/>
      <c r="J619" s="204"/>
    </row>
    <row r="620" spans="7:10" x14ac:dyDescent="0.25">
      <c r="G620" s="204"/>
      <c r="H620" s="204"/>
      <c r="I620" s="204"/>
      <c r="J620" s="204"/>
    </row>
    <row r="621" spans="7:10" x14ac:dyDescent="0.25">
      <c r="G621" s="204"/>
      <c r="H621" s="204"/>
      <c r="I621" s="204"/>
      <c r="J621" s="204"/>
    </row>
    <row r="622" spans="7:10" x14ac:dyDescent="0.25">
      <c r="G622" s="204"/>
      <c r="H622" s="204"/>
      <c r="I622" s="204"/>
      <c r="J622" s="204"/>
    </row>
    <row r="623" spans="7:10" x14ac:dyDescent="0.25">
      <c r="G623" s="204"/>
      <c r="H623" s="204"/>
      <c r="I623" s="204"/>
      <c r="J623" s="204"/>
    </row>
    <row r="624" spans="7:10" x14ac:dyDescent="0.25">
      <c r="G624" s="204"/>
      <c r="H624" s="204"/>
      <c r="I624" s="204"/>
      <c r="J624" s="204"/>
    </row>
    <row r="625" spans="7:10" x14ac:dyDescent="0.25">
      <c r="G625" s="204"/>
      <c r="H625" s="204"/>
      <c r="I625" s="204"/>
      <c r="J625" s="204"/>
    </row>
    <row r="626" spans="7:10" x14ac:dyDescent="0.25">
      <c r="G626" s="204"/>
      <c r="H626" s="204"/>
      <c r="I626" s="204"/>
      <c r="J626" s="204"/>
    </row>
    <row r="627" spans="7:10" x14ac:dyDescent="0.25">
      <c r="G627" s="204"/>
      <c r="H627" s="204"/>
      <c r="I627" s="204"/>
      <c r="J627" s="204"/>
    </row>
    <row r="628" spans="7:10" x14ac:dyDescent="0.25">
      <c r="G628" s="204"/>
      <c r="H628" s="204"/>
      <c r="I628" s="204"/>
      <c r="J628" s="204"/>
    </row>
    <row r="629" spans="7:10" x14ac:dyDescent="0.25">
      <c r="G629" s="204"/>
      <c r="H629" s="204"/>
      <c r="I629" s="204"/>
      <c r="J629" s="204"/>
    </row>
    <row r="630" spans="7:10" x14ac:dyDescent="0.25">
      <c r="G630" s="204"/>
      <c r="H630" s="204"/>
      <c r="I630" s="204"/>
      <c r="J630" s="204"/>
    </row>
    <row r="631" spans="7:10" x14ac:dyDescent="0.25">
      <c r="G631" s="204"/>
      <c r="H631" s="204"/>
      <c r="I631" s="204"/>
      <c r="J631" s="204"/>
    </row>
    <row r="632" spans="7:10" x14ac:dyDescent="0.25">
      <c r="G632" s="204"/>
      <c r="H632" s="204"/>
      <c r="I632" s="204"/>
      <c r="J632" s="204"/>
    </row>
    <row r="633" spans="7:10" x14ac:dyDescent="0.25">
      <c r="G633" s="204"/>
      <c r="H633" s="204"/>
      <c r="I633" s="204"/>
      <c r="J633" s="204"/>
    </row>
    <row r="634" spans="7:10" x14ac:dyDescent="0.25">
      <c r="G634" s="204"/>
      <c r="H634" s="204"/>
      <c r="I634" s="204"/>
      <c r="J634" s="204"/>
    </row>
    <row r="635" spans="7:10" x14ac:dyDescent="0.25">
      <c r="G635" s="204"/>
      <c r="H635" s="204"/>
      <c r="I635" s="204"/>
      <c r="J635" s="204"/>
    </row>
    <row r="636" spans="7:10" x14ac:dyDescent="0.25">
      <c r="G636" s="204"/>
      <c r="H636" s="204"/>
      <c r="I636" s="204"/>
      <c r="J636" s="204"/>
    </row>
    <row r="637" spans="7:10" x14ac:dyDescent="0.25">
      <c r="G637" s="204"/>
      <c r="H637" s="204"/>
      <c r="I637" s="204"/>
      <c r="J637" s="204"/>
    </row>
    <row r="638" spans="7:10" x14ac:dyDescent="0.25">
      <c r="G638" s="204"/>
      <c r="H638" s="204"/>
      <c r="I638" s="204"/>
      <c r="J638" s="204"/>
    </row>
    <row r="639" spans="7:10" x14ac:dyDescent="0.25">
      <c r="G639" s="204"/>
      <c r="H639" s="204"/>
      <c r="I639" s="204"/>
      <c r="J639" s="204"/>
    </row>
    <row r="640" spans="7:10" x14ac:dyDescent="0.25">
      <c r="G640" s="204"/>
      <c r="H640" s="204"/>
      <c r="I640" s="204"/>
      <c r="J640" s="204"/>
    </row>
    <row r="641" spans="7:10" x14ac:dyDescent="0.25">
      <c r="G641" s="204"/>
      <c r="H641" s="204"/>
      <c r="I641" s="204"/>
      <c r="J641" s="204"/>
    </row>
    <row r="642" spans="7:10" x14ac:dyDescent="0.25">
      <c r="G642" s="204"/>
      <c r="H642" s="204"/>
      <c r="I642" s="204"/>
      <c r="J642" s="204"/>
    </row>
    <row r="643" spans="7:10" x14ac:dyDescent="0.25">
      <c r="G643" s="204"/>
      <c r="H643" s="204"/>
      <c r="I643" s="204"/>
      <c r="J643" s="204"/>
    </row>
    <row r="644" spans="7:10" x14ac:dyDescent="0.25">
      <c r="G644" s="204"/>
      <c r="H644" s="204"/>
      <c r="I644" s="204"/>
      <c r="J644" s="204"/>
    </row>
    <row r="645" spans="7:10" x14ac:dyDescent="0.25">
      <c r="G645" s="204"/>
      <c r="H645" s="204"/>
      <c r="I645" s="204"/>
      <c r="J645" s="204"/>
    </row>
    <row r="646" spans="7:10" x14ac:dyDescent="0.25">
      <c r="G646" s="204"/>
      <c r="H646" s="204"/>
      <c r="I646" s="204"/>
      <c r="J646" s="204"/>
    </row>
    <row r="647" spans="7:10" x14ac:dyDescent="0.25">
      <c r="G647" s="204"/>
      <c r="H647" s="204"/>
      <c r="I647" s="204"/>
      <c r="J647" s="204"/>
    </row>
    <row r="648" spans="7:10" x14ac:dyDescent="0.25">
      <c r="G648" s="204"/>
      <c r="H648" s="204"/>
      <c r="I648" s="204"/>
      <c r="J648" s="204"/>
    </row>
    <row r="649" spans="7:10" x14ac:dyDescent="0.25">
      <c r="G649" s="204"/>
      <c r="H649" s="204"/>
      <c r="I649" s="204"/>
      <c r="J649" s="204"/>
    </row>
    <row r="650" spans="7:10" x14ac:dyDescent="0.25">
      <c r="G650" s="204"/>
      <c r="H650" s="204"/>
      <c r="I650" s="204"/>
      <c r="J650" s="204"/>
    </row>
    <row r="651" spans="7:10" x14ac:dyDescent="0.25">
      <c r="G651" s="204"/>
      <c r="H651" s="204"/>
      <c r="I651" s="204"/>
      <c r="J651" s="204"/>
    </row>
    <row r="652" spans="7:10" x14ac:dyDescent="0.25">
      <c r="G652" s="204"/>
      <c r="H652" s="204"/>
      <c r="I652" s="204"/>
      <c r="J652" s="204"/>
    </row>
    <row r="653" spans="7:10" x14ac:dyDescent="0.25">
      <c r="G653" s="204"/>
      <c r="H653" s="204"/>
      <c r="I653" s="204"/>
      <c r="J653" s="204"/>
    </row>
    <row r="654" spans="7:10" x14ac:dyDescent="0.25">
      <c r="G654" s="204"/>
      <c r="H654" s="204"/>
      <c r="I654" s="204"/>
      <c r="J654" s="204"/>
    </row>
    <row r="655" spans="7:10" x14ac:dyDescent="0.25">
      <c r="G655" s="204"/>
      <c r="H655" s="204"/>
      <c r="I655" s="204"/>
      <c r="J655" s="204"/>
    </row>
    <row r="656" spans="7:10" x14ac:dyDescent="0.25">
      <c r="G656" s="204"/>
      <c r="H656" s="204"/>
      <c r="I656" s="204"/>
      <c r="J656" s="204"/>
    </row>
    <row r="657" spans="7:10" x14ac:dyDescent="0.25">
      <c r="G657" s="204"/>
      <c r="H657" s="204"/>
      <c r="I657" s="204"/>
      <c r="J657" s="204"/>
    </row>
    <row r="658" spans="7:10" x14ac:dyDescent="0.25">
      <c r="G658" s="204"/>
      <c r="H658" s="204"/>
      <c r="I658" s="204"/>
      <c r="J658" s="204"/>
    </row>
    <row r="659" spans="7:10" x14ac:dyDescent="0.25">
      <c r="G659" s="204"/>
      <c r="H659" s="204"/>
      <c r="I659" s="204"/>
      <c r="J659" s="204"/>
    </row>
    <row r="660" spans="7:10" x14ac:dyDescent="0.25">
      <c r="G660" s="204"/>
      <c r="H660" s="204"/>
      <c r="I660" s="204"/>
      <c r="J660" s="204"/>
    </row>
    <row r="661" spans="7:10" x14ac:dyDescent="0.25">
      <c r="G661" s="204"/>
      <c r="H661" s="204"/>
      <c r="I661" s="204"/>
      <c r="J661" s="204"/>
    </row>
    <row r="662" spans="7:10" x14ac:dyDescent="0.25">
      <c r="G662" s="204"/>
      <c r="H662" s="204"/>
      <c r="I662" s="204"/>
      <c r="J662" s="204"/>
    </row>
    <row r="663" spans="7:10" x14ac:dyDescent="0.25">
      <c r="G663" s="204"/>
      <c r="H663" s="204"/>
      <c r="I663" s="204"/>
      <c r="J663" s="204"/>
    </row>
    <row r="664" spans="7:10" x14ac:dyDescent="0.25">
      <c r="G664" s="204"/>
      <c r="H664" s="204"/>
      <c r="I664" s="204"/>
      <c r="J664" s="204"/>
    </row>
    <row r="665" spans="7:10" x14ac:dyDescent="0.25">
      <c r="G665" s="204"/>
      <c r="H665" s="204"/>
      <c r="I665" s="204"/>
      <c r="J665" s="204"/>
    </row>
    <row r="666" spans="7:10" x14ac:dyDescent="0.25">
      <c r="G666" s="204"/>
      <c r="H666" s="204"/>
      <c r="I666" s="204"/>
      <c r="J666" s="204"/>
    </row>
    <row r="667" spans="7:10" x14ac:dyDescent="0.25">
      <c r="G667" s="204"/>
      <c r="H667" s="204"/>
      <c r="I667" s="204"/>
      <c r="J667" s="204"/>
    </row>
    <row r="668" spans="7:10" x14ac:dyDescent="0.25">
      <c r="G668" s="204"/>
      <c r="H668" s="204"/>
      <c r="I668" s="204"/>
      <c r="J668" s="204"/>
    </row>
    <row r="669" spans="7:10" x14ac:dyDescent="0.25">
      <c r="G669" s="204"/>
      <c r="H669" s="204"/>
      <c r="I669" s="204"/>
      <c r="J669" s="204"/>
    </row>
    <row r="670" spans="7:10" x14ac:dyDescent="0.25">
      <c r="G670" s="204"/>
      <c r="H670" s="204"/>
      <c r="I670" s="204"/>
      <c r="J670" s="204"/>
    </row>
    <row r="671" spans="7:10" x14ac:dyDescent="0.25">
      <c r="G671" s="204"/>
      <c r="H671" s="204"/>
      <c r="I671" s="204"/>
      <c r="J671" s="204"/>
    </row>
    <row r="672" spans="7:10" x14ac:dyDescent="0.25">
      <c r="G672" s="204"/>
      <c r="H672" s="204"/>
      <c r="I672" s="204"/>
      <c r="J672" s="204"/>
    </row>
    <row r="673" spans="7:10" x14ac:dyDescent="0.25">
      <c r="G673" s="204"/>
      <c r="H673" s="204"/>
      <c r="I673" s="204"/>
      <c r="J673" s="204"/>
    </row>
    <row r="674" spans="7:10" x14ac:dyDescent="0.25">
      <c r="G674" s="204"/>
      <c r="H674" s="204"/>
      <c r="I674" s="204"/>
      <c r="J674" s="204"/>
    </row>
    <row r="675" spans="7:10" x14ac:dyDescent="0.25">
      <c r="G675" s="204"/>
      <c r="H675" s="204"/>
      <c r="I675" s="204"/>
      <c r="J675" s="204"/>
    </row>
    <row r="676" spans="7:10" x14ac:dyDescent="0.25">
      <c r="G676" s="204"/>
      <c r="H676" s="204"/>
      <c r="I676" s="204"/>
      <c r="J676" s="204"/>
    </row>
    <row r="677" spans="7:10" x14ac:dyDescent="0.25">
      <c r="G677" s="204"/>
      <c r="H677" s="204"/>
      <c r="I677" s="204"/>
      <c r="J677" s="204"/>
    </row>
    <row r="678" spans="7:10" x14ac:dyDescent="0.25">
      <c r="G678" s="204"/>
      <c r="H678" s="204"/>
      <c r="I678" s="204"/>
      <c r="J678" s="204"/>
    </row>
    <row r="679" spans="7:10" x14ac:dyDescent="0.25">
      <c r="G679" s="204"/>
      <c r="H679" s="204"/>
      <c r="I679" s="204"/>
      <c r="J679" s="204"/>
    </row>
    <row r="680" spans="7:10" x14ac:dyDescent="0.25">
      <c r="G680" s="204"/>
      <c r="H680" s="204"/>
      <c r="I680" s="204"/>
      <c r="J680" s="204"/>
    </row>
    <row r="681" spans="7:10" x14ac:dyDescent="0.25">
      <c r="G681" s="204"/>
      <c r="H681" s="204"/>
      <c r="I681" s="204"/>
      <c r="J681" s="204"/>
    </row>
    <row r="682" spans="7:10" x14ac:dyDescent="0.25">
      <c r="G682" s="204"/>
      <c r="H682" s="204"/>
      <c r="I682" s="204"/>
      <c r="J682" s="204"/>
    </row>
    <row r="683" spans="7:10" x14ac:dyDescent="0.25">
      <c r="G683" s="204"/>
      <c r="H683" s="204"/>
      <c r="I683" s="204"/>
      <c r="J683" s="204"/>
    </row>
    <row r="684" spans="7:10" x14ac:dyDescent="0.25">
      <c r="G684" s="204"/>
      <c r="H684" s="204"/>
      <c r="I684" s="204"/>
      <c r="J684" s="204"/>
    </row>
    <row r="685" spans="7:10" x14ac:dyDescent="0.25">
      <c r="G685" s="204"/>
      <c r="H685" s="204"/>
      <c r="I685" s="204"/>
      <c r="J685" s="204"/>
    </row>
    <row r="686" spans="7:10" x14ac:dyDescent="0.25">
      <c r="G686" s="204"/>
      <c r="H686" s="204"/>
      <c r="I686" s="204"/>
      <c r="J686" s="204"/>
    </row>
    <row r="687" spans="7:10" x14ac:dyDescent="0.25">
      <c r="G687" s="204"/>
      <c r="H687" s="204"/>
      <c r="I687" s="204"/>
      <c r="J687" s="204"/>
    </row>
    <row r="688" spans="7:10" x14ac:dyDescent="0.25">
      <c r="G688" s="204"/>
      <c r="H688" s="204"/>
      <c r="I688" s="204"/>
      <c r="J688" s="204"/>
    </row>
    <row r="689" spans="7:10" x14ac:dyDescent="0.25">
      <c r="G689" s="204"/>
      <c r="H689" s="204"/>
      <c r="I689" s="204"/>
      <c r="J689" s="204"/>
    </row>
    <row r="690" spans="7:10" x14ac:dyDescent="0.25">
      <c r="G690" s="204"/>
      <c r="H690" s="204"/>
      <c r="I690" s="204"/>
      <c r="J690" s="204"/>
    </row>
    <row r="691" spans="7:10" x14ac:dyDescent="0.25">
      <c r="G691" s="204"/>
      <c r="H691" s="204"/>
      <c r="I691" s="204"/>
      <c r="J691" s="204"/>
    </row>
    <row r="692" spans="7:10" x14ac:dyDescent="0.25">
      <c r="G692" s="204"/>
      <c r="H692" s="204"/>
      <c r="I692" s="204"/>
      <c r="J692" s="204"/>
    </row>
    <row r="693" spans="7:10" x14ac:dyDescent="0.25">
      <c r="G693" s="204"/>
      <c r="H693" s="204"/>
      <c r="I693" s="204"/>
      <c r="J693" s="204"/>
    </row>
    <row r="694" spans="7:10" x14ac:dyDescent="0.25">
      <c r="G694" s="204"/>
      <c r="H694" s="204"/>
      <c r="I694" s="204"/>
      <c r="J694" s="204"/>
    </row>
    <row r="695" spans="7:10" x14ac:dyDescent="0.25">
      <c r="G695" s="204"/>
      <c r="H695" s="204"/>
      <c r="I695" s="204"/>
      <c r="J695" s="204"/>
    </row>
    <row r="696" spans="7:10" x14ac:dyDescent="0.25">
      <c r="G696" s="204"/>
      <c r="H696" s="204"/>
      <c r="I696" s="204"/>
      <c r="J696" s="204"/>
    </row>
    <row r="697" spans="7:10" x14ac:dyDescent="0.25">
      <c r="G697" s="204"/>
      <c r="H697" s="204"/>
      <c r="I697" s="204"/>
      <c r="J697" s="204"/>
    </row>
    <row r="698" spans="7:10" x14ac:dyDescent="0.25">
      <c r="G698" s="204"/>
      <c r="H698" s="204"/>
      <c r="I698" s="204"/>
      <c r="J698" s="204"/>
    </row>
    <row r="699" spans="7:10" x14ac:dyDescent="0.25">
      <c r="G699" s="204"/>
      <c r="H699" s="204"/>
      <c r="I699" s="204"/>
      <c r="J699" s="204"/>
    </row>
    <row r="700" spans="7:10" x14ac:dyDescent="0.25">
      <c r="G700" s="204"/>
      <c r="H700" s="204"/>
      <c r="I700" s="204"/>
      <c r="J700" s="204"/>
    </row>
    <row r="701" spans="7:10" x14ac:dyDescent="0.25">
      <c r="G701" s="204"/>
      <c r="H701" s="204"/>
      <c r="I701" s="204"/>
      <c r="J701" s="204"/>
    </row>
    <row r="702" spans="7:10" x14ac:dyDescent="0.25">
      <c r="G702" s="204"/>
      <c r="H702" s="204"/>
      <c r="I702" s="204"/>
      <c r="J702" s="204"/>
    </row>
    <row r="703" spans="7:10" x14ac:dyDescent="0.25">
      <c r="G703" s="204"/>
      <c r="H703" s="204"/>
      <c r="I703" s="204"/>
      <c r="J703" s="204"/>
    </row>
    <row r="704" spans="7:10" x14ac:dyDescent="0.25">
      <c r="G704" s="204"/>
      <c r="H704" s="204"/>
      <c r="I704" s="204"/>
      <c r="J704" s="204"/>
    </row>
    <row r="705" spans="7:10" x14ac:dyDescent="0.25">
      <c r="G705" s="204"/>
      <c r="H705" s="204"/>
      <c r="I705" s="204"/>
      <c r="J705" s="204"/>
    </row>
    <row r="706" spans="7:10" x14ac:dyDescent="0.25">
      <c r="G706" s="204"/>
      <c r="H706" s="204"/>
      <c r="I706" s="204"/>
      <c r="J706" s="204"/>
    </row>
    <row r="707" spans="7:10" x14ac:dyDescent="0.25">
      <c r="G707" s="204"/>
      <c r="H707" s="204"/>
      <c r="I707" s="204"/>
      <c r="J707" s="204"/>
    </row>
    <row r="708" spans="7:10" x14ac:dyDescent="0.25">
      <c r="G708" s="204"/>
      <c r="H708" s="204"/>
      <c r="I708" s="204"/>
      <c r="J708" s="204"/>
    </row>
    <row r="709" spans="7:10" x14ac:dyDescent="0.25">
      <c r="G709" s="204"/>
      <c r="H709" s="204"/>
      <c r="I709" s="204"/>
      <c r="J709" s="204"/>
    </row>
    <row r="710" spans="7:10" x14ac:dyDescent="0.25">
      <c r="G710" s="204"/>
      <c r="H710" s="204"/>
      <c r="I710" s="204"/>
      <c r="J710" s="204"/>
    </row>
    <row r="711" spans="7:10" x14ac:dyDescent="0.25">
      <c r="G711" s="204"/>
      <c r="H711" s="204"/>
      <c r="I711" s="204"/>
      <c r="J711" s="204"/>
    </row>
    <row r="712" spans="7:10" x14ac:dyDescent="0.25">
      <c r="G712" s="204"/>
      <c r="H712" s="204"/>
      <c r="I712" s="204"/>
      <c r="J712" s="204"/>
    </row>
    <row r="713" spans="7:10" x14ac:dyDescent="0.25">
      <c r="G713" s="204"/>
      <c r="H713" s="204"/>
      <c r="I713" s="204"/>
      <c r="J713" s="204"/>
    </row>
    <row r="714" spans="7:10" x14ac:dyDescent="0.25">
      <c r="G714" s="204"/>
      <c r="H714" s="204"/>
      <c r="I714" s="204"/>
      <c r="J714" s="204"/>
    </row>
    <row r="715" spans="7:10" x14ac:dyDescent="0.25">
      <c r="G715" s="204"/>
      <c r="H715" s="204"/>
      <c r="I715" s="204"/>
      <c r="J715" s="204"/>
    </row>
    <row r="716" spans="7:10" x14ac:dyDescent="0.25">
      <c r="G716" s="204"/>
      <c r="H716" s="204"/>
      <c r="I716" s="204"/>
      <c r="J716" s="204"/>
    </row>
    <row r="717" spans="7:10" x14ac:dyDescent="0.25">
      <c r="G717" s="204"/>
      <c r="H717" s="204"/>
      <c r="I717" s="204"/>
      <c r="J717" s="204"/>
    </row>
    <row r="718" spans="7:10" x14ac:dyDescent="0.25">
      <c r="G718" s="204"/>
      <c r="H718" s="204"/>
      <c r="I718" s="204"/>
      <c r="J718" s="204"/>
    </row>
    <row r="719" spans="7:10" x14ac:dyDescent="0.25">
      <c r="G719" s="204"/>
      <c r="H719" s="204"/>
      <c r="I719" s="204"/>
      <c r="J719" s="204"/>
    </row>
    <row r="720" spans="7:10" x14ac:dyDescent="0.25">
      <c r="G720" s="204"/>
      <c r="H720" s="204"/>
      <c r="I720" s="204"/>
      <c r="J720" s="204"/>
    </row>
    <row r="721" spans="7:10" x14ac:dyDescent="0.25">
      <c r="G721" s="204"/>
      <c r="H721" s="204"/>
      <c r="I721" s="204"/>
      <c r="J721" s="204"/>
    </row>
    <row r="722" spans="7:10" x14ac:dyDescent="0.25">
      <c r="G722" s="204"/>
      <c r="H722" s="204"/>
      <c r="I722" s="204"/>
      <c r="J722" s="204"/>
    </row>
    <row r="723" spans="7:10" x14ac:dyDescent="0.25">
      <c r="G723" s="204"/>
      <c r="H723" s="204"/>
      <c r="I723" s="204"/>
      <c r="J723" s="204"/>
    </row>
    <row r="724" spans="7:10" x14ac:dyDescent="0.25">
      <c r="G724" s="204"/>
      <c r="H724" s="204"/>
      <c r="I724" s="204"/>
      <c r="J724" s="204"/>
    </row>
    <row r="725" spans="7:10" x14ac:dyDescent="0.25">
      <c r="G725" s="204"/>
      <c r="H725" s="204"/>
      <c r="I725" s="204"/>
      <c r="J725" s="204"/>
    </row>
    <row r="726" spans="7:10" x14ac:dyDescent="0.25">
      <c r="G726" s="204"/>
      <c r="H726" s="204"/>
      <c r="I726" s="204"/>
      <c r="J726" s="204"/>
    </row>
    <row r="727" spans="7:10" x14ac:dyDescent="0.25">
      <c r="G727" s="204"/>
      <c r="H727" s="204"/>
      <c r="I727" s="204"/>
      <c r="J727" s="204"/>
    </row>
    <row r="728" spans="7:10" x14ac:dyDescent="0.25">
      <c r="G728" s="204"/>
      <c r="H728" s="204"/>
      <c r="I728" s="204"/>
      <c r="J728" s="204"/>
    </row>
    <row r="729" spans="7:10" x14ac:dyDescent="0.25">
      <c r="G729" s="204"/>
      <c r="H729" s="204"/>
      <c r="I729" s="204"/>
      <c r="J729" s="204"/>
    </row>
    <row r="730" spans="7:10" x14ac:dyDescent="0.25">
      <c r="G730" s="204"/>
      <c r="H730" s="204"/>
      <c r="I730" s="204"/>
      <c r="J730" s="204"/>
    </row>
    <row r="731" spans="7:10" x14ac:dyDescent="0.25">
      <c r="G731" s="204"/>
      <c r="H731" s="204"/>
      <c r="I731" s="204"/>
      <c r="J731" s="204"/>
    </row>
    <row r="732" spans="7:10" x14ac:dyDescent="0.25">
      <c r="G732" s="204"/>
      <c r="H732" s="204"/>
      <c r="I732" s="204"/>
      <c r="J732" s="204"/>
    </row>
    <row r="733" spans="7:10" x14ac:dyDescent="0.25">
      <c r="G733" s="204"/>
      <c r="H733" s="204"/>
      <c r="I733" s="204"/>
      <c r="J733" s="204"/>
    </row>
    <row r="734" spans="7:10" x14ac:dyDescent="0.25">
      <c r="G734" s="204"/>
      <c r="H734" s="204"/>
      <c r="I734" s="204"/>
      <c r="J734" s="204"/>
    </row>
    <row r="735" spans="7:10" x14ac:dyDescent="0.25">
      <c r="G735" s="204"/>
      <c r="H735" s="204"/>
      <c r="I735" s="204"/>
      <c r="J735" s="204"/>
    </row>
    <row r="736" spans="7:10" x14ac:dyDescent="0.25">
      <c r="G736" s="204"/>
      <c r="H736" s="204"/>
      <c r="I736" s="204"/>
      <c r="J736" s="204"/>
    </row>
    <row r="737" spans="7:10" x14ac:dyDescent="0.25">
      <c r="G737" s="204"/>
      <c r="H737" s="204"/>
      <c r="I737" s="204"/>
      <c r="J737" s="204"/>
    </row>
    <row r="738" spans="7:10" x14ac:dyDescent="0.25">
      <c r="G738" s="204"/>
      <c r="H738" s="204"/>
      <c r="I738" s="204"/>
      <c r="J738" s="204"/>
    </row>
    <row r="739" spans="7:10" x14ac:dyDescent="0.25">
      <c r="G739" s="204"/>
      <c r="H739" s="204"/>
      <c r="I739" s="204"/>
      <c r="J739" s="204"/>
    </row>
    <row r="740" spans="7:10" x14ac:dyDescent="0.25">
      <c r="G740" s="204"/>
      <c r="H740" s="204"/>
      <c r="I740" s="204"/>
      <c r="J740" s="204"/>
    </row>
    <row r="741" spans="7:10" x14ac:dyDescent="0.25">
      <c r="G741" s="204"/>
      <c r="H741" s="204"/>
      <c r="I741" s="204"/>
      <c r="J741" s="204"/>
    </row>
    <row r="742" spans="7:10" x14ac:dyDescent="0.25">
      <c r="G742" s="204"/>
      <c r="H742" s="204"/>
      <c r="I742" s="204"/>
      <c r="J742" s="204"/>
    </row>
    <row r="743" spans="7:10" x14ac:dyDescent="0.25">
      <c r="G743" s="204"/>
      <c r="H743" s="204"/>
      <c r="I743" s="204"/>
      <c r="J743" s="204"/>
    </row>
    <row r="744" spans="7:10" x14ac:dyDescent="0.25">
      <c r="G744" s="204"/>
      <c r="H744" s="204"/>
      <c r="I744" s="204"/>
      <c r="J744" s="204"/>
    </row>
    <row r="745" spans="7:10" x14ac:dyDescent="0.25">
      <c r="G745" s="204"/>
      <c r="H745" s="204"/>
      <c r="I745" s="204"/>
      <c r="J745" s="204"/>
    </row>
    <row r="746" spans="7:10" x14ac:dyDescent="0.25">
      <c r="G746" s="204"/>
      <c r="H746" s="204"/>
      <c r="I746" s="204"/>
      <c r="J746" s="204"/>
    </row>
    <row r="747" spans="7:10" x14ac:dyDescent="0.25">
      <c r="G747" s="204"/>
      <c r="H747" s="204"/>
      <c r="I747" s="204"/>
      <c r="J747" s="204"/>
    </row>
    <row r="748" spans="7:10" x14ac:dyDescent="0.25">
      <c r="G748" s="204"/>
      <c r="H748" s="204"/>
      <c r="I748" s="204"/>
      <c r="J748" s="204"/>
    </row>
    <row r="749" spans="7:10" x14ac:dyDescent="0.25">
      <c r="G749" s="204"/>
      <c r="H749" s="204"/>
      <c r="I749" s="204"/>
      <c r="J749" s="204"/>
    </row>
    <row r="750" spans="7:10" x14ac:dyDescent="0.25">
      <c r="G750" s="204"/>
      <c r="H750" s="204"/>
      <c r="I750" s="204"/>
      <c r="J750" s="204"/>
    </row>
    <row r="751" spans="7:10" x14ac:dyDescent="0.25">
      <c r="G751" s="204"/>
      <c r="H751" s="204"/>
      <c r="I751" s="204"/>
      <c r="J751" s="204"/>
    </row>
    <row r="752" spans="7:10" x14ac:dyDescent="0.25">
      <c r="G752" s="204"/>
      <c r="H752" s="204"/>
      <c r="I752" s="204"/>
      <c r="J752" s="204"/>
    </row>
    <row r="753" spans="7:10" x14ac:dyDescent="0.25">
      <c r="G753" s="204"/>
      <c r="H753" s="204"/>
      <c r="I753" s="204"/>
      <c r="J753" s="204"/>
    </row>
    <row r="754" spans="7:10" x14ac:dyDescent="0.25">
      <c r="G754" s="204"/>
      <c r="H754" s="204"/>
      <c r="I754" s="204"/>
      <c r="J754" s="204"/>
    </row>
    <row r="755" spans="7:10" x14ac:dyDescent="0.25">
      <c r="G755" s="204"/>
      <c r="H755" s="204"/>
      <c r="I755" s="204"/>
      <c r="J755" s="204"/>
    </row>
    <row r="756" spans="7:10" x14ac:dyDescent="0.25">
      <c r="G756" s="204"/>
      <c r="H756" s="204"/>
      <c r="I756" s="204"/>
      <c r="J756" s="204"/>
    </row>
    <row r="757" spans="7:10" x14ac:dyDescent="0.25">
      <c r="G757" s="204"/>
      <c r="H757" s="204"/>
      <c r="I757" s="204"/>
      <c r="J757" s="204"/>
    </row>
    <row r="758" spans="7:10" x14ac:dyDescent="0.25">
      <c r="G758" s="204"/>
      <c r="H758" s="204"/>
      <c r="I758" s="204"/>
      <c r="J758" s="204"/>
    </row>
    <row r="759" spans="7:10" x14ac:dyDescent="0.25">
      <c r="G759" s="204"/>
      <c r="H759" s="204"/>
      <c r="I759" s="204"/>
      <c r="J759" s="204"/>
    </row>
    <row r="760" spans="7:10" x14ac:dyDescent="0.25">
      <c r="G760" s="204"/>
      <c r="H760" s="204"/>
      <c r="I760" s="204"/>
      <c r="J760" s="204"/>
    </row>
    <row r="761" spans="7:10" x14ac:dyDescent="0.25">
      <c r="G761" s="204"/>
      <c r="H761" s="204"/>
      <c r="I761" s="204"/>
      <c r="J761" s="204"/>
    </row>
    <row r="762" spans="7:10" x14ac:dyDescent="0.25">
      <c r="G762" s="204"/>
      <c r="H762" s="204"/>
      <c r="I762" s="204"/>
      <c r="J762" s="204"/>
    </row>
    <row r="763" spans="7:10" x14ac:dyDescent="0.25">
      <c r="G763" s="204"/>
      <c r="H763" s="204"/>
      <c r="I763" s="204"/>
      <c r="J763" s="204"/>
    </row>
    <row r="764" spans="7:10" x14ac:dyDescent="0.25">
      <c r="G764" s="204"/>
      <c r="H764" s="204"/>
      <c r="I764" s="204"/>
      <c r="J764" s="204"/>
    </row>
    <row r="765" spans="7:10" x14ac:dyDescent="0.25">
      <c r="G765" s="204"/>
      <c r="H765" s="204"/>
      <c r="I765" s="204"/>
      <c r="J765" s="204"/>
    </row>
    <row r="766" spans="7:10" x14ac:dyDescent="0.25">
      <c r="G766" s="204"/>
      <c r="H766" s="204"/>
      <c r="I766" s="204"/>
      <c r="J766" s="204"/>
    </row>
    <row r="767" spans="7:10" x14ac:dyDescent="0.25">
      <c r="G767" s="204"/>
      <c r="H767" s="204"/>
      <c r="I767" s="204"/>
      <c r="J767" s="204"/>
    </row>
    <row r="768" spans="7:10" x14ac:dyDescent="0.25">
      <c r="G768" s="204"/>
      <c r="H768" s="204"/>
      <c r="I768" s="204"/>
      <c r="J768" s="204"/>
    </row>
    <row r="769" spans="7:10" x14ac:dyDescent="0.25">
      <c r="G769" s="204"/>
      <c r="H769" s="204"/>
      <c r="I769" s="204"/>
      <c r="J769" s="204"/>
    </row>
    <row r="770" spans="7:10" x14ac:dyDescent="0.25">
      <c r="G770" s="204"/>
      <c r="H770" s="204"/>
      <c r="I770" s="204"/>
      <c r="J770" s="204"/>
    </row>
    <row r="771" spans="7:10" x14ac:dyDescent="0.25">
      <c r="G771" s="204"/>
      <c r="H771" s="204"/>
      <c r="I771" s="204"/>
      <c r="J771" s="204"/>
    </row>
    <row r="772" spans="7:10" x14ac:dyDescent="0.25">
      <c r="G772" s="204"/>
      <c r="H772" s="204"/>
      <c r="I772" s="204"/>
      <c r="J772" s="204"/>
    </row>
    <row r="773" spans="7:10" x14ac:dyDescent="0.25">
      <c r="G773" s="204"/>
      <c r="H773" s="204"/>
      <c r="I773" s="204"/>
      <c r="J773" s="204"/>
    </row>
    <row r="774" spans="7:10" x14ac:dyDescent="0.25">
      <c r="G774" s="204"/>
      <c r="H774" s="204"/>
      <c r="I774" s="204"/>
      <c r="J774" s="204"/>
    </row>
    <row r="775" spans="7:10" x14ac:dyDescent="0.25">
      <c r="G775" s="204"/>
      <c r="H775" s="204"/>
      <c r="I775" s="204"/>
      <c r="J775" s="204"/>
    </row>
    <row r="776" spans="7:10" x14ac:dyDescent="0.25">
      <c r="G776" s="204"/>
      <c r="H776" s="204"/>
      <c r="I776" s="204"/>
      <c r="J776" s="204"/>
    </row>
    <row r="777" spans="7:10" x14ac:dyDescent="0.25">
      <c r="G777" s="204"/>
      <c r="H777" s="204"/>
      <c r="I777" s="204"/>
      <c r="J777" s="204"/>
    </row>
    <row r="778" spans="7:10" x14ac:dyDescent="0.25">
      <c r="G778" s="204"/>
      <c r="H778" s="204"/>
      <c r="I778" s="204"/>
      <c r="J778" s="204"/>
    </row>
    <row r="779" spans="7:10" x14ac:dyDescent="0.25">
      <c r="G779" s="204"/>
      <c r="H779" s="204"/>
      <c r="I779" s="204"/>
      <c r="J779" s="204"/>
    </row>
    <row r="780" spans="7:10" x14ac:dyDescent="0.25">
      <c r="G780" s="204"/>
      <c r="H780" s="204"/>
      <c r="I780" s="204"/>
      <c r="J780" s="204"/>
    </row>
    <row r="781" spans="7:10" x14ac:dyDescent="0.25">
      <c r="G781" s="204"/>
      <c r="H781" s="204"/>
      <c r="I781" s="204"/>
      <c r="J781" s="204"/>
    </row>
    <row r="782" spans="7:10" x14ac:dyDescent="0.25">
      <c r="G782" s="204"/>
      <c r="H782" s="204"/>
      <c r="I782" s="204"/>
      <c r="J782" s="204"/>
    </row>
    <row r="783" spans="7:10" x14ac:dyDescent="0.25">
      <c r="G783" s="204"/>
      <c r="H783" s="204"/>
      <c r="I783" s="204"/>
      <c r="J783" s="204"/>
    </row>
    <row r="784" spans="7:10" x14ac:dyDescent="0.25">
      <c r="G784" s="204"/>
      <c r="H784" s="204"/>
      <c r="I784" s="204"/>
      <c r="J784" s="204"/>
    </row>
    <row r="785" spans="7:10" x14ac:dyDescent="0.25">
      <c r="G785" s="204"/>
      <c r="H785" s="204"/>
      <c r="I785" s="204"/>
      <c r="J785" s="204"/>
    </row>
    <row r="786" spans="7:10" x14ac:dyDescent="0.25">
      <c r="G786" s="204"/>
      <c r="H786" s="204"/>
      <c r="I786" s="204"/>
      <c r="J786" s="204"/>
    </row>
    <row r="787" spans="7:10" x14ac:dyDescent="0.25">
      <c r="G787" s="204"/>
      <c r="H787" s="204"/>
      <c r="I787" s="204"/>
      <c r="J787" s="204"/>
    </row>
    <row r="788" spans="7:10" x14ac:dyDescent="0.25">
      <c r="G788" s="204"/>
      <c r="H788" s="204"/>
      <c r="I788" s="204"/>
      <c r="J788" s="204"/>
    </row>
    <row r="789" spans="7:10" x14ac:dyDescent="0.25">
      <c r="G789" s="204"/>
      <c r="H789" s="204"/>
      <c r="I789" s="204"/>
      <c r="J789" s="204"/>
    </row>
    <row r="790" spans="7:10" x14ac:dyDescent="0.25">
      <c r="G790" s="204"/>
      <c r="H790" s="204"/>
      <c r="I790" s="204"/>
      <c r="J790" s="204"/>
    </row>
    <row r="791" spans="7:10" x14ac:dyDescent="0.25">
      <c r="G791" s="204"/>
      <c r="H791" s="204"/>
      <c r="I791" s="204"/>
      <c r="J791" s="204"/>
    </row>
    <row r="792" spans="7:10" x14ac:dyDescent="0.25">
      <c r="G792" s="204"/>
      <c r="H792" s="204"/>
      <c r="I792" s="204"/>
      <c r="J792" s="204"/>
    </row>
    <row r="793" spans="7:10" x14ac:dyDescent="0.25">
      <c r="G793" s="204"/>
      <c r="H793" s="204"/>
      <c r="I793" s="204"/>
      <c r="J793" s="204"/>
    </row>
    <row r="794" spans="7:10" x14ac:dyDescent="0.25">
      <c r="G794" s="204"/>
      <c r="H794" s="204"/>
      <c r="I794" s="204"/>
      <c r="J794" s="204"/>
    </row>
    <row r="795" spans="7:10" x14ac:dyDescent="0.25">
      <c r="G795" s="204"/>
      <c r="H795" s="204"/>
      <c r="I795" s="204"/>
      <c r="J795" s="204"/>
    </row>
    <row r="796" spans="7:10" x14ac:dyDescent="0.25">
      <c r="G796" s="204"/>
      <c r="H796" s="204"/>
      <c r="I796" s="204"/>
      <c r="J796" s="204"/>
    </row>
    <row r="797" spans="7:10" x14ac:dyDescent="0.25">
      <c r="G797" s="204"/>
      <c r="H797" s="204"/>
      <c r="I797" s="204"/>
      <c r="J797" s="204"/>
    </row>
    <row r="798" spans="7:10" x14ac:dyDescent="0.25">
      <c r="G798" s="204"/>
      <c r="H798" s="204"/>
      <c r="I798" s="204"/>
      <c r="J798" s="204"/>
    </row>
    <row r="799" spans="7:10" x14ac:dyDescent="0.25">
      <c r="G799" s="204"/>
      <c r="H799" s="204"/>
      <c r="I799" s="204"/>
      <c r="J799" s="204"/>
    </row>
    <row r="800" spans="7:10" x14ac:dyDescent="0.25">
      <c r="G800" s="204"/>
      <c r="H800" s="204"/>
      <c r="I800" s="204"/>
      <c r="J800" s="204"/>
    </row>
    <row r="801" spans="7:10" x14ac:dyDescent="0.25">
      <c r="G801" s="204"/>
      <c r="H801" s="204"/>
      <c r="I801" s="204"/>
      <c r="J801" s="204"/>
    </row>
    <row r="802" spans="7:10" x14ac:dyDescent="0.25">
      <c r="G802" s="204"/>
      <c r="H802" s="204"/>
      <c r="I802" s="204"/>
      <c r="J802" s="204"/>
    </row>
    <row r="803" spans="7:10" x14ac:dyDescent="0.25">
      <c r="G803" s="204"/>
      <c r="H803" s="204"/>
      <c r="I803" s="204"/>
      <c r="J803" s="204"/>
    </row>
    <row r="804" spans="7:10" x14ac:dyDescent="0.25">
      <c r="G804" s="204"/>
      <c r="H804" s="204"/>
      <c r="I804" s="204"/>
      <c r="J804" s="204"/>
    </row>
    <row r="805" spans="7:10" x14ac:dyDescent="0.25">
      <c r="G805" s="204"/>
      <c r="H805" s="204"/>
      <c r="I805" s="204"/>
      <c r="J805" s="204"/>
    </row>
    <row r="806" spans="7:10" x14ac:dyDescent="0.25">
      <c r="G806" s="204"/>
      <c r="H806" s="204"/>
      <c r="I806" s="204"/>
      <c r="J806" s="204"/>
    </row>
    <row r="807" spans="7:10" x14ac:dyDescent="0.25">
      <c r="G807" s="204"/>
      <c r="H807" s="204"/>
      <c r="I807" s="204"/>
      <c r="J807" s="204"/>
    </row>
    <row r="808" spans="7:10" x14ac:dyDescent="0.25">
      <c r="G808" s="204"/>
      <c r="H808" s="204"/>
      <c r="I808" s="204"/>
      <c r="J808" s="204"/>
    </row>
    <row r="809" spans="7:10" x14ac:dyDescent="0.25">
      <c r="G809" s="204"/>
      <c r="H809" s="204"/>
      <c r="I809" s="204"/>
      <c r="J809" s="204"/>
    </row>
    <row r="810" spans="7:10" x14ac:dyDescent="0.25">
      <c r="G810" s="204"/>
      <c r="H810" s="204"/>
      <c r="I810" s="204"/>
      <c r="J810" s="204"/>
    </row>
    <row r="811" spans="7:10" x14ac:dyDescent="0.25">
      <c r="G811" s="204"/>
      <c r="H811" s="204"/>
      <c r="I811" s="204"/>
      <c r="J811" s="204"/>
    </row>
    <row r="812" spans="7:10" x14ac:dyDescent="0.25">
      <c r="G812" s="204"/>
      <c r="H812" s="204"/>
      <c r="I812" s="204"/>
      <c r="J812" s="204"/>
    </row>
    <row r="813" spans="7:10" x14ac:dyDescent="0.25">
      <c r="G813" s="204"/>
      <c r="H813" s="204"/>
      <c r="I813" s="204"/>
      <c r="J813" s="204"/>
    </row>
    <row r="814" spans="7:10" x14ac:dyDescent="0.25">
      <c r="G814" s="204"/>
      <c r="H814" s="204"/>
      <c r="I814" s="204"/>
      <c r="J814" s="204"/>
    </row>
    <row r="815" spans="7:10" x14ac:dyDescent="0.25">
      <c r="G815" s="204"/>
      <c r="H815" s="204"/>
      <c r="I815" s="204"/>
      <c r="J815" s="204"/>
    </row>
    <row r="816" spans="7:10" x14ac:dyDescent="0.25">
      <c r="G816" s="204"/>
      <c r="H816" s="204"/>
      <c r="I816" s="204"/>
      <c r="J816" s="204"/>
    </row>
    <row r="817" spans="7:10" x14ac:dyDescent="0.25">
      <c r="G817" s="204"/>
      <c r="H817" s="204"/>
      <c r="I817" s="204"/>
      <c r="J817" s="204"/>
    </row>
    <row r="818" spans="7:10" x14ac:dyDescent="0.25">
      <c r="G818" s="204"/>
      <c r="H818" s="204"/>
      <c r="I818" s="204"/>
      <c r="J818" s="204"/>
    </row>
    <row r="819" spans="7:10" x14ac:dyDescent="0.25">
      <c r="G819" s="204"/>
      <c r="H819" s="204"/>
      <c r="I819" s="204"/>
      <c r="J819" s="204"/>
    </row>
    <row r="820" spans="7:10" x14ac:dyDescent="0.25">
      <c r="G820" s="204"/>
      <c r="H820" s="204"/>
      <c r="I820" s="204"/>
      <c r="J820" s="204"/>
    </row>
    <row r="821" spans="7:10" x14ac:dyDescent="0.25">
      <c r="G821" s="204"/>
      <c r="H821" s="204"/>
      <c r="I821" s="204"/>
      <c r="J821" s="204"/>
    </row>
    <row r="822" spans="7:10" x14ac:dyDescent="0.25">
      <c r="G822" s="204"/>
      <c r="H822" s="204"/>
      <c r="I822" s="204"/>
      <c r="J822" s="204"/>
    </row>
    <row r="823" spans="7:10" x14ac:dyDescent="0.25">
      <c r="G823" s="204"/>
      <c r="H823" s="204"/>
      <c r="I823" s="204"/>
      <c r="J823" s="204"/>
    </row>
    <row r="824" spans="7:10" x14ac:dyDescent="0.25">
      <c r="G824" s="204"/>
      <c r="H824" s="204"/>
      <c r="I824" s="204"/>
      <c r="J824" s="204"/>
    </row>
    <row r="825" spans="7:10" x14ac:dyDescent="0.25">
      <c r="G825" s="204"/>
      <c r="H825" s="204"/>
      <c r="I825" s="204"/>
      <c r="J825" s="204"/>
    </row>
    <row r="826" spans="7:10" x14ac:dyDescent="0.25">
      <c r="G826" s="204"/>
      <c r="H826" s="204"/>
      <c r="I826" s="204"/>
      <c r="J826" s="204"/>
    </row>
    <row r="827" spans="7:10" x14ac:dyDescent="0.25">
      <c r="G827" s="204"/>
      <c r="H827" s="204"/>
      <c r="I827" s="204"/>
      <c r="J827" s="204"/>
    </row>
    <row r="828" spans="7:10" x14ac:dyDescent="0.25">
      <c r="G828" s="204"/>
      <c r="H828" s="204"/>
      <c r="I828" s="204"/>
      <c r="J828" s="204"/>
    </row>
    <row r="829" spans="7:10" x14ac:dyDescent="0.25">
      <c r="G829" s="204"/>
      <c r="H829" s="204"/>
      <c r="I829" s="204"/>
      <c r="J829" s="204"/>
    </row>
    <row r="830" spans="7:10" x14ac:dyDescent="0.25">
      <c r="G830" s="204"/>
      <c r="H830" s="204"/>
      <c r="I830" s="204"/>
      <c r="J830" s="204"/>
    </row>
    <row r="831" spans="7:10" x14ac:dyDescent="0.25">
      <c r="G831" s="204"/>
      <c r="H831" s="204"/>
      <c r="I831" s="204"/>
      <c r="J831" s="204"/>
    </row>
    <row r="832" spans="7:10" x14ac:dyDescent="0.25">
      <c r="G832" s="204"/>
      <c r="H832" s="204"/>
      <c r="I832" s="204"/>
      <c r="J832" s="204"/>
    </row>
    <row r="833" spans="7:10" x14ac:dyDescent="0.25">
      <c r="G833" s="204"/>
      <c r="H833" s="204"/>
      <c r="I833" s="204"/>
      <c r="J833" s="204"/>
    </row>
    <row r="834" spans="7:10" x14ac:dyDescent="0.25">
      <c r="G834" s="204"/>
      <c r="H834" s="204"/>
      <c r="I834" s="204"/>
      <c r="J834" s="204"/>
    </row>
    <row r="835" spans="7:10" x14ac:dyDescent="0.25">
      <c r="G835" s="204"/>
      <c r="H835" s="204"/>
      <c r="I835" s="204"/>
      <c r="J835" s="204"/>
    </row>
    <row r="836" spans="7:10" x14ac:dyDescent="0.25">
      <c r="G836" s="204"/>
      <c r="H836" s="204"/>
      <c r="I836" s="204"/>
      <c r="J836" s="204"/>
    </row>
    <row r="837" spans="7:10" x14ac:dyDescent="0.25">
      <c r="G837" s="204"/>
      <c r="H837" s="204"/>
      <c r="I837" s="204"/>
      <c r="J837" s="204"/>
    </row>
    <row r="838" spans="7:10" x14ac:dyDescent="0.25">
      <c r="G838" s="204"/>
      <c r="H838" s="204"/>
      <c r="I838" s="204"/>
      <c r="J838" s="204"/>
    </row>
    <row r="839" spans="7:10" x14ac:dyDescent="0.25">
      <c r="G839" s="204"/>
      <c r="H839" s="204"/>
      <c r="I839" s="204"/>
      <c r="J839" s="204"/>
    </row>
    <row r="840" spans="7:10" x14ac:dyDescent="0.25">
      <c r="G840" s="204"/>
      <c r="H840" s="204"/>
      <c r="I840" s="204"/>
      <c r="J840" s="204"/>
    </row>
    <row r="841" spans="7:10" x14ac:dyDescent="0.25">
      <c r="G841" s="204"/>
      <c r="H841" s="204"/>
      <c r="I841" s="204"/>
      <c r="J841" s="204"/>
    </row>
    <row r="842" spans="7:10" x14ac:dyDescent="0.25">
      <c r="G842" s="204"/>
      <c r="H842" s="204"/>
      <c r="I842" s="204"/>
      <c r="J842" s="204"/>
    </row>
    <row r="843" spans="7:10" x14ac:dyDescent="0.25">
      <c r="G843" s="204"/>
      <c r="H843" s="204"/>
      <c r="I843" s="204"/>
      <c r="J843" s="204"/>
    </row>
    <row r="844" spans="7:10" x14ac:dyDescent="0.25">
      <c r="G844" s="204"/>
      <c r="H844" s="204"/>
      <c r="I844" s="204"/>
      <c r="J844" s="204"/>
    </row>
    <row r="845" spans="7:10" x14ac:dyDescent="0.25">
      <c r="G845" s="204"/>
      <c r="H845" s="204"/>
      <c r="I845" s="204"/>
      <c r="J845" s="204"/>
    </row>
    <row r="846" spans="7:10" x14ac:dyDescent="0.25">
      <c r="G846" s="204"/>
      <c r="H846" s="204"/>
      <c r="I846" s="204"/>
      <c r="J846" s="204"/>
    </row>
    <row r="847" spans="7:10" x14ac:dyDescent="0.25">
      <c r="G847" s="204"/>
      <c r="H847" s="204"/>
      <c r="I847" s="204"/>
      <c r="J847" s="204"/>
    </row>
    <row r="848" spans="7:10" x14ac:dyDescent="0.25">
      <c r="G848" s="204"/>
      <c r="H848" s="204"/>
      <c r="I848" s="204"/>
      <c r="J848" s="204"/>
    </row>
    <row r="849" spans="7:10" x14ac:dyDescent="0.25">
      <c r="G849" s="204"/>
      <c r="H849" s="204"/>
      <c r="I849" s="204"/>
      <c r="J849" s="204"/>
    </row>
    <row r="850" spans="7:10" x14ac:dyDescent="0.25">
      <c r="G850" s="204"/>
      <c r="H850" s="204"/>
      <c r="I850" s="204"/>
      <c r="J850" s="204"/>
    </row>
    <row r="851" spans="7:10" x14ac:dyDescent="0.25">
      <c r="G851" s="204"/>
      <c r="H851" s="204"/>
      <c r="I851" s="204"/>
      <c r="J851" s="204"/>
    </row>
    <row r="852" spans="7:10" x14ac:dyDescent="0.25">
      <c r="G852" s="204"/>
      <c r="H852" s="204"/>
      <c r="I852" s="204"/>
      <c r="J852" s="204"/>
    </row>
    <row r="853" spans="7:10" x14ac:dyDescent="0.25">
      <c r="G853" s="204"/>
      <c r="H853" s="204"/>
      <c r="I853" s="204"/>
      <c r="J853" s="204"/>
    </row>
    <row r="854" spans="7:10" x14ac:dyDescent="0.25">
      <c r="G854" s="204"/>
      <c r="H854" s="204"/>
      <c r="I854" s="204"/>
      <c r="J854" s="204"/>
    </row>
    <row r="855" spans="7:10" x14ac:dyDescent="0.25">
      <c r="G855" s="204"/>
      <c r="H855" s="204"/>
      <c r="I855" s="204"/>
      <c r="J855" s="204"/>
    </row>
    <row r="856" spans="7:10" x14ac:dyDescent="0.25">
      <c r="G856" s="204"/>
      <c r="H856" s="204"/>
      <c r="I856" s="204"/>
      <c r="J856" s="204"/>
    </row>
    <row r="857" spans="7:10" x14ac:dyDescent="0.25">
      <c r="G857" s="204"/>
      <c r="H857" s="204"/>
      <c r="I857" s="204"/>
      <c r="J857" s="204"/>
    </row>
    <row r="858" spans="7:10" x14ac:dyDescent="0.25">
      <c r="G858" s="204"/>
      <c r="H858" s="204"/>
      <c r="I858" s="204"/>
      <c r="J858" s="204"/>
    </row>
    <row r="859" spans="7:10" x14ac:dyDescent="0.25">
      <c r="G859" s="204"/>
      <c r="H859" s="204"/>
      <c r="I859" s="204"/>
      <c r="J859" s="204"/>
    </row>
    <row r="860" spans="7:10" x14ac:dyDescent="0.25">
      <c r="G860" s="204"/>
      <c r="H860" s="204"/>
      <c r="I860" s="204"/>
      <c r="J860" s="204"/>
    </row>
    <row r="861" spans="7:10" x14ac:dyDescent="0.25">
      <c r="G861" s="204"/>
      <c r="H861" s="204"/>
      <c r="I861" s="204"/>
      <c r="J861" s="204"/>
    </row>
    <row r="862" spans="7:10" x14ac:dyDescent="0.25">
      <c r="G862" s="204"/>
      <c r="H862" s="204"/>
      <c r="I862" s="204"/>
      <c r="J862" s="204"/>
    </row>
    <row r="863" spans="7:10" x14ac:dyDescent="0.25">
      <c r="G863" s="204"/>
      <c r="H863" s="204"/>
      <c r="I863" s="204"/>
      <c r="J863" s="204"/>
    </row>
    <row r="864" spans="7:10" x14ac:dyDescent="0.25">
      <c r="G864" s="204"/>
      <c r="H864" s="204"/>
      <c r="I864" s="204"/>
      <c r="J864" s="204"/>
    </row>
    <row r="865" spans="7:10" x14ac:dyDescent="0.25">
      <c r="G865" s="204"/>
      <c r="H865" s="204"/>
      <c r="I865" s="204"/>
      <c r="J865" s="204"/>
    </row>
    <row r="866" spans="7:10" x14ac:dyDescent="0.25">
      <c r="G866" s="204"/>
      <c r="H866" s="204"/>
      <c r="I866" s="204"/>
      <c r="J866" s="204"/>
    </row>
    <row r="867" spans="7:10" x14ac:dyDescent="0.25">
      <c r="G867" s="204"/>
      <c r="H867" s="204"/>
      <c r="I867" s="204"/>
      <c r="J867" s="204"/>
    </row>
    <row r="868" spans="7:10" x14ac:dyDescent="0.25">
      <c r="G868" s="204"/>
      <c r="H868" s="204"/>
      <c r="I868" s="204"/>
      <c r="J868" s="204"/>
    </row>
    <row r="869" spans="7:10" x14ac:dyDescent="0.25">
      <c r="G869" s="204"/>
      <c r="H869" s="204"/>
      <c r="I869" s="204"/>
      <c r="J869" s="204"/>
    </row>
    <row r="870" spans="7:10" x14ac:dyDescent="0.25">
      <c r="G870" s="204"/>
      <c r="H870" s="204"/>
      <c r="I870" s="204"/>
      <c r="J870" s="204"/>
    </row>
    <row r="871" spans="7:10" x14ac:dyDescent="0.25">
      <c r="G871" s="204"/>
      <c r="H871" s="204"/>
      <c r="I871" s="204"/>
      <c r="J871" s="204"/>
    </row>
    <row r="872" spans="7:10" x14ac:dyDescent="0.25">
      <c r="G872" s="204"/>
      <c r="H872" s="204"/>
      <c r="I872" s="204"/>
      <c r="J872" s="204"/>
    </row>
    <row r="873" spans="7:10" x14ac:dyDescent="0.25">
      <c r="G873" s="204"/>
      <c r="H873" s="204"/>
      <c r="I873" s="204"/>
      <c r="J873" s="204"/>
    </row>
    <row r="874" spans="7:10" x14ac:dyDescent="0.25">
      <c r="G874" s="204"/>
      <c r="H874" s="204"/>
      <c r="I874" s="204"/>
      <c r="J874" s="204"/>
    </row>
    <row r="875" spans="7:10" x14ac:dyDescent="0.25">
      <c r="G875" s="204"/>
      <c r="H875" s="204"/>
      <c r="I875" s="204"/>
      <c r="J875" s="204"/>
    </row>
    <row r="876" spans="7:10" x14ac:dyDescent="0.25">
      <c r="G876" s="204"/>
      <c r="H876" s="204"/>
      <c r="I876" s="204"/>
      <c r="J876" s="204"/>
    </row>
    <row r="877" spans="7:10" x14ac:dyDescent="0.25">
      <c r="G877" s="204"/>
      <c r="H877" s="204"/>
      <c r="I877" s="204"/>
      <c r="J877" s="204"/>
    </row>
    <row r="878" spans="7:10" x14ac:dyDescent="0.25">
      <c r="G878" s="204"/>
      <c r="H878" s="204"/>
      <c r="I878" s="204"/>
      <c r="J878" s="204"/>
    </row>
    <row r="879" spans="7:10" x14ac:dyDescent="0.25">
      <c r="G879" s="204"/>
      <c r="H879" s="204"/>
      <c r="I879" s="204"/>
      <c r="J879" s="204"/>
    </row>
    <row r="880" spans="7:10" x14ac:dyDescent="0.25">
      <c r="G880" s="204"/>
      <c r="H880" s="204"/>
      <c r="I880" s="204"/>
      <c r="J880" s="204"/>
    </row>
    <row r="881" spans="7:10" x14ac:dyDescent="0.25">
      <c r="G881" s="204"/>
      <c r="H881" s="204"/>
      <c r="I881" s="204"/>
      <c r="J881" s="204"/>
    </row>
    <row r="882" spans="7:10" x14ac:dyDescent="0.25">
      <c r="G882" s="204"/>
      <c r="H882" s="204"/>
      <c r="I882" s="204"/>
      <c r="J882" s="204"/>
    </row>
    <row r="883" spans="7:10" x14ac:dyDescent="0.25">
      <c r="G883" s="204"/>
      <c r="H883" s="204"/>
      <c r="I883" s="204"/>
      <c r="J883" s="204"/>
    </row>
    <row r="884" spans="7:10" x14ac:dyDescent="0.25">
      <c r="G884" s="204"/>
      <c r="H884" s="204"/>
      <c r="I884" s="204"/>
      <c r="J884" s="204"/>
    </row>
    <row r="885" spans="7:10" x14ac:dyDescent="0.25">
      <c r="G885" s="204"/>
      <c r="H885" s="204"/>
      <c r="I885" s="204"/>
      <c r="J885" s="204"/>
    </row>
    <row r="886" spans="7:10" x14ac:dyDescent="0.25">
      <c r="G886" s="204"/>
      <c r="H886" s="204"/>
      <c r="I886" s="204"/>
      <c r="J886" s="204"/>
    </row>
    <row r="887" spans="7:10" x14ac:dyDescent="0.25">
      <c r="G887" s="204"/>
      <c r="H887" s="204"/>
      <c r="I887" s="204"/>
      <c r="J887" s="204"/>
    </row>
    <row r="888" spans="7:10" x14ac:dyDescent="0.25">
      <c r="G888" s="204"/>
      <c r="H888" s="204"/>
      <c r="I888" s="204"/>
      <c r="J888" s="204"/>
    </row>
    <row r="889" spans="7:10" x14ac:dyDescent="0.25">
      <c r="G889" s="204"/>
      <c r="H889" s="204"/>
      <c r="I889" s="204"/>
      <c r="J889" s="204"/>
    </row>
    <row r="890" spans="7:10" x14ac:dyDescent="0.25">
      <c r="G890" s="204"/>
      <c r="H890" s="204"/>
      <c r="I890" s="204"/>
      <c r="J890" s="204"/>
    </row>
    <row r="891" spans="7:10" x14ac:dyDescent="0.25">
      <c r="G891" s="204"/>
      <c r="H891" s="204"/>
      <c r="I891" s="204"/>
      <c r="J891" s="204"/>
    </row>
    <row r="892" spans="7:10" x14ac:dyDescent="0.25">
      <c r="G892" s="204"/>
      <c r="H892" s="204"/>
      <c r="I892" s="204"/>
      <c r="J892" s="204"/>
    </row>
    <row r="893" spans="7:10" x14ac:dyDescent="0.25">
      <c r="G893" s="204"/>
      <c r="H893" s="204"/>
      <c r="I893" s="204"/>
      <c r="J893" s="204"/>
    </row>
    <row r="894" spans="7:10" x14ac:dyDescent="0.25">
      <c r="G894" s="204"/>
      <c r="H894" s="204"/>
      <c r="I894" s="204"/>
      <c r="J894" s="204"/>
    </row>
    <row r="895" spans="7:10" x14ac:dyDescent="0.25">
      <c r="G895" s="204"/>
      <c r="H895" s="204"/>
      <c r="I895" s="204"/>
      <c r="J895" s="204"/>
    </row>
    <row r="896" spans="7:10" x14ac:dyDescent="0.25">
      <c r="G896" s="204"/>
      <c r="H896" s="204"/>
      <c r="I896" s="204"/>
      <c r="J896" s="204"/>
    </row>
    <row r="897" spans="7:10" x14ac:dyDescent="0.25">
      <c r="G897" s="204"/>
      <c r="H897" s="204"/>
      <c r="I897" s="204"/>
      <c r="J897" s="204"/>
    </row>
    <row r="898" spans="7:10" x14ac:dyDescent="0.25">
      <c r="G898" s="204"/>
      <c r="H898" s="204"/>
      <c r="I898" s="204"/>
      <c r="J898" s="204"/>
    </row>
    <row r="899" spans="7:10" x14ac:dyDescent="0.25">
      <c r="G899" s="204"/>
      <c r="H899" s="204"/>
      <c r="I899" s="204"/>
      <c r="J899" s="204"/>
    </row>
    <row r="900" spans="7:10" x14ac:dyDescent="0.25">
      <c r="G900" s="204"/>
      <c r="H900" s="204"/>
      <c r="I900" s="204"/>
      <c r="J900" s="204"/>
    </row>
    <row r="901" spans="7:10" x14ac:dyDescent="0.25">
      <c r="G901" s="204"/>
      <c r="H901" s="204"/>
      <c r="I901" s="204"/>
      <c r="J901" s="204"/>
    </row>
    <row r="902" spans="7:10" x14ac:dyDescent="0.25">
      <c r="G902" s="204"/>
      <c r="H902" s="204"/>
      <c r="I902" s="204"/>
      <c r="J902" s="204"/>
    </row>
    <row r="903" spans="7:10" x14ac:dyDescent="0.25">
      <c r="G903" s="204"/>
      <c r="H903" s="204"/>
      <c r="I903" s="204"/>
      <c r="J903" s="204"/>
    </row>
    <row r="904" spans="7:10" x14ac:dyDescent="0.25">
      <c r="G904" s="204"/>
      <c r="H904" s="204"/>
      <c r="I904" s="204"/>
      <c r="J904" s="204"/>
    </row>
    <row r="905" spans="7:10" x14ac:dyDescent="0.25">
      <c r="G905" s="204"/>
      <c r="H905" s="204"/>
      <c r="I905" s="204"/>
      <c r="J905" s="204"/>
    </row>
    <row r="906" spans="7:10" x14ac:dyDescent="0.25">
      <c r="G906" s="204"/>
      <c r="H906" s="204"/>
      <c r="I906" s="204"/>
      <c r="J906" s="204"/>
    </row>
    <row r="907" spans="7:10" x14ac:dyDescent="0.25">
      <c r="G907" s="204"/>
      <c r="H907" s="204"/>
      <c r="I907" s="204"/>
      <c r="J907" s="204"/>
    </row>
    <row r="908" spans="7:10" x14ac:dyDescent="0.25">
      <c r="G908" s="204"/>
      <c r="H908" s="204"/>
      <c r="I908" s="204"/>
      <c r="J908" s="204"/>
    </row>
    <row r="909" spans="7:10" x14ac:dyDescent="0.25">
      <c r="G909" s="204"/>
      <c r="H909" s="204"/>
      <c r="I909" s="204"/>
      <c r="J909" s="204"/>
    </row>
    <row r="910" spans="7:10" x14ac:dyDescent="0.25">
      <c r="G910" s="204"/>
      <c r="H910" s="204"/>
      <c r="I910" s="204"/>
      <c r="J910" s="204"/>
    </row>
    <row r="911" spans="7:10" x14ac:dyDescent="0.25">
      <c r="G911" s="204"/>
      <c r="H911" s="204"/>
      <c r="I911" s="204"/>
      <c r="J911" s="204"/>
    </row>
    <row r="912" spans="7:10" x14ac:dyDescent="0.25">
      <c r="G912" s="204"/>
      <c r="H912" s="204"/>
      <c r="I912" s="204"/>
      <c r="J912" s="204"/>
    </row>
    <row r="913" spans="7:10" x14ac:dyDescent="0.25">
      <c r="G913" s="204"/>
      <c r="H913" s="204"/>
      <c r="I913" s="204"/>
      <c r="J913" s="204"/>
    </row>
    <row r="914" spans="7:10" x14ac:dyDescent="0.25">
      <c r="G914" s="204"/>
      <c r="H914" s="204"/>
      <c r="I914" s="204"/>
      <c r="J914" s="204"/>
    </row>
    <row r="915" spans="7:10" x14ac:dyDescent="0.25">
      <c r="G915" s="204"/>
      <c r="H915" s="204"/>
      <c r="I915" s="204"/>
      <c r="J915" s="204"/>
    </row>
    <row r="916" spans="7:10" x14ac:dyDescent="0.25">
      <c r="G916" s="204"/>
      <c r="H916" s="204"/>
      <c r="I916" s="204"/>
      <c r="J916" s="204"/>
    </row>
    <row r="917" spans="7:10" x14ac:dyDescent="0.25">
      <c r="G917" s="204"/>
      <c r="H917" s="204"/>
      <c r="I917" s="204"/>
      <c r="J917" s="204"/>
    </row>
    <row r="918" spans="7:10" x14ac:dyDescent="0.25">
      <c r="G918" s="204"/>
      <c r="H918" s="204"/>
      <c r="I918" s="204"/>
      <c r="J918" s="204"/>
    </row>
    <row r="919" spans="7:10" x14ac:dyDescent="0.25">
      <c r="G919" s="204"/>
      <c r="H919" s="204"/>
      <c r="I919" s="204"/>
      <c r="J919" s="204"/>
    </row>
    <row r="920" spans="7:10" x14ac:dyDescent="0.25">
      <c r="G920" s="204"/>
      <c r="H920" s="204"/>
      <c r="I920" s="204"/>
      <c r="J920" s="204"/>
    </row>
    <row r="921" spans="7:10" x14ac:dyDescent="0.25">
      <c r="G921" s="204"/>
      <c r="H921" s="204"/>
      <c r="I921" s="204"/>
      <c r="J921" s="204"/>
    </row>
    <row r="922" spans="7:10" x14ac:dyDescent="0.25">
      <c r="G922" s="204"/>
      <c r="H922" s="204"/>
      <c r="I922" s="204"/>
      <c r="J922" s="204"/>
    </row>
    <row r="923" spans="7:10" x14ac:dyDescent="0.25">
      <c r="G923" s="204"/>
      <c r="H923" s="204"/>
      <c r="I923" s="204"/>
      <c r="J923" s="204"/>
    </row>
    <row r="924" spans="7:10" x14ac:dyDescent="0.25">
      <c r="G924" s="204"/>
      <c r="H924" s="204"/>
      <c r="I924" s="204"/>
      <c r="J924" s="204"/>
    </row>
    <row r="925" spans="7:10" x14ac:dyDescent="0.25">
      <c r="G925" s="204"/>
      <c r="H925" s="204"/>
      <c r="I925" s="204"/>
      <c r="J925" s="204"/>
    </row>
    <row r="926" spans="7:10" x14ac:dyDescent="0.25">
      <c r="G926" s="204"/>
      <c r="H926" s="204"/>
      <c r="I926" s="204"/>
      <c r="J926" s="204"/>
    </row>
    <row r="927" spans="7:10" x14ac:dyDescent="0.25">
      <c r="G927" s="204"/>
      <c r="H927" s="204"/>
      <c r="I927" s="204"/>
      <c r="J927" s="204"/>
    </row>
    <row r="928" spans="7:10" x14ac:dyDescent="0.25">
      <c r="G928" s="204"/>
      <c r="H928" s="204"/>
      <c r="I928" s="204"/>
      <c r="J928" s="204"/>
    </row>
    <row r="929" spans="7:10" x14ac:dyDescent="0.25">
      <c r="G929" s="204"/>
      <c r="H929" s="204"/>
      <c r="I929" s="204"/>
      <c r="J929" s="204"/>
    </row>
    <row r="930" spans="7:10" x14ac:dyDescent="0.25">
      <c r="G930" s="204"/>
      <c r="H930" s="204"/>
      <c r="I930" s="204"/>
      <c r="J930" s="204"/>
    </row>
    <row r="931" spans="7:10" x14ac:dyDescent="0.25">
      <c r="G931" s="204"/>
      <c r="H931" s="204"/>
      <c r="I931" s="204"/>
      <c r="J931" s="204"/>
    </row>
    <row r="932" spans="7:10" x14ac:dyDescent="0.25">
      <c r="G932" s="204"/>
      <c r="H932" s="204"/>
      <c r="I932" s="204"/>
      <c r="J932" s="204"/>
    </row>
    <row r="933" spans="7:10" x14ac:dyDescent="0.25">
      <c r="G933" s="204"/>
      <c r="H933" s="204"/>
      <c r="I933" s="204"/>
      <c r="J933" s="204"/>
    </row>
    <row r="934" spans="7:10" x14ac:dyDescent="0.25">
      <c r="G934" s="204"/>
      <c r="H934" s="204"/>
      <c r="I934" s="204"/>
      <c r="J934" s="204"/>
    </row>
    <row r="935" spans="7:10" x14ac:dyDescent="0.25">
      <c r="G935" s="204"/>
      <c r="H935" s="204"/>
      <c r="I935" s="204"/>
      <c r="J935" s="204"/>
    </row>
    <row r="936" spans="7:10" x14ac:dyDescent="0.25">
      <c r="G936" s="204"/>
      <c r="H936" s="204"/>
      <c r="I936" s="204"/>
      <c r="J936" s="204"/>
    </row>
    <row r="937" spans="7:10" x14ac:dyDescent="0.25">
      <c r="G937" s="204"/>
      <c r="H937" s="204"/>
      <c r="I937" s="204"/>
      <c r="J937" s="204"/>
    </row>
    <row r="938" spans="7:10" x14ac:dyDescent="0.25">
      <c r="G938" s="204"/>
      <c r="H938" s="204"/>
      <c r="I938" s="204"/>
      <c r="J938" s="204"/>
    </row>
    <row r="939" spans="7:10" x14ac:dyDescent="0.25">
      <c r="G939" s="204"/>
      <c r="H939" s="204"/>
      <c r="I939" s="204"/>
      <c r="J939" s="204"/>
    </row>
    <row r="940" spans="7:10" x14ac:dyDescent="0.25">
      <c r="G940" s="204"/>
      <c r="H940" s="204"/>
      <c r="I940" s="204"/>
      <c r="J940" s="204"/>
    </row>
    <row r="941" spans="7:10" x14ac:dyDescent="0.25">
      <c r="G941" s="204"/>
      <c r="H941" s="204"/>
      <c r="I941" s="204"/>
      <c r="J941" s="204"/>
    </row>
    <row r="942" spans="7:10" x14ac:dyDescent="0.25">
      <c r="G942" s="204"/>
      <c r="H942" s="204"/>
      <c r="I942" s="204"/>
      <c r="J942" s="204"/>
    </row>
    <row r="943" spans="7:10" x14ac:dyDescent="0.25">
      <c r="G943" s="204"/>
      <c r="H943" s="204"/>
      <c r="I943" s="204"/>
      <c r="J943" s="204"/>
    </row>
    <row r="944" spans="7:10" x14ac:dyDescent="0.25">
      <c r="G944" s="204"/>
      <c r="H944" s="204"/>
      <c r="I944" s="204"/>
      <c r="J944" s="204"/>
    </row>
    <row r="945" spans="7:10" x14ac:dyDescent="0.25">
      <c r="G945" s="204"/>
      <c r="H945" s="204"/>
      <c r="I945" s="204"/>
      <c r="J945" s="204"/>
    </row>
    <row r="946" spans="7:10" x14ac:dyDescent="0.25">
      <c r="G946" s="204"/>
      <c r="H946" s="204"/>
      <c r="I946" s="204"/>
      <c r="J946" s="204"/>
    </row>
    <row r="947" spans="7:10" x14ac:dyDescent="0.25">
      <c r="G947" s="204"/>
      <c r="H947" s="204"/>
      <c r="I947" s="204"/>
      <c r="J947" s="204"/>
    </row>
    <row r="948" spans="7:10" x14ac:dyDescent="0.25">
      <c r="G948" s="204"/>
      <c r="H948" s="204"/>
      <c r="I948" s="204"/>
      <c r="J948" s="204"/>
    </row>
    <row r="949" spans="7:10" x14ac:dyDescent="0.25">
      <c r="G949" s="204"/>
      <c r="H949" s="204"/>
      <c r="I949" s="204"/>
      <c r="J949" s="204"/>
    </row>
    <row r="950" spans="7:10" x14ac:dyDescent="0.25">
      <c r="G950" s="204"/>
      <c r="H950" s="204"/>
      <c r="I950" s="204"/>
      <c r="J950" s="204"/>
    </row>
    <row r="951" spans="7:10" x14ac:dyDescent="0.25">
      <c r="G951" s="204"/>
      <c r="H951" s="204"/>
      <c r="I951" s="204"/>
      <c r="J951" s="204"/>
    </row>
    <row r="952" spans="7:10" x14ac:dyDescent="0.25">
      <c r="G952" s="204"/>
      <c r="H952" s="204"/>
      <c r="I952" s="204"/>
      <c r="J952" s="204"/>
    </row>
    <row r="953" spans="7:10" x14ac:dyDescent="0.25">
      <c r="G953" s="204"/>
      <c r="H953" s="204"/>
      <c r="I953" s="204"/>
      <c r="J953" s="204"/>
    </row>
    <row r="954" spans="7:10" x14ac:dyDescent="0.25">
      <c r="G954" s="204"/>
      <c r="H954" s="204"/>
      <c r="I954" s="204"/>
      <c r="J954" s="204"/>
    </row>
    <row r="955" spans="7:10" x14ac:dyDescent="0.25">
      <c r="G955" s="204"/>
      <c r="H955" s="204"/>
      <c r="I955" s="204"/>
      <c r="J955" s="204"/>
    </row>
    <row r="956" spans="7:10" x14ac:dyDescent="0.25">
      <c r="G956" s="204"/>
      <c r="H956" s="204"/>
      <c r="I956" s="204"/>
      <c r="J956" s="204"/>
    </row>
    <row r="957" spans="7:10" x14ac:dyDescent="0.25">
      <c r="G957" s="204"/>
      <c r="H957" s="204"/>
      <c r="I957" s="204"/>
      <c r="J957" s="204"/>
    </row>
    <row r="958" spans="7:10" x14ac:dyDescent="0.25">
      <c r="G958" s="204"/>
      <c r="H958" s="204"/>
      <c r="I958" s="204"/>
      <c r="J958" s="204"/>
    </row>
    <row r="959" spans="7:10" x14ac:dyDescent="0.25">
      <c r="G959" s="204"/>
      <c r="H959" s="204"/>
      <c r="I959" s="204"/>
      <c r="J959" s="204"/>
    </row>
    <row r="960" spans="7:10" x14ac:dyDescent="0.25">
      <c r="G960" s="204"/>
      <c r="H960" s="204"/>
      <c r="I960" s="204"/>
      <c r="J960" s="204"/>
    </row>
    <row r="961" spans="7:10" x14ac:dyDescent="0.25">
      <c r="G961" s="204"/>
      <c r="H961" s="204"/>
      <c r="I961" s="204"/>
      <c r="J961" s="204"/>
    </row>
    <row r="962" spans="7:10" x14ac:dyDescent="0.25">
      <c r="G962" s="204"/>
      <c r="H962" s="204"/>
      <c r="I962" s="204"/>
      <c r="J962" s="204"/>
    </row>
    <row r="963" spans="7:10" x14ac:dyDescent="0.25">
      <c r="G963" s="204"/>
      <c r="H963" s="204"/>
      <c r="I963" s="204"/>
      <c r="J963" s="204"/>
    </row>
    <row r="964" spans="7:10" x14ac:dyDescent="0.25">
      <c r="G964" s="204"/>
      <c r="H964" s="204"/>
      <c r="I964" s="204"/>
      <c r="J964" s="204"/>
    </row>
    <row r="965" spans="7:10" x14ac:dyDescent="0.25">
      <c r="G965" s="204"/>
      <c r="H965" s="204"/>
      <c r="I965" s="204"/>
      <c r="J965" s="204"/>
    </row>
    <row r="966" spans="7:10" x14ac:dyDescent="0.25">
      <c r="G966" s="204"/>
      <c r="H966" s="204"/>
      <c r="I966" s="204"/>
      <c r="J966" s="204"/>
    </row>
    <row r="967" spans="7:10" x14ac:dyDescent="0.25">
      <c r="G967" s="204"/>
      <c r="H967" s="204"/>
      <c r="I967" s="204"/>
      <c r="J967" s="204"/>
    </row>
    <row r="968" spans="7:10" x14ac:dyDescent="0.25">
      <c r="G968" s="204"/>
      <c r="H968" s="204"/>
      <c r="I968" s="204"/>
      <c r="J968" s="204"/>
    </row>
    <row r="969" spans="7:10" x14ac:dyDescent="0.25">
      <c r="G969" s="204"/>
      <c r="H969" s="204"/>
      <c r="I969" s="204"/>
      <c r="J969" s="204"/>
    </row>
    <row r="970" spans="7:10" x14ac:dyDescent="0.25">
      <c r="G970" s="204"/>
      <c r="H970" s="204"/>
      <c r="I970" s="204"/>
      <c r="J970" s="204"/>
    </row>
    <row r="971" spans="7:10" x14ac:dyDescent="0.25">
      <c r="G971" s="204"/>
      <c r="H971" s="204"/>
      <c r="I971" s="204"/>
      <c r="J971" s="204"/>
    </row>
    <row r="972" spans="7:10" x14ac:dyDescent="0.25">
      <c r="G972" s="204"/>
      <c r="H972" s="204"/>
      <c r="I972" s="204"/>
      <c r="J972" s="204"/>
    </row>
    <row r="973" spans="7:10" x14ac:dyDescent="0.25">
      <c r="G973" s="204"/>
      <c r="H973" s="204"/>
      <c r="I973" s="204"/>
      <c r="J973" s="204"/>
    </row>
    <row r="974" spans="7:10" x14ac:dyDescent="0.25">
      <c r="G974" s="204"/>
      <c r="H974" s="204"/>
      <c r="I974" s="204"/>
      <c r="J974" s="204"/>
    </row>
    <row r="975" spans="7:10" x14ac:dyDescent="0.25">
      <c r="G975" s="204"/>
      <c r="H975" s="204"/>
      <c r="I975" s="204"/>
      <c r="J975" s="204"/>
    </row>
    <row r="976" spans="7:10" x14ac:dyDescent="0.25">
      <c r="G976" s="204"/>
      <c r="H976" s="204"/>
      <c r="I976" s="204"/>
      <c r="J976" s="204"/>
    </row>
    <row r="977" spans="7:10" x14ac:dyDescent="0.25">
      <c r="G977" s="204"/>
      <c r="H977" s="204"/>
      <c r="I977" s="204"/>
      <c r="J977" s="204"/>
    </row>
    <row r="978" spans="7:10" x14ac:dyDescent="0.25">
      <c r="G978" s="204"/>
      <c r="H978" s="204"/>
      <c r="I978" s="204"/>
      <c r="J978" s="204"/>
    </row>
    <row r="979" spans="7:10" x14ac:dyDescent="0.25">
      <c r="G979" s="204"/>
      <c r="H979" s="204"/>
      <c r="I979" s="204"/>
      <c r="J979" s="204"/>
    </row>
    <row r="980" spans="7:10" x14ac:dyDescent="0.25">
      <c r="G980" s="204"/>
      <c r="H980" s="204"/>
      <c r="I980" s="204"/>
      <c r="J980" s="204"/>
    </row>
    <row r="981" spans="7:10" x14ac:dyDescent="0.25">
      <c r="G981" s="204"/>
      <c r="H981" s="204"/>
      <c r="I981" s="204"/>
      <c r="J981" s="204"/>
    </row>
    <row r="982" spans="7:10" x14ac:dyDescent="0.25">
      <c r="G982" s="204"/>
      <c r="H982" s="204"/>
      <c r="I982" s="204"/>
      <c r="J982" s="204"/>
    </row>
    <row r="983" spans="7:10" x14ac:dyDescent="0.25">
      <c r="G983" s="204"/>
      <c r="H983" s="204"/>
      <c r="I983" s="204"/>
      <c r="J983" s="204"/>
    </row>
    <row r="984" spans="7:10" x14ac:dyDescent="0.25">
      <c r="G984" s="204"/>
      <c r="H984" s="204"/>
      <c r="I984" s="204"/>
      <c r="J984" s="204"/>
    </row>
    <row r="985" spans="7:10" x14ac:dyDescent="0.25">
      <c r="G985" s="204"/>
      <c r="H985" s="204"/>
      <c r="I985" s="204"/>
      <c r="J985" s="204"/>
    </row>
    <row r="986" spans="7:10" x14ac:dyDescent="0.25">
      <c r="G986" s="204"/>
      <c r="H986" s="204"/>
      <c r="I986" s="204"/>
      <c r="J986" s="204"/>
    </row>
    <row r="987" spans="7:10" x14ac:dyDescent="0.25">
      <c r="G987" s="204"/>
      <c r="H987" s="204"/>
      <c r="I987" s="204"/>
      <c r="J987" s="204"/>
    </row>
    <row r="988" spans="7:10" x14ac:dyDescent="0.25">
      <c r="G988" s="204"/>
      <c r="H988" s="204"/>
      <c r="I988" s="204"/>
      <c r="J988" s="204"/>
    </row>
    <row r="989" spans="7:10" x14ac:dyDescent="0.25">
      <c r="G989" s="204"/>
      <c r="H989" s="204"/>
      <c r="I989" s="204"/>
      <c r="J989" s="204"/>
    </row>
    <row r="990" spans="7:10" x14ac:dyDescent="0.25">
      <c r="G990" s="204"/>
      <c r="H990" s="204"/>
      <c r="I990" s="204"/>
      <c r="J990" s="204"/>
    </row>
    <row r="991" spans="7:10" x14ac:dyDescent="0.25">
      <c r="G991" s="204"/>
      <c r="H991" s="204"/>
      <c r="I991" s="204"/>
      <c r="J991" s="204"/>
    </row>
    <row r="992" spans="7:10" x14ac:dyDescent="0.25">
      <c r="G992" s="204"/>
      <c r="H992" s="204"/>
      <c r="I992" s="204"/>
      <c r="J992" s="204"/>
    </row>
    <row r="993" spans="7:10" x14ac:dyDescent="0.25">
      <c r="G993" s="204"/>
      <c r="H993" s="204"/>
      <c r="I993" s="204"/>
      <c r="J993" s="204"/>
    </row>
    <row r="994" spans="7:10" x14ac:dyDescent="0.25">
      <c r="G994" s="204"/>
      <c r="H994" s="204"/>
      <c r="I994" s="204"/>
      <c r="J994" s="204"/>
    </row>
    <row r="995" spans="7:10" x14ac:dyDescent="0.25">
      <c r="G995" s="204"/>
      <c r="H995" s="204"/>
      <c r="I995" s="204"/>
      <c r="J995" s="204"/>
    </row>
    <row r="996" spans="7:10" x14ac:dyDescent="0.25">
      <c r="G996" s="204"/>
      <c r="H996" s="204"/>
      <c r="I996" s="204"/>
      <c r="J996" s="204"/>
    </row>
    <row r="997" spans="7:10" x14ac:dyDescent="0.25">
      <c r="G997" s="204"/>
      <c r="H997" s="204"/>
      <c r="I997" s="204"/>
      <c r="J997" s="204"/>
    </row>
    <row r="998" spans="7:10" x14ac:dyDescent="0.25">
      <c r="G998" s="204"/>
      <c r="H998" s="204"/>
      <c r="I998" s="204"/>
      <c r="J998" s="204"/>
    </row>
    <row r="999" spans="7:10" x14ac:dyDescent="0.25">
      <c r="G999" s="204"/>
      <c r="H999" s="204"/>
      <c r="I999" s="204"/>
      <c r="J999" s="204"/>
    </row>
    <row r="1000" spans="7:10" x14ac:dyDescent="0.25">
      <c r="G1000" s="204"/>
      <c r="H1000" s="204"/>
      <c r="I1000" s="204"/>
      <c r="J1000" s="204"/>
    </row>
    <row r="1001" spans="7:10" x14ac:dyDescent="0.25">
      <c r="G1001" s="204"/>
      <c r="H1001" s="204"/>
      <c r="I1001" s="204"/>
      <c r="J1001" s="204"/>
    </row>
    <row r="1002" spans="7:10" x14ac:dyDescent="0.25">
      <c r="G1002" s="204"/>
      <c r="H1002" s="204"/>
      <c r="I1002" s="204"/>
      <c r="J1002" s="204"/>
    </row>
    <row r="1003" spans="7:10" x14ac:dyDescent="0.25">
      <c r="G1003" s="204"/>
      <c r="H1003" s="204"/>
      <c r="I1003" s="204"/>
      <c r="J1003" s="204"/>
    </row>
    <row r="1004" spans="7:10" x14ac:dyDescent="0.25">
      <c r="G1004" s="204"/>
      <c r="H1004" s="204"/>
      <c r="I1004" s="204"/>
      <c r="J1004" s="204"/>
    </row>
    <row r="1005" spans="7:10" x14ac:dyDescent="0.25">
      <c r="G1005" s="204"/>
      <c r="H1005" s="204"/>
      <c r="I1005" s="204"/>
      <c r="J1005" s="204"/>
    </row>
    <row r="1006" spans="7:10" x14ac:dyDescent="0.25">
      <c r="G1006" s="204"/>
      <c r="H1006" s="204"/>
      <c r="I1006" s="204"/>
      <c r="J1006" s="204"/>
    </row>
    <row r="1007" spans="7:10" x14ac:dyDescent="0.25">
      <c r="G1007" s="204"/>
      <c r="H1007" s="204"/>
      <c r="I1007" s="204"/>
      <c r="J1007" s="204"/>
    </row>
    <row r="1008" spans="7:10" x14ac:dyDescent="0.25">
      <c r="G1008" s="204"/>
      <c r="H1008" s="204"/>
      <c r="I1008" s="204"/>
      <c r="J1008" s="204"/>
    </row>
    <row r="1009" spans="7:10" x14ac:dyDescent="0.25">
      <c r="G1009" s="204"/>
      <c r="H1009" s="204"/>
      <c r="I1009" s="204"/>
      <c r="J1009" s="204"/>
    </row>
    <row r="1010" spans="7:10" x14ac:dyDescent="0.25">
      <c r="G1010" s="204"/>
      <c r="H1010" s="204"/>
      <c r="I1010" s="204"/>
      <c r="J1010" s="204"/>
    </row>
    <row r="1011" spans="7:10" x14ac:dyDescent="0.25">
      <c r="G1011" s="204"/>
      <c r="H1011" s="204"/>
      <c r="I1011" s="204"/>
      <c r="J1011" s="204"/>
    </row>
    <row r="1012" spans="7:10" x14ac:dyDescent="0.25">
      <c r="G1012" s="204"/>
      <c r="H1012" s="204"/>
      <c r="I1012" s="204"/>
      <c r="J1012" s="204"/>
    </row>
    <row r="1013" spans="7:10" x14ac:dyDescent="0.25">
      <c r="G1013" s="204"/>
      <c r="H1013" s="204"/>
      <c r="I1013" s="204"/>
      <c r="J1013" s="204"/>
    </row>
    <row r="1014" spans="7:10" x14ac:dyDescent="0.25">
      <c r="G1014" s="204"/>
      <c r="H1014" s="204"/>
      <c r="I1014" s="204"/>
      <c r="J1014" s="204"/>
    </row>
    <row r="1015" spans="7:10" x14ac:dyDescent="0.25">
      <c r="G1015" s="204"/>
      <c r="H1015" s="204"/>
      <c r="I1015" s="204"/>
      <c r="J1015" s="204"/>
    </row>
    <row r="1016" spans="7:10" x14ac:dyDescent="0.25">
      <c r="G1016" s="204"/>
      <c r="H1016" s="204"/>
      <c r="I1016" s="204"/>
      <c r="J1016" s="204"/>
    </row>
    <row r="1017" spans="7:10" x14ac:dyDescent="0.25">
      <c r="G1017" s="204"/>
      <c r="H1017" s="204"/>
      <c r="I1017" s="204"/>
      <c r="J1017" s="204"/>
    </row>
    <row r="1018" spans="7:10" x14ac:dyDescent="0.25">
      <c r="G1018" s="204"/>
      <c r="H1018" s="204"/>
      <c r="I1018" s="204"/>
      <c r="J1018" s="204"/>
    </row>
    <row r="1019" spans="7:10" x14ac:dyDescent="0.25">
      <c r="G1019" s="204"/>
      <c r="H1019" s="204"/>
      <c r="I1019" s="204"/>
      <c r="J1019" s="204"/>
    </row>
    <row r="1020" spans="7:10" x14ac:dyDescent="0.25">
      <c r="G1020" s="204"/>
      <c r="H1020" s="204"/>
      <c r="I1020" s="204"/>
      <c r="J1020" s="204"/>
    </row>
    <row r="1021" spans="7:10" x14ac:dyDescent="0.25">
      <c r="G1021" s="204"/>
      <c r="H1021" s="204"/>
      <c r="I1021" s="204"/>
      <c r="J1021" s="204"/>
    </row>
    <row r="1022" spans="7:10" x14ac:dyDescent="0.25">
      <c r="G1022" s="204"/>
      <c r="H1022" s="204"/>
      <c r="I1022" s="204"/>
      <c r="J1022" s="204"/>
    </row>
    <row r="1023" spans="7:10" x14ac:dyDescent="0.25">
      <c r="G1023" s="204"/>
      <c r="H1023" s="204"/>
      <c r="I1023" s="204"/>
      <c r="J1023" s="204"/>
    </row>
    <row r="1024" spans="7:10" x14ac:dyDescent="0.25">
      <c r="G1024" s="204"/>
      <c r="H1024" s="204"/>
      <c r="I1024" s="204"/>
      <c r="J1024" s="204"/>
    </row>
    <row r="1025" spans="7:10" x14ac:dyDescent="0.25">
      <c r="G1025" s="204"/>
      <c r="H1025" s="204"/>
      <c r="I1025" s="204"/>
      <c r="J1025" s="204"/>
    </row>
    <row r="1026" spans="7:10" x14ac:dyDescent="0.25">
      <c r="G1026" s="204"/>
      <c r="H1026" s="204"/>
      <c r="I1026" s="204"/>
      <c r="J1026" s="204"/>
    </row>
    <row r="1027" spans="7:10" x14ac:dyDescent="0.25">
      <c r="G1027" s="204"/>
      <c r="H1027" s="204"/>
      <c r="I1027" s="204"/>
      <c r="J1027" s="204"/>
    </row>
    <row r="1028" spans="7:10" x14ac:dyDescent="0.25">
      <c r="G1028" s="204"/>
      <c r="H1028" s="204"/>
      <c r="I1028" s="204"/>
      <c r="J1028" s="204"/>
    </row>
    <row r="1029" spans="7:10" x14ac:dyDescent="0.25">
      <c r="G1029" s="204"/>
      <c r="H1029" s="204"/>
      <c r="I1029" s="204"/>
      <c r="J1029" s="204"/>
    </row>
    <row r="1030" spans="7:10" x14ac:dyDescent="0.25">
      <c r="G1030" s="204"/>
      <c r="H1030" s="204"/>
      <c r="I1030" s="204"/>
      <c r="J1030" s="204"/>
    </row>
    <row r="1031" spans="7:10" x14ac:dyDescent="0.25">
      <c r="G1031" s="204"/>
      <c r="H1031" s="204"/>
      <c r="I1031" s="204"/>
      <c r="J1031" s="204"/>
    </row>
    <row r="1032" spans="7:10" x14ac:dyDescent="0.25">
      <c r="G1032" s="204"/>
      <c r="H1032" s="204"/>
      <c r="I1032" s="204"/>
      <c r="J1032" s="204"/>
    </row>
    <row r="1033" spans="7:10" x14ac:dyDescent="0.25">
      <c r="G1033" s="204"/>
      <c r="H1033" s="204"/>
      <c r="I1033" s="204"/>
      <c r="J1033" s="204"/>
    </row>
    <row r="1034" spans="7:10" x14ac:dyDescent="0.25">
      <c r="G1034" s="204"/>
      <c r="H1034" s="204"/>
      <c r="I1034" s="204"/>
      <c r="J1034" s="204"/>
    </row>
    <row r="1035" spans="7:10" x14ac:dyDescent="0.25">
      <c r="G1035" s="204"/>
      <c r="H1035" s="204"/>
      <c r="I1035" s="204"/>
      <c r="J1035" s="204"/>
    </row>
    <row r="1036" spans="7:10" x14ac:dyDescent="0.25">
      <c r="G1036" s="204"/>
      <c r="H1036" s="204"/>
      <c r="I1036" s="204"/>
      <c r="J1036" s="204"/>
    </row>
    <row r="1037" spans="7:10" x14ac:dyDescent="0.25">
      <c r="G1037" s="204"/>
      <c r="H1037" s="204"/>
      <c r="I1037" s="204"/>
      <c r="J1037" s="204"/>
    </row>
    <row r="1038" spans="7:10" x14ac:dyDescent="0.25">
      <c r="G1038" s="204"/>
      <c r="H1038" s="204"/>
      <c r="I1038" s="204"/>
      <c r="J1038" s="204"/>
    </row>
    <row r="1039" spans="7:10" x14ac:dyDescent="0.25">
      <c r="G1039" s="204"/>
      <c r="H1039" s="204"/>
      <c r="I1039" s="204"/>
      <c r="J1039" s="204"/>
    </row>
    <row r="1040" spans="7:10" x14ac:dyDescent="0.25">
      <c r="G1040" s="204"/>
      <c r="H1040" s="204"/>
      <c r="I1040" s="204"/>
      <c r="J1040" s="204"/>
    </row>
    <row r="1041" spans="7:10" x14ac:dyDescent="0.25">
      <c r="G1041" s="204"/>
      <c r="H1041" s="204"/>
      <c r="I1041" s="204"/>
      <c r="J1041" s="204"/>
    </row>
    <row r="1042" spans="7:10" x14ac:dyDescent="0.25">
      <c r="G1042" s="204"/>
      <c r="H1042" s="204"/>
      <c r="I1042" s="204"/>
      <c r="J1042" s="204"/>
    </row>
    <row r="1043" spans="7:10" x14ac:dyDescent="0.25">
      <c r="G1043" s="204"/>
      <c r="H1043" s="204"/>
      <c r="I1043" s="204"/>
      <c r="J1043" s="204"/>
    </row>
    <row r="1044" spans="7:10" x14ac:dyDescent="0.25">
      <c r="G1044" s="204"/>
      <c r="H1044" s="204"/>
      <c r="I1044" s="204"/>
      <c r="J1044" s="204"/>
    </row>
    <row r="1045" spans="7:10" x14ac:dyDescent="0.25">
      <c r="G1045" s="204"/>
      <c r="H1045" s="204"/>
      <c r="I1045" s="204"/>
      <c r="J1045" s="204"/>
    </row>
    <row r="1046" spans="7:10" x14ac:dyDescent="0.25">
      <c r="G1046" s="204"/>
      <c r="H1046" s="204"/>
      <c r="I1046" s="204"/>
      <c r="J1046" s="204"/>
    </row>
    <row r="1047" spans="7:10" x14ac:dyDescent="0.25">
      <c r="G1047" s="204"/>
      <c r="H1047" s="204"/>
      <c r="I1047" s="204"/>
      <c r="J1047" s="204"/>
    </row>
    <row r="1048" spans="7:10" x14ac:dyDescent="0.25">
      <c r="G1048" s="204"/>
      <c r="H1048" s="204"/>
      <c r="I1048" s="204"/>
      <c r="J1048" s="204"/>
    </row>
    <row r="1049" spans="7:10" x14ac:dyDescent="0.25">
      <c r="G1049" s="204"/>
      <c r="H1049" s="204"/>
      <c r="I1049" s="204"/>
      <c r="J1049" s="204"/>
    </row>
    <row r="1050" spans="7:10" x14ac:dyDescent="0.25">
      <c r="G1050" s="204"/>
      <c r="H1050" s="204"/>
      <c r="I1050" s="204"/>
      <c r="J1050" s="204"/>
    </row>
    <row r="1051" spans="7:10" x14ac:dyDescent="0.25">
      <c r="G1051" s="204"/>
      <c r="H1051" s="204"/>
      <c r="I1051" s="204"/>
      <c r="J1051" s="204"/>
    </row>
    <row r="1052" spans="7:10" x14ac:dyDescent="0.25">
      <c r="G1052" s="204"/>
      <c r="H1052" s="204"/>
      <c r="I1052" s="204"/>
      <c r="J1052" s="204"/>
    </row>
    <row r="1053" spans="7:10" x14ac:dyDescent="0.25">
      <c r="G1053" s="204"/>
      <c r="H1053" s="204"/>
      <c r="I1053" s="204"/>
      <c r="J1053" s="204"/>
    </row>
    <row r="1054" spans="7:10" x14ac:dyDescent="0.25">
      <c r="G1054" s="204"/>
      <c r="H1054" s="204"/>
      <c r="I1054" s="204"/>
      <c r="J1054" s="204"/>
    </row>
    <row r="1055" spans="7:10" x14ac:dyDescent="0.25">
      <c r="G1055" s="204"/>
      <c r="H1055" s="204"/>
      <c r="I1055" s="204"/>
      <c r="J1055" s="204"/>
    </row>
    <row r="1056" spans="7:10" x14ac:dyDescent="0.25">
      <c r="G1056" s="204"/>
      <c r="H1056" s="204"/>
      <c r="I1056" s="204"/>
      <c r="J1056" s="204"/>
    </row>
    <row r="1057" spans="7:10" x14ac:dyDescent="0.25">
      <c r="G1057" s="204"/>
      <c r="H1057" s="204"/>
      <c r="I1057" s="204"/>
      <c r="J1057" s="204"/>
    </row>
    <row r="1058" spans="7:10" x14ac:dyDescent="0.25">
      <c r="G1058" s="204"/>
      <c r="H1058" s="204"/>
      <c r="I1058" s="204"/>
      <c r="J1058" s="204"/>
    </row>
    <row r="1059" spans="7:10" x14ac:dyDescent="0.25">
      <c r="G1059" s="204"/>
      <c r="H1059" s="204"/>
      <c r="I1059" s="204"/>
      <c r="J1059" s="204"/>
    </row>
    <row r="1060" spans="7:10" x14ac:dyDescent="0.25">
      <c r="G1060" s="204"/>
      <c r="H1060" s="204"/>
      <c r="I1060" s="204"/>
      <c r="J1060" s="204"/>
    </row>
    <row r="1061" spans="7:10" x14ac:dyDescent="0.25">
      <c r="G1061" s="204"/>
      <c r="H1061" s="204"/>
      <c r="I1061" s="204"/>
      <c r="J1061" s="204"/>
    </row>
    <row r="1062" spans="7:10" x14ac:dyDescent="0.25">
      <c r="G1062" s="204"/>
      <c r="H1062" s="204"/>
      <c r="I1062" s="204"/>
      <c r="J1062" s="204"/>
    </row>
    <row r="1063" spans="7:10" x14ac:dyDescent="0.25">
      <c r="G1063" s="204"/>
      <c r="H1063" s="204"/>
      <c r="I1063" s="204"/>
      <c r="J1063" s="204"/>
    </row>
    <row r="1064" spans="7:10" x14ac:dyDescent="0.25">
      <c r="G1064" s="204"/>
      <c r="H1064" s="204"/>
      <c r="I1064" s="204"/>
      <c r="J1064" s="204"/>
    </row>
    <row r="1065" spans="7:10" x14ac:dyDescent="0.25">
      <c r="G1065" s="204"/>
      <c r="H1065" s="204"/>
      <c r="I1065" s="204"/>
      <c r="J1065" s="204"/>
    </row>
    <row r="1066" spans="7:10" x14ac:dyDescent="0.25">
      <c r="G1066" s="204"/>
      <c r="H1066" s="204"/>
      <c r="I1066" s="204"/>
      <c r="J1066" s="204"/>
    </row>
    <row r="1067" spans="7:10" x14ac:dyDescent="0.25">
      <c r="G1067" s="204"/>
      <c r="H1067" s="204"/>
      <c r="I1067" s="204"/>
      <c r="J1067" s="204"/>
    </row>
    <row r="1068" spans="7:10" x14ac:dyDescent="0.25">
      <c r="G1068" s="204"/>
      <c r="H1068" s="204"/>
      <c r="I1068" s="204"/>
      <c r="J1068" s="204"/>
    </row>
    <row r="1069" spans="7:10" x14ac:dyDescent="0.25">
      <c r="G1069" s="204"/>
      <c r="H1069" s="204"/>
      <c r="I1069" s="204"/>
      <c r="J1069" s="204"/>
    </row>
    <row r="1070" spans="7:10" x14ac:dyDescent="0.25">
      <c r="G1070" s="204"/>
      <c r="H1070" s="204"/>
      <c r="I1070" s="204"/>
      <c r="J1070" s="204"/>
    </row>
    <row r="1071" spans="7:10" x14ac:dyDescent="0.25">
      <c r="G1071" s="204"/>
      <c r="H1071" s="204"/>
      <c r="I1071" s="204"/>
      <c r="J1071" s="204"/>
    </row>
    <row r="1072" spans="7:10" x14ac:dyDescent="0.25">
      <c r="G1072" s="204"/>
      <c r="H1072" s="204"/>
      <c r="I1072" s="204"/>
      <c r="J1072" s="204"/>
    </row>
    <row r="1073" spans="7:10" x14ac:dyDescent="0.25">
      <c r="G1073" s="204"/>
      <c r="H1073" s="204"/>
      <c r="I1073" s="204"/>
      <c r="J1073" s="204"/>
    </row>
    <row r="1074" spans="7:10" x14ac:dyDescent="0.25">
      <c r="G1074" s="204"/>
      <c r="H1074" s="204"/>
      <c r="I1074" s="204"/>
      <c r="J1074" s="204"/>
    </row>
    <row r="1075" spans="7:10" x14ac:dyDescent="0.25">
      <c r="G1075" s="204"/>
      <c r="H1075" s="204"/>
      <c r="I1075" s="204"/>
      <c r="J1075" s="204"/>
    </row>
    <row r="1076" spans="7:10" x14ac:dyDescent="0.25">
      <c r="G1076" s="204"/>
      <c r="H1076" s="204"/>
      <c r="I1076" s="204"/>
      <c r="J1076" s="204"/>
    </row>
    <row r="1077" spans="7:10" x14ac:dyDescent="0.25">
      <c r="G1077" s="204"/>
      <c r="H1077" s="204"/>
      <c r="I1077" s="204"/>
      <c r="J1077" s="204"/>
    </row>
    <row r="1078" spans="7:10" x14ac:dyDescent="0.25">
      <c r="G1078" s="204"/>
      <c r="H1078" s="204"/>
      <c r="I1078" s="204"/>
      <c r="J1078" s="204"/>
    </row>
    <row r="1079" spans="7:10" x14ac:dyDescent="0.25">
      <c r="G1079" s="204"/>
      <c r="H1079" s="204"/>
      <c r="I1079" s="204"/>
      <c r="J1079" s="204"/>
    </row>
    <row r="1080" spans="7:10" x14ac:dyDescent="0.25">
      <c r="G1080" s="204"/>
      <c r="H1080" s="204"/>
      <c r="I1080" s="204"/>
      <c r="J1080" s="204"/>
    </row>
    <row r="1081" spans="7:10" x14ac:dyDescent="0.25">
      <c r="G1081" s="204"/>
      <c r="H1081" s="204"/>
      <c r="I1081" s="204"/>
      <c r="J1081" s="204"/>
    </row>
    <row r="1082" spans="7:10" x14ac:dyDescent="0.25">
      <c r="G1082" s="204"/>
      <c r="H1082" s="204"/>
      <c r="I1082" s="204"/>
      <c r="J1082" s="204"/>
    </row>
    <row r="1083" spans="7:10" x14ac:dyDescent="0.25">
      <c r="G1083" s="204"/>
      <c r="H1083" s="204"/>
      <c r="I1083" s="204"/>
      <c r="J1083" s="204"/>
    </row>
    <row r="1084" spans="7:10" x14ac:dyDescent="0.25">
      <c r="G1084" s="204"/>
      <c r="H1084" s="204"/>
      <c r="I1084" s="204"/>
      <c r="J1084" s="204"/>
    </row>
    <row r="1085" spans="7:10" x14ac:dyDescent="0.25">
      <c r="G1085" s="204"/>
      <c r="H1085" s="204"/>
      <c r="I1085" s="204"/>
      <c r="J1085" s="204"/>
    </row>
    <row r="1086" spans="7:10" x14ac:dyDescent="0.25">
      <c r="G1086" s="204"/>
      <c r="H1086" s="204"/>
      <c r="I1086" s="204"/>
      <c r="J1086" s="204"/>
    </row>
    <row r="1087" spans="7:10" x14ac:dyDescent="0.25">
      <c r="G1087" s="204"/>
      <c r="H1087" s="204"/>
      <c r="I1087" s="204"/>
      <c r="J1087" s="204"/>
    </row>
    <row r="1088" spans="7:10" x14ac:dyDescent="0.25">
      <c r="G1088" s="204"/>
      <c r="H1088" s="204"/>
      <c r="I1088" s="204"/>
      <c r="J1088" s="204"/>
    </row>
    <row r="1089" spans="7:10" x14ac:dyDescent="0.25">
      <c r="G1089" s="204"/>
      <c r="H1089" s="204"/>
      <c r="I1089" s="204"/>
      <c r="J1089" s="204"/>
    </row>
    <row r="1090" spans="7:10" x14ac:dyDescent="0.25">
      <c r="G1090" s="204"/>
      <c r="H1090" s="204"/>
      <c r="I1090" s="204"/>
      <c r="J1090" s="204"/>
    </row>
    <row r="1091" spans="7:10" x14ac:dyDescent="0.25">
      <c r="G1091" s="204"/>
      <c r="H1091" s="204"/>
      <c r="I1091" s="204"/>
      <c r="J1091" s="204"/>
    </row>
    <row r="1092" spans="7:10" x14ac:dyDescent="0.25">
      <c r="G1092" s="204"/>
      <c r="H1092" s="204"/>
      <c r="I1092" s="204"/>
      <c r="J1092" s="204"/>
    </row>
    <row r="1093" spans="7:10" x14ac:dyDescent="0.25">
      <c r="G1093" s="204"/>
      <c r="H1093" s="204"/>
      <c r="I1093" s="204"/>
      <c r="J1093" s="204"/>
    </row>
    <row r="1094" spans="7:10" x14ac:dyDescent="0.25">
      <c r="G1094" s="204"/>
      <c r="H1094" s="204"/>
      <c r="I1094" s="204"/>
      <c r="J1094" s="204"/>
    </row>
  </sheetData>
  <sheetProtection algorithmName="SHA-512" hashValue="7WYS+OOHEVxvWg70wQm1O1peP6yHVsp4nDR4Hf1O5tDJBmU3vzwnRDTAeQXMgKbfuq1xQA/quQHXW2jnSNpB9Q==" saltValue="qf6uTQYm1QlPCHFrH/sfGw==" spinCount="100000" sheet="1" objects="1" scenarios="1"/>
  <mergeCells count="33">
    <mergeCell ref="G3:J3"/>
    <mergeCell ref="G7:J7"/>
    <mergeCell ref="G8:J8"/>
    <mergeCell ref="G9:J9"/>
    <mergeCell ref="G10:J10"/>
    <mergeCell ref="G4:J4"/>
    <mergeCell ref="G5:J5"/>
    <mergeCell ref="G6:J6"/>
    <mergeCell ref="A32:C33"/>
    <mergeCell ref="A34:C35"/>
    <mergeCell ref="A38:C38"/>
    <mergeCell ref="K12:N12"/>
    <mergeCell ref="A22:C23"/>
    <mergeCell ref="A24:C25"/>
    <mergeCell ref="A26:C27"/>
    <mergeCell ref="A28:C29"/>
    <mergeCell ref="A20:C21"/>
    <mergeCell ref="L6:M6"/>
    <mergeCell ref="L7:M7"/>
    <mergeCell ref="I1:N1"/>
    <mergeCell ref="A46:C47"/>
    <mergeCell ref="A48:C49"/>
    <mergeCell ref="A1:C1"/>
    <mergeCell ref="A2:C3"/>
    <mergeCell ref="A4:C5"/>
    <mergeCell ref="A6:C7"/>
    <mergeCell ref="A8:C9"/>
    <mergeCell ref="A10:C11"/>
    <mergeCell ref="A12:C13"/>
    <mergeCell ref="A14:C15"/>
    <mergeCell ref="A16:C17"/>
    <mergeCell ref="A18:C19"/>
    <mergeCell ref="A30:C31"/>
  </mergeCells>
  <conditionalFormatting sqref="E27:F219">
    <cfRule type="expression" dxfId="15" priority="12">
      <formula>$E27&lt;&gt;""</formula>
    </cfRule>
  </conditionalFormatting>
  <conditionalFormatting sqref="F27:F219">
    <cfRule type="expression" dxfId="14" priority="9">
      <formula>$F27=9999</formula>
    </cfRule>
  </conditionalFormatting>
  <conditionalFormatting sqref="E27:E219">
    <cfRule type="expression" dxfId="13" priority="11">
      <formula>$F27=9999</formula>
    </cfRule>
  </conditionalFormatting>
  <conditionalFormatting sqref="L277:L989">
    <cfRule type="expression" dxfId="12" priority="7">
      <formula>AND($L277&gt;1,$O277=0)</formula>
    </cfRule>
  </conditionalFormatting>
  <conditionalFormatting sqref="M277:O989">
    <cfRule type="expression" dxfId="11" priority="8">
      <formula>AND($L277&gt;1,$O277=0)</formula>
    </cfRule>
  </conditionalFormatting>
  <conditionalFormatting sqref="K14:N219">
    <cfRule type="expression" dxfId="10" priority="13">
      <formula>$K14&lt;&gt;""</formula>
    </cfRule>
  </conditionalFormatting>
  <conditionalFormatting sqref="G27:I219">
    <cfRule type="expression" dxfId="9" priority="15">
      <formula>$E27&lt;&gt;""</formula>
    </cfRule>
  </conditionalFormatting>
  <conditionalFormatting sqref="G27:I219">
    <cfRule type="expression" dxfId="8" priority="17">
      <formula>$F27=9999</formula>
    </cfRule>
  </conditionalFormatting>
  <conditionalFormatting sqref="E11:J11 E16:I26">
    <cfRule type="expression" dxfId="7" priority="5">
      <formula>$E11&lt;&gt;""</formula>
    </cfRule>
  </conditionalFormatting>
  <conditionalFormatting sqref="F11:J11 F16:I100">
    <cfRule type="expression" dxfId="6" priority="3">
      <formula>$F11=9999</formula>
    </cfRule>
  </conditionalFormatting>
  <conditionalFormatting sqref="E11 E16:E26">
    <cfRule type="expression" dxfId="5" priority="4">
      <formula>$F11=9999</formula>
    </cfRule>
  </conditionalFormatting>
  <conditionalFormatting sqref="L11">
    <cfRule type="expression" dxfId="4" priority="1">
      <formula>AND($L11&gt;1,$O11=0)</formula>
    </cfRule>
  </conditionalFormatting>
  <conditionalFormatting sqref="M11:O11">
    <cfRule type="expression" dxfId="3" priority="2">
      <formula>AND($L11&gt;1,$O11=0)</formula>
    </cfRule>
  </conditionalFormatting>
  <conditionalFormatting sqref="L11:O11">
    <cfRule type="expression" dxfId="2" priority="6">
      <formula>$L11&lt;&gt;""</formula>
    </cfRule>
  </conditionalFormatting>
  <conditionalFormatting sqref="K14:K276">
    <cfRule type="expression" dxfId="1" priority="19">
      <formula>AND($K14&gt;1,$N14=0)</formula>
    </cfRule>
  </conditionalFormatting>
  <conditionalFormatting sqref="L14:N276">
    <cfRule type="expression" dxfId="0" priority="21">
      <formula>AND($K14&gt;1,$N14=0)</formula>
    </cfRule>
  </conditionalFormatting>
  <hyperlinks>
    <hyperlink ref="A4:C5" location="Landing!A1" display="Home" xr:uid="{FDBB9CDC-17B9-46DF-A5E8-C3353671F19F}"/>
    <hyperlink ref="A10:C11" location="SpaceUT!A1" display="- Utilities" xr:uid="{31E02007-6594-48CA-ABA1-D0122BB41B7D}"/>
    <hyperlink ref="A12:C13" location="SpaceSA!A1" display="- Safety" xr:uid="{6189CC49-8C9E-4D2D-BDF7-C4A2D1332CC5}"/>
    <hyperlink ref="A14:C15" location="SpaceFL!A1" display="- Flooring" xr:uid="{B7AFF6DB-20C1-45A3-9806-7213EB90BF96}"/>
    <hyperlink ref="A16:C17" location="SpaceCL!A1" display="- Cleaning" xr:uid="{9F926FD0-69BF-4490-8939-4FE16B372B1C}"/>
    <hyperlink ref="A28:C29" location="SpaceGR!A1" display="- Graphics &amp; Rigging" xr:uid="{75BB35EF-E01C-40C9-89DF-6FA4A4BC7E6D}"/>
    <hyperlink ref="A30:C31" location="SpaceCD!A1" display="Your contact details" xr:uid="{78669782-F1F0-4695-B2B7-42E708537576}"/>
    <hyperlink ref="A32:C33" location="SpaceOS!A1" display="Order summary" xr:uid="{7D79106E-7DFE-4329-A62B-E4E95F1ABB53}"/>
    <hyperlink ref="A34:C35" location="SpaceTC!A1" display="Terms and Conditions" xr:uid="{AFE851AB-3EC0-4CFA-9DB6-18E8187AC2E7}"/>
    <hyperlink ref="A6:C7" location="SpaceO!A1" display="Important information" xr:uid="{BA8BDF5C-1E6F-49FF-813B-A3D35D48241E}"/>
    <hyperlink ref="A8:C9" location="SpaceEI!A1" display=" - Event IT" xr:uid="{051CAF87-908A-4B77-8D05-A7C1D4301D30}"/>
    <hyperlink ref="A18:C19" location="SpaceCA!A1" display="- Catering - Breakfast" xr:uid="{D81F50B9-CD74-4EC8-8DB6-46E8E6B7D155}"/>
    <hyperlink ref="A46" r:id="rId1" display="eventorders.nec@necgroup.co.uk" xr:uid="{1879F250-2B0C-43DE-B975-3587E6400AFA}"/>
    <hyperlink ref="A46:C47" r:id="rId2" display="Click here to speak to our team!" xr:uid="{7097225C-D32F-491B-BFB2-BFA4B07919A0}"/>
    <hyperlink ref="A24:C25" location="'SpaceCA (3)'!A1" display="- Catering - Alcohol" xr:uid="{FD9CD4F4-A2D6-49AF-80E4-F0387F97CDD4}"/>
    <hyperlink ref="A26:C27" location="'SpaceCA (4)'!A1" display="- Catering - Hygiene" xr:uid="{6D4CF2EA-C6FA-4754-85BD-ACBFACCF70FC}"/>
    <hyperlink ref="A20:C21" location="SpaceCA!A1" display="- Catering - Breakfast" xr:uid="{72C48EAE-1E77-49FF-97EE-FE47023E429F}"/>
    <hyperlink ref="A22:C23" location="'SpaceCA (3)'!A1" display="- Catering - Alcohol" xr:uid="{2817E8D9-DBE6-4F6E-B54B-939283F4DC63}"/>
    <hyperlink ref="I1:N1" r:id="rId3" display="mailto:eventorders.nec@necgroup.co.uk" xr:uid="{747D252C-6A82-48E8-8E26-D2777855F11E}"/>
  </hyperlinks>
  <printOptions horizontalCentered="1" verticalCentered="1"/>
  <pageMargins left="0.23622047244094491" right="0.23622047244094491" top="0.35433070866141736" bottom="0.35433070866141736" header="0.31496062992125984" footer="0.31496062992125984"/>
  <pageSetup paperSize="9" scale="67" orientation="landscape"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8216-8C53-4711-A403-9A450CF6FE8B}">
  <sheetPr codeName="Sheet16">
    <tabColor rgb="FF1E384E"/>
    <pageSetUpPr autoPageBreaks="0" fitToPage="1"/>
  </sheetPr>
  <dimension ref="A1:AC1150"/>
  <sheetViews>
    <sheetView showRowColHeaders="0" workbookViewId="0">
      <selection activeCell="A4" sqref="A4:C5"/>
    </sheetView>
  </sheetViews>
  <sheetFormatPr defaultColWidth="8.85546875" defaultRowHeight="18" x14ac:dyDescent="0.25"/>
  <cols>
    <col min="1" max="3" width="10.5703125" style="75" customWidth="1"/>
    <col min="4" max="4" width="4.5703125" style="1" customWidth="1"/>
    <col min="5" max="17" width="8.85546875" style="1"/>
    <col min="18" max="20" width="10.42578125" style="1" bestFit="1" customWidth="1"/>
    <col min="21" max="21" width="11.42578125" style="1" bestFit="1" customWidth="1"/>
    <col min="22" max="16384" width="8.85546875" style="1"/>
  </cols>
  <sheetData>
    <row r="1" spans="1:29" s="69" customFormat="1" ht="36" customHeight="1" x14ac:dyDescent="0.2">
      <c r="A1" s="670" t="s">
        <v>843</v>
      </c>
      <c r="B1" s="671"/>
      <c r="C1" s="671"/>
      <c r="E1" s="70" t="str">
        <f>Landing!B2</f>
        <v>NEC Products and Services Order Form</v>
      </c>
      <c r="K1" s="71"/>
      <c r="L1" s="91"/>
      <c r="M1" s="64"/>
      <c r="N1" s="689" t="s">
        <v>842</v>
      </c>
      <c r="O1" s="689"/>
      <c r="P1" s="689"/>
      <c r="Q1" s="689"/>
      <c r="R1" s="689"/>
      <c r="S1" s="689"/>
      <c r="T1" s="689"/>
      <c r="U1" s="689"/>
      <c r="V1" s="155"/>
      <c r="W1" s="155"/>
      <c r="X1" s="155"/>
      <c r="Y1" s="155"/>
    </row>
    <row r="2" spans="1:29" ht="15" customHeight="1" x14ac:dyDescent="0.25">
      <c r="A2" s="672"/>
      <c r="B2" s="672"/>
      <c r="C2" s="672"/>
      <c r="D2" s="65"/>
      <c r="E2" s="597" t="s">
        <v>841</v>
      </c>
      <c r="F2" s="65"/>
      <c r="G2" s="65"/>
      <c r="H2" s="65"/>
      <c r="I2" s="65"/>
      <c r="J2" s="65"/>
      <c r="K2" s="65"/>
      <c r="L2" s="65"/>
      <c r="M2" s="65"/>
      <c r="N2" s="65"/>
      <c r="O2" s="65"/>
      <c r="P2" s="65"/>
      <c r="Q2" s="65"/>
      <c r="R2" s="65"/>
      <c r="S2" s="65"/>
      <c r="T2" s="65"/>
      <c r="U2" s="65"/>
      <c r="V2" s="65"/>
      <c r="W2" s="65"/>
      <c r="X2" s="65"/>
      <c r="Y2" s="65"/>
      <c r="Z2" s="65"/>
      <c r="AA2" s="65"/>
      <c r="AB2" s="65"/>
      <c r="AC2" s="65"/>
    </row>
    <row r="3" spans="1:29" ht="15" customHeight="1" x14ac:dyDescent="0.25">
      <c r="A3" s="672"/>
      <c r="B3" s="672"/>
      <c r="C3" s="672"/>
      <c r="D3" s="65"/>
      <c r="E3" s="96"/>
      <c r="F3" s="96"/>
      <c r="G3" s="96"/>
      <c r="H3" s="96"/>
      <c r="I3" s="96"/>
      <c r="J3" s="96"/>
      <c r="K3" s="96"/>
      <c r="L3" s="96"/>
      <c r="M3" s="96"/>
      <c r="N3" s="96"/>
      <c r="O3" s="96"/>
      <c r="P3" s="96"/>
      <c r="Q3" s="97"/>
      <c r="R3" s="97"/>
      <c r="S3" s="97"/>
      <c r="T3" s="97"/>
      <c r="U3" s="97"/>
      <c r="V3" s="97"/>
      <c r="W3" s="97"/>
      <c r="X3" s="97"/>
      <c r="Y3" s="97"/>
      <c r="Z3" s="65"/>
      <c r="AA3" s="65"/>
      <c r="AB3" s="65"/>
      <c r="AC3" s="65"/>
    </row>
    <row r="4" spans="1:29" ht="15" customHeight="1" x14ac:dyDescent="0.25">
      <c r="A4" s="673" t="s">
        <v>4</v>
      </c>
      <c r="B4" s="674"/>
      <c r="C4" s="675"/>
      <c r="D4" s="65"/>
      <c r="E4" s="543" t="s">
        <v>594</v>
      </c>
      <c r="F4" s="96"/>
      <c r="G4" s="96"/>
      <c r="H4" s="96"/>
      <c r="I4" s="96"/>
      <c r="J4" s="96"/>
      <c r="K4" s="96"/>
      <c r="L4" s="96"/>
      <c r="M4" s="96"/>
      <c r="N4" s="96"/>
      <c r="O4" s="96"/>
      <c r="P4" s="96"/>
      <c r="Q4" s="97"/>
      <c r="R4" s="97"/>
      <c r="S4" s="97"/>
      <c r="T4" s="97"/>
      <c r="U4" s="97"/>
      <c r="V4" s="97"/>
      <c r="W4" s="97"/>
      <c r="X4" s="97"/>
      <c r="Y4" s="97"/>
      <c r="Z4" s="65"/>
      <c r="AA4" s="65"/>
      <c r="AB4" s="65"/>
      <c r="AC4" s="65"/>
    </row>
    <row r="5" spans="1:29" ht="15" customHeight="1" x14ac:dyDescent="0.25">
      <c r="A5" s="673"/>
      <c r="B5" s="674"/>
      <c r="C5" s="675"/>
      <c r="D5" s="65"/>
      <c r="E5" s="96"/>
      <c r="F5" s="98"/>
      <c r="G5" s="98"/>
      <c r="H5" s="98"/>
      <c r="I5" s="98"/>
      <c r="J5" s="98"/>
      <c r="K5" s="98"/>
      <c r="L5" s="98"/>
      <c r="M5" s="98"/>
      <c r="N5" s="98"/>
      <c r="O5" s="98"/>
      <c r="P5" s="98"/>
      <c r="Q5" s="99"/>
      <c r="R5" s="100"/>
      <c r="S5" s="100"/>
      <c r="T5" s="100"/>
      <c r="U5" s="100"/>
      <c r="V5" s="100"/>
      <c r="W5" s="100"/>
      <c r="X5" s="100"/>
      <c r="Y5" s="100"/>
      <c r="Z5" s="100"/>
      <c r="AA5" s="65"/>
      <c r="AB5" s="65"/>
      <c r="AC5" s="65"/>
    </row>
    <row r="6" spans="1:29" ht="15" customHeight="1" x14ac:dyDescent="0.25">
      <c r="A6" s="673" t="str">
        <f>SpaceO!E3</f>
        <v>Important Information</v>
      </c>
      <c r="B6" s="674"/>
      <c r="C6" s="675"/>
      <c r="D6" s="65"/>
      <c r="E6" s="101" t="s">
        <v>96</v>
      </c>
      <c r="F6" s="98"/>
      <c r="G6" s="98"/>
      <c r="H6" s="98"/>
      <c r="I6" s="98"/>
      <c r="J6" s="98"/>
      <c r="K6" s="98"/>
      <c r="L6" s="98"/>
      <c r="M6" s="98"/>
      <c r="N6" s="98"/>
      <c r="O6" s="98"/>
      <c r="P6" s="98"/>
      <c r="Q6" s="100"/>
      <c r="R6" s="100"/>
      <c r="S6" s="100"/>
      <c r="T6" s="100"/>
      <c r="U6" s="100"/>
      <c r="V6" s="100"/>
      <c r="W6" s="100"/>
      <c r="X6" s="100"/>
      <c r="Y6" s="100"/>
      <c r="Z6" s="100"/>
      <c r="AA6" s="65"/>
      <c r="AB6" s="65"/>
      <c r="AC6" s="65"/>
    </row>
    <row r="7" spans="1:29" ht="15" customHeight="1" x14ac:dyDescent="0.25">
      <c r="A7" s="673"/>
      <c r="B7" s="674"/>
      <c r="C7" s="675"/>
      <c r="D7" s="65"/>
      <c r="E7" s="101" t="s">
        <v>224</v>
      </c>
      <c r="F7" s="98"/>
      <c r="G7" s="98"/>
      <c r="H7" s="98"/>
      <c r="I7" s="98"/>
      <c r="J7" s="98"/>
      <c r="K7" s="98"/>
      <c r="L7" s="98"/>
      <c r="M7" s="98"/>
      <c r="N7" s="98"/>
      <c r="O7" s="98"/>
      <c r="P7" s="98"/>
      <c r="Q7" s="100"/>
      <c r="R7" s="100"/>
      <c r="S7" s="100"/>
      <c r="T7" s="100"/>
      <c r="U7" s="100"/>
      <c r="V7" s="100"/>
      <c r="W7" s="100"/>
      <c r="X7" s="100"/>
      <c r="Y7" s="100"/>
      <c r="Z7" s="100"/>
      <c r="AA7" s="65"/>
      <c r="AB7" s="65"/>
      <c r="AC7" s="65"/>
    </row>
    <row r="8" spans="1:29" ht="15" customHeight="1" x14ac:dyDescent="0.25">
      <c r="A8" s="663" t="str">
        <f>SpaceEI!E3</f>
        <v>IT &amp; Networks</v>
      </c>
      <c r="B8" s="664"/>
      <c r="C8" s="665"/>
      <c r="D8" s="65"/>
      <c r="E8" s="101" t="s">
        <v>225</v>
      </c>
      <c r="F8" s="98"/>
      <c r="G8" s="98"/>
      <c r="H8" s="98"/>
      <c r="I8" s="98"/>
      <c r="J8" s="98"/>
      <c r="K8" s="98"/>
      <c r="L8" s="98"/>
      <c r="M8" s="98"/>
      <c r="N8" s="98"/>
      <c r="O8" s="98"/>
      <c r="P8" s="98"/>
      <c r="Q8" s="100"/>
      <c r="R8" s="100"/>
      <c r="S8" s="100"/>
      <c r="T8" s="100"/>
      <c r="U8" s="100"/>
      <c r="V8" s="100"/>
      <c r="W8" s="100"/>
      <c r="X8" s="100"/>
      <c r="Y8" s="100"/>
      <c r="Z8" s="100"/>
      <c r="AA8" s="65"/>
      <c r="AB8" s="65"/>
      <c r="AC8" s="65"/>
    </row>
    <row r="9" spans="1:29" ht="15" customHeight="1" x14ac:dyDescent="0.25">
      <c r="A9" s="666"/>
      <c r="B9" s="667"/>
      <c r="C9" s="668"/>
      <c r="D9" s="65"/>
      <c r="E9" s="101" t="s">
        <v>226</v>
      </c>
      <c r="F9" s="98"/>
      <c r="G9" s="98"/>
      <c r="H9" s="98"/>
      <c r="I9" s="98"/>
      <c r="J9" s="98"/>
      <c r="K9" s="98"/>
      <c r="L9" s="98"/>
      <c r="M9" s="98"/>
      <c r="N9" s="98"/>
      <c r="O9" s="98"/>
      <c r="P9" s="98"/>
      <c r="Q9" s="100"/>
      <c r="R9" s="100"/>
      <c r="S9" s="100"/>
      <c r="T9" s="100"/>
      <c r="U9" s="100"/>
      <c r="V9" s="100"/>
      <c r="W9" s="100"/>
      <c r="X9" s="100"/>
      <c r="Y9" s="100"/>
      <c r="Z9" s="100"/>
      <c r="AA9" s="65"/>
      <c r="AB9" s="65"/>
      <c r="AC9" s="65"/>
    </row>
    <row r="10" spans="1:29" ht="15" customHeight="1" x14ac:dyDescent="0.25">
      <c r="A10" s="663" t="str">
        <f>SpaceUT!E3</f>
        <v>Utilities</v>
      </c>
      <c r="B10" s="664"/>
      <c r="C10" s="665"/>
      <c r="D10" s="65"/>
      <c r="E10" s="101" t="s">
        <v>227</v>
      </c>
      <c r="F10" s="98"/>
      <c r="G10" s="98"/>
      <c r="H10" s="98"/>
      <c r="I10" s="98"/>
      <c r="J10" s="98"/>
      <c r="K10" s="98"/>
      <c r="L10" s="98"/>
      <c r="M10" s="98"/>
      <c r="N10" s="98"/>
      <c r="O10" s="98"/>
      <c r="P10" s="98"/>
      <c r="Q10" s="100"/>
      <c r="R10" s="100"/>
      <c r="S10" s="100"/>
      <c r="T10" s="100"/>
      <c r="U10" s="100"/>
      <c r="V10" s="100"/>
      <c r="W10" s="100"/>
      <c r="X10" s="100"/>
      <c r="Y10" s="100"/>
      <c r="Z10" s="100"/>
      <c r="AA10" s="65"/>
      <c r="AB10" s="65"/>
      <c r="AC10" s="65"/>
    </row>
    <row r="11" spans="1:29" ht="15" customHeight="1" x14ac:dyDescent="0.25">
      <c r="A11" s="666"/>
      <c r="B11" s="667"/>
      <c r="C11" s="668"/>
      <c r="D11" s="65"/>
      <c r="E11" s="101" t="s">
        <v>228</v>
      </c>
      <c r="F11" s="98"/>
      <c r="G11" s="98"/>
      <c r="H11" s="98"/>
      <c r="I11" s="98"/>
      <c r="J11" s="98"/>
      <c r="K11" s="98"/>
      <c r="L11" s="98"/>
      <c r="M11" s="98"/>
      <c r="N11" s="98"/>
      <c r="O11" s="98"/>
      <c r="P11" s="98"/>
      <c r="Q11" s="100"/>
      <c r="R11" s="100"/>
      <c r="S11" s="100"/>
      <c r="T11" s="100"/>
      <c r="U11" s="100"/>
      <c r="V11" s="100"/>
      <c r="W11" s="100"/>
      <c r="X11" s="100"/>
      <c r="Y11" s="100"/>
      <c r="Z11" s="100"/>
      <c r="AA11" s="65"/>
      <c r="AB11" s="65"/>
      <c r="AC11" s="65"/>
    </row>
    <row r="12" spans="1:29" ht="15" customHeight="1" x14ac:dyDescent="0.25">
      <c r="A12" s="663" t="str">
        <f>SpaceSA!E3</f>
        <v>Safety</v>
      </c>
      <c r="B12" s="664"/>
      <c r="C12" s="665"/>
      <c r="D12" s="65"/>
      <c r="E12" s="101" t="s">
        <v>229</v>
      </c>
      <c r="F12" s="98"/>
      <c r="G12" s="98"/>
      <c r="H12" s="98"/>
      <c r="I12" s="98"/>
      <c r="J12" s="98"/>
      <c r="K12" s="98"/>
      <c r="L12" s="98"/>
      <c r="M12" s="98"/>
      <c r="N12" s="98"/>
      <c r="O12" s="98"/>
      <c r="P12" s="98"/>
      <c r="Q12" s="100"/>
      <c r="R12" s="100"/>
      <c r="S12" s="100"/>
      <c r="T12" s="100"/>
      <c r="U12" s="100"/>
      <c r="V12" s="100"/>
      <c r="W12" s="100"/>
      <c r="X12" s="100"/>
      <c r="Y12" s="100"/>
      <c r="Z12" s="100"/>
      <c r="AA12" s="65"/>
      <c r="AB12" s="65"/>
      <c r="AC12" s="65"/>
    </row>
    <row r="13" spans="1:29" ht="15" customHeight="1" x14ac:dyDescent="0.25">
      <c r="A13" s="666"/>
      <c r="B13" s="667"/>
      <c r="C13" s="668"/>
      <c r="D13" s="65"/>
      <c r="E13" s="101" t="s">
        <v>230</v>
      </c>
      <c r="F13" s="98"/>
      <c r="G13" s="98"/>
      <c r="H13" s="98"/>
      <c r="I13" s="98"/>
      <c r="J13" s="98"/>
      <c r="K13" s="98"/>
      <c r="L13" s="98"/>
      <c r="M13" s="98"/>
      <c r="N13" s="98"/>
      <c r="O13" s="98"/>
      <c r="P13" s="98"/>
      <c r="Q13" s="100"/>
      <c r="R13" s="100"/>
      <c r="S13" s="100"/>
      <c r="T13" s="100"/>
      <c r="U13" s="100"/>
      <c r="V13" s="100"/>
      <c r="W13" s="100"/>
      <c r="X13" s="100"/>
      <c r="Y13" s="100"/>
      <c r="Z13" s="100"/>
      <c r="AA13" s="65"/>
      <c r="AB13" s="65"/>
      <c r="AC13" s="65"/>
    </row>
    <row r="14" spans="1:29" ht="15" customHeight="1" x14ac:dyDescent="0.25">
      <c r="A14" s="663" t="str">
        <f>SpaceFL!E3</f>
        <v>Flooring</v>
      </c>
      <c r="B14" s="664"/>
      <c r="C14" s="665"/>
      <c r="D14" s="65"/>
      <c r="E14" s="101" t="s">
        <v>231</v>
      </c>
      <c r="F14" s="98"/>
      <c r="G14" s="98"/>
      <c r="H14" s="98"/>
      <c r="I14" s="98"/>
      <c r="J14" s="98"/>
      <c r="K14" s="98"/>
      <c r="L14" s="98"/>
      <c r="M14" s="98"/>
      <c r="N14" s="98"/>
      <c r="O14" s="98"/>
      <c r="P14" s="98"/>
      <c r="Q14" s="100"/>
      <c r="R14" s="100"/>
      <c r="S14" s="100"/>
      <c r="T14" s="100"/>
      <c r="U14" s="100"/>
      <c r="V14" s="100"/>
      <c r="W14" s="100"/>
      <c r="X14" s="100"/>
      <c r="Y14" s="100"/>
      <c r="Z14" s="100"/>
      <c r="AA14" s="65"/>
      <c r="AB14" s="65"/>
      <c r="AC14" s="65"/>
    </row>
    <row r="15" spans="1:29" ht="15" customHeight="1" x14ac:dyDescent="0.25">
      <c r="A15" s="666"/>
      <c r="B15" s="667"/>
      <c r="C15" s="668"/>
      <c r="D15" s="65"/>
      <c r="E15" s="101" t="s">
        <v>232</v>
      </c>
      <c r="F15" s="98"/>
      <c r="G15" s="98"/>
      <c r="H15" s="98"/>
      <c r="I15" s="98"/>
      <c r="J15" s="98"/>
      <c r="K15" s="98"/>
      <c r="L15" s="98"/>
      <c r="M15" s="98"/>
      <c r="N15" s="98"/>
      <c r="O15" s="98"/>
      <c r="P15" s="98"/>
      <c r="Q15" s="100"/>
      <c r="R15" s="100"/>
      <c r="S15" s="100"/>
      <c r="T15" s="100"/>
      <c r="U15" s="100"/>
      <c r="V15" s="100"/>
      <c r="W15" s="100"/>
      <c r="X15" s="100"/>
      <c r="Y15" s="100"/>
      <c r="Z15" s="100"/>
      <c r="AA15" s="65"/>
      <c r="AB15" s="65"/>
      <c r="AC15" s="65"/>
    </row>
    <row r="16" spans="1:29" ht="15" customHeight="1" x14ac:dyDescent="0.25">
      <c r="A16" s="663" t="str">
        <f>SpaceCL!E3</f>
        <v>Cleaning</v>
      </c>
      <c r="B16" s="664"/>
      <c r="C16" s="665"/>
      <c r="D16" s="65"/>
      <c r="E16" s="101" t="s">
        <v>233</v>
      </c>
      <c r="F16" s="98"/>
      <c r="G16" s="98"/>
      <c r="H16" s="98"/>
      <c r="I16" s="98"/>
      <c r="J16" s="98"/>
      <c r="K16" s="98"/>
      <c r="L16" s="98"/>
      <c r="M16" s="98"/>
      <c r="N16" s="98"/>
      <c r="O16" s="98"/>
      <c r="P16" s="98"/>
      <c r="Q16" s="100"/>
      <c r="R16" s="100"/>
      <c r="S16" s="100"/>
      <c r="T16" s="100"/>
      <c r="U16" s="100"/>
      <c r="V16" s="100"/>
      <c r="W16" s="100"/>
      <c r="X16" s="100"/>
      <c r="Y16" s="100"/>
      <c r="Z16" s="100"/>
      <c r="AA16" s="65"/>
      <c r="AB16" s="65"/>
      <c r="AC16" s="65"/>
    </row>
    <row r="17" spans="1:29" ht="15" customHeight="1" x14ac:dyDescent="0.25">
      <c r="A17" s="666"/>
      <c r="B17" s="667"/>
      <c r="C17" s="668"/>
      <c r="D17" s="65"/>
      <c r="E17" s="101" t="s">
        <v>234</v>
      </c>
      <c r="F17" s="98"/>
      <c r="G17" s="98"/>
      <c r="H17" s="98"/>
      <c r="I17" s="98"/>
      <c r="J17" s="98"/>
      <c r="K17" s="98"/>
      <c r="L17" s="98"/>
      <c r="M17" s="98"/>
      <c r="N17" s="98"/>
      <c r="O17" s="98"/>
      <c r="P17" s="98"/>
      <c r="Q17" s="100"/>
      <c r="R17" s="100"/>
      <c r="S17" s="100"/>
      <c r="T17" s="100"/>
      <c r="U17" s="100"/>
      <c r="V17" s="100"/>
      <c r="W17" s="100"/>
      <c r="X17" s="100"/>
      <c r="Y17" s="100"/>
      <c r="Z17" s="100"/>
      <c r="AA17" s="65"/>
      <c r="AB17" s="65"/>
      <c r="AC17" s="65"/>
    </row>
    <row r="18" spans="1:29" ht="15" customHeight="1" x14ac:dyDescent="0.25">
      <c r="A18" s="918" t="str">
        <f>SpaceCA!E3</f>
        <v>Food</v>
      </c>
      <c r="B18" s="919"/>
      <c r="C18" s="920"/>
      <c r="D18" s="65"/>
      <c r="E18" s="101" t="s">
        <v>235</v>
      </c>
      <c r="F18" s="98"/>
      <c r="G18" s="98"/>
      <c r="H18" s="98"/>
      <c r="I18" s="98"/>
      <c r="J18" s="98"/>
      <c r="K18" s="98"/>
      <c r="L18" s="98"/>
      <c r="M18" s="98"/>
      <c r="N18" s="98"/>
      <c r="O18" s="98"/>
      <c r="P18" s="98"/>
      <c r="Q18" s="100"/>
      <c r="R18" s="100"/>
      <c r="S18" s="100"/>
      <c r="T18" s="100"/>
      <c r="U18" s="100"/>
      <c r="V18" s="100"/>
      <c r="W18" s="100"/>
      <c r="X18" s="100"/>
      <c r="Y18" s="100"/>
      <c r="Z18" s="100"/>
      <c r="AA18" s="65"/>
      <c r="AB18" s="65"/>
      <c r="AC18" s="65"/>
    </row>
    <row r="19" spans="1:29" ht="15" customHeight="1" x14ac:dyDescent="0.25">
      <c r="A19" s="921"/>
      <c r="B19" s="922"/>
      <c r="C19" s="923"/>
      <c r="D19" s="65"/>
      <c r="E19" s="101" t="s">
        <v>236</v>
      </c>
      <c r="F19" s="98"/>
      <c r="G19" s="98"/>
      <c r="H19" s="98"/>
      <c r="I19" s="98"/>
      <c r="J19" s="98"/>
      <c r="K19" s="98"/>
      <c r="L19" s="98"/>
      <c r="M19" s="98"/>
      <c r="N19" s="98"/>
      <c r="O19" s="98"/>
      <c r="P19" s="98"/>
      <c r="Q19" s="100"/>
      <c r="R19" s="100"/>
      <c r="S19" s="100"/>
      <c r="T19" s="100"/>
      <c r="U19" s="100"/>
      <c r="V19" s="100"/>
      <c r="W19" s="100"/>
      <c r="X19" s="100"/>
      <c r="Y19" s="100"/>
      <c r="Z19" s="100"/>
      <c r="AA19" s="65"/>
      <c r="AB19" s="65"/>
      <c r="AC19" s="65"/>
    </row>
    <row r="20" spans="1:29" ht="15" customHeight="1" x14ac:dyDescent="0.25">
      <c r="A20" s="663" t="str">
        <f>'SpaceCA (2)'!E3</f>
        <v>Drinks</v>
      </c>
      <c r="B20" s="664"/>
      <c r="C20" s="665"/>
      <c r="D20" s="65"/>
      <c r="E20" s="101" t="s">
        <v>237</v>
      </c>
      <c r="F20" s="98"/>
      <c r="G20" s="98"/>
      <c r="H20" s="98"/>
      <c r="I20" s="98"/>
      <c r="J20" s="98"/>
      <c r="K20" s="98"/>
      <c r="L20" s="98"/>
      <c r="M20" s="98"/>
      <c r="N20" s="98"/>
      <c r="O20" s="98"/>
      <c r="P20" s="98"/>
      <c r="Q20" s="100"/>
      <c r="R20" s="100"/>
      <c r="S20" s="100"/>
      <c r="T20" s="100"/>
      <c r="U20" s="100"/>
      <c r="V20" s="100"/>
      <c r="W20" s="100"/>
      <c r="X20" s="100"/>
      <c r="Y20" s="100"/>
      <c r="Z20" s="100"/>
      <c r="AA20" s="65"/>
      <c r="AB20" s="65"/>
      <c r="AC20" s="65"/>
    </row>
    <row r="21" spans="1:29" ht="15" customHeight="1" x14ac:dyDescent="0.25">
      <c r="A21" s="666"/>
      <c r="B21" s="667"/>
      <c r="C21" s="668"/>
      <c r="D21" s="65"/>
      <c r="E21" s="101" t="s">
        <v>238</v>
      </c>
      <c r="F21" s="98"/>
      <c r="G21" s="98"/>
      <c r="H21" s="98"/>
      <c r="I21" s="98"/>
      <c r="J21" s="98"/>
      <c r="K21" s="98"/>
      <c r="L21" s="98"/>
      <c r="M21" s="98"/>
      <c r="N21" s="98"/>
      <c r="O21" s="98"/>
      <c r="P21" s="98"/>
      <c r="Q21" s="98"/>
      <c r="R21" s="98"/>
      <c r="S21" s="98"/>
      <c r="T21" s="98"/>
      <c r="U21" s="98"/>
      <c r="V21" s="98"/>
      <c r="W21" s="98"/>
      <c r="X21" s="98"/>
      <c r="Y21" s="98"/>
      <c r="Z21" s="98"/>
      <c r="AA21" s="65"/>
      <c r="AB21" s="65"/>
      <c r="AC21" s="65"/>
    </row>
    <row r="22" spans="1:29" ht="15" customHeight="1" x14ac:dyDescent="0.25">
      <c r="A22" s="663" t="str">
        <f>'SpaceCA (3)'!E3</f>
        <v>Alcohol</v>
      </c>
      <c r="B22" s="664"/>
      <c r="C22" s="665"/>
      <c r="D22" s="65"/>
      <c r="E22" s="101" t="s">
        <v>239</v>
      </c>
      <c r="F22" s="98"/>
      <c r="G22" s="98"/>
      <c r="H22" s="98"/>
      <c r="I22" s="98"/>
      <c r="J22" s="98"/>
      <c r="K22" s="98"/>
      <c r="L22" s="98"/>
      <c r="M22" s="98"/>
      <c r="N22" s="98"/>
      <c r="O22" s="98"/>
      <c r="P22" s="98"/>
      <c r="Q22" s="98"/>
      <c r="R22" s="98"/>
      <c r="S22" s="98"/>
      <c r="T22" s="98"/>
      <c r="U22" s="98"/>
      <c r="V22" s="98"/>
      <c r="W22" s="98"/>
      <c r="X22" s="98"/>
      <c r="Y22" s="98"/>
      <c r="Z22" s="98"/>
      <c r="AA22" s="65"/>
      <c r="AB22" s="65"/>
      <c r="AC22" s="65"/>
    </row>
    <row r="23" spans="1:29" ht="15" customHeight="1" x14ac:dyDescent="0.25">
      <c r="A23" s="666"/>
      <c r="B23" s="667"/>
      <c r="C23" s="668"/>
      <c r="D23" s="65"/>
      <c r="E23" s="101" t="s">
        <v>240</v>
      </c>
      <c r="F23" s="98"/>
      <c r="G23" s="98"/>
      <c r="H23" s="98"/>
      <c r="I23" s="98"/>
      <c r="J23" s="98"/>
      <c r="K23" s="98"/>
      <c r="L23" s="98"/>
      <c r="M23" s="98"/>
      <c r="N23" s="98"/>
      <c r="O23" s="98"/>
      <c r="P23" s="98"/>
      <c r="Q23" s="98"/>
      <c r="R23" s="98"/>
      <c r="S23" s="98"/>
      <c r="T23" s="98"/>
      <c r="U23" s="98"/>
      <c r="V23" s="98"/>
      <c r="W23" s="98"/>
      <c r="X23" s="98"/>
      <c r="Y23" s="98"/>
      <c r="Z23" s="98"/>
      <c r="AA23" s="65"/>
      <c r="AB23" s="65"/>
      <c r="AC23" s="65"/>
    </row>
    <row r="24" spans="1:29" ht="15" customHeight="1" x14ac:dyDescent="0.25">
      <c r="A24" s="663" t="str">
        <f>'SpaceCA (4)'!E3</f>
        <v>Catering - Equipment</v>
      </c>
      <c r="B24" s="664"/>
      <c r="C24" s="665"/>
      <c r="D24" s="65"/>
      <c r="E24" s="101" t="s">
        <v>241</v>
      </c>
      <c r="F24" s="98"/>
      <c r="G24" s="98"/>
      <c r="H24" s="98"/>
      <c r="I24" s="98"/>
      <c r="J24" s="98"/>
      <c r="K24" s="98"/>
      <c r="L24" s="98"/>
      <c r="M24" s="98"/>
      <c r="N24" s="98"/>
      <c r="O24" s="98"/>
      <c r="P24" s="98"/>
      <c r="Q24" s="98"/>
      <c r="R24" s="98"/>
      <c r="S24" s="98"/>
      <c r="T24" s="98"/>
      <c r="U24" s="98"/>
      <c r="V24" s="98"/>
      <c r="W24" s="98"/>
      <c r="X24" s="98"/>
      <c r="Y24" s="98"/>
      <c r="Z24" s="98"/>
      <c r="AA24" s="65"/>
      <c r="AB24" s="65"/>
      <c r="AC24" s="65"/>
    </row>
    <row r="25" spans="1:29" ht="15" customHeight="1" x14ac:dyDescent="0.25">
      <c r="A25" s="666"/>
      <c r="B25" s="667"/>
      <c r="C25" s="668"/>
      <c r="D25" s="65"/>
      <c r="E25" s="101" t="s">
        <v>242</v>
      </c>
      <c r="F25" s="98"/>
      <c r="G25" s="98"/>
      <c r="H25" s="98"/>
      <c r="I25" s="98"/>
      <c r="J25" s="98"/>
      <c r="K25" s="98"/>
      <c r="L25" s="98"/>
      <c r="M25" s="98"/>
      <c r="N25" s="98"/>
      <c r="O25" s="98"/>
      <c r="P25" s="98"/>
      <c r="Q25" s="98"/>
      <c r="R25" s="98"/>
      <c r="S25" s="98"/>
      <c r="T25" s="98"/>
      <c r="U25" s="98"/>
      <c r="V25" s="98"/>
      <c r="W25" s="98"/>
      <c r="X25" s="98"/>
      <c r="Y25" s="98"/>
      <c r="Z25" s="98"/>
      <c r="AA25" s="65"/>
      <c r="AB25" s="65"/>
      <c r="AC25" s="65"/>
    </row>
    <row r="26" spans="1:29" ht="15" customHeight="1" x14ac:dyDescent="0.25">
      <c r="A26" s="663" t="str">
        <f>'SpaceCA (5)'!E3</f>
        <v>Catering - Hygiene</v>
      </c>
      <c r="B26" s="664"/>
      <c r="C26" s="665"/>
      <c r="D26" s="65"/>
      <c r="E26" s="101" t="s">
        <v>243</v>
      </c>
      <c r="F26" s="98"/>
      <c r="G26" s="98"/>
      <c r="H26" s="98"/>
      <c r="I26" s="98"/>
      <c r="J26" s="98"/>
      <c r="K26" s="98"/>
      <c r="L26" s="98"/>
      <c r="M26" s="98"/>
      <c r="N26" s="98"/>
      <c r="O26" s="98"/>
      <c r="P26" s="98"/>
      <c r="Q26" s="98"/>
      <c r="R26" s="98"/>
      <c r="S26" s="98"/>
      <c r="T26" s="98"/>
      <c r="U26" s="98"/>
      <c r="V26" s="98"/>
      <c r="W26" s="98"/>
      <c r="X26" s="98"/>
      <c r="Y26" s="98"/>
      <c r="Z26" s="98"/>
      <c r="AA26" s="65"/>
      <c r="AB26" s="65"/>
      <c r="AC26" s="65"/>
    </row>
    <row r="27" spans="1:29" ht="15" customHeight="1" x14ac:dyDescent="0.25">
      <c r="A27" s="666"/>
      <c r="B27" s="667"/>
      <c r="C27" s="668"/>
      <c r="D27" s="65"/>
      <c r="E27" s="101" t="s">
        <v>244</v>
      </c>
      <c r="F27" s="98"/>
      <c r="G27" s="98"/>
      <c r="H27" s="98"/>
      <c r="I27" s="98"/>
      <c r="J27" s="98"/>
      <c r="K27" s="98"/>
      <c r="L27" s="98"/>
      <c r="M27" s="98"/>
      <c r="N27" s="98"/>
      <c r="O27" s="98"/>
      <c r="P27" s="98"/>
      <c r="Q27" s="98"/>
      <c r="R27" s="98"/>
      <c r="S27" s="98"/>
      <c r="T27" s="98"/>
      <c r="U27" s="98"/>
      <c r="V27" s="98"/>
      <c r="W27" s="98"/>
      <c r="X27" s="98"/>
      <c r="Y27" s="98"/>
      <c r="Z27" s="98"/>
      <c r="AA27" s="65"/>
      <c r="AB27" s="65"/>
      <c r="AC27" s="65"/>
    </row>
    <row r="28" spans="1:29" ht="15" customHeight="1" x14ac:dyDescent="0.25">
      <c r="A28" s="663" t="str">
        <f>SpaceGR!E3</f>
        <v>Graphics &amp; Rigging</v>
      </c>
      <c r="B28" s="664"/>
      <c r="C28" s="665"/>
      <c r="D28" s="65"/>
      <c r="E28" s="101" t="s">
        <v>245</v>
      </c>
      <c r="F28" s="98"/>
      <c r="G28" s="98"/>
      <c r="H28" s="98"/>
      <c r="I28" s="98"/>
      <c r="J28" s="98"/>
      <c r="K28" s="98"/>
      <c r="L28" s="98"/>
      <c r="M28" s="98"/>
      <c r="N28" s="98"/>
      <c r="O28" s="98"/>
      <c r="P28" s="98"/>
      <c r="Q28" s="98"/>
      <c r="R28" s="98"/>
      <c r="S28" s="98"/>
      <c r="T28" s="98"/>
      <c r="U28" s="98"/>
      <c r="V28" s="98"/>
      <c r="W28" s="98"/>
      <c r="X28" s="98"/>
      <c r="Y28" s="98"/>
      <c r="Z28" s="98"/>
      <c r="AA28" s="65"/>
      <c r="AB28" s="65"/>
      <c r="AC28" s="65"/>
    </row>
    <row r="29" spans="1:29" ht="15" customHeight="1" x14ac:dyDescent="0.25">
      <c r="A29" s="666"/>
      <c r="B29" s="667"/>
      <c r="C29" s="668"/>
      <c r="D29" s="65"/>
      <c r="E29" s="101" t="s">
        <v>246</v>
      </c>
      <c r="F29" s="98"/>
      <c r="G29" s="98"/>
      <c r="H29" s="98"/>
      <c r="I29" s="98"/>
      <c r="J29" s="98"/>
      <c r="K29" s="98"/>
      <c r="L29" s="98"/>
      <c r="M29" s="98"/>
      <c r="N29" s="98"/>
      <c r="O29" s="98"/>
      <c r="P29" s="98"/>
      <c r="Q29" s="98"/>
      <c r="R29" s="98"/>
      <c r="S29" s="98"/>
      <c r="T29" s="98"/>
      <c r="U29" s="98"/>
      <c r="V29" s="98"/>
      <c r="W29" s="98"/>
      <c r="X29" s="98"/>
      <c r="Y29" s="98"/>
      <c r="Z29" s="98"/>
      <c r="AA29" s="65"/>
      <c r="AB29" s="65"/>
      <c r="AC29" s="65"/>
    </row>
    <row r="30" spans="1:29" ht="15" customHeight="1" x14ac:dyDescent="0.25">
      <c r="A30" s="663" t="str">
        <f>SpaceCD!E2</f>
        <v>Your contact details</v>
      </c>
      <c r="B30" s="664"/>
      <c r="C30" s="665"/>
      <c r="D30" s="65"/>
      <c r="E30" s="101" t="s">
        <v>247</v>
      </c>
      <c r="F30" s="98"/>
      <c r="G30" s="98"/>
      <c r="H30" s="98"/>
      <c r="I30" s="98"/>
      <c r="J30" s="98"/>
      <c r="K30" s="98"/>
      <c r="L30" s="98"/>
      <c r="M30" s="98"/>
      <c r="N30" s="98"/>
      <c r="O30" s="98"/>
      <c r="P30" s="98"/>
      <c r="Q30" s="98"/>
      <c r="R30" s="98"/>
      <c r="S30" s="98"/>
      <c r="T30" s="98"/>
      <c r="U30" s="98"/>
      <c r="V30" s="98"/>
      <c r="W30" s="98"/>
      <c r="X30" s="98"/>
      <c r="Y30" s="98"/>
      <c r="Z30" s="98"/>
      <c r="AA30" s="65"/>
      <c r="AB30" s="65"/>
      <c r="AC30" s="65"/>
    </row>
    <row r="31" spans="1:29" ht="15" customHeight="1" x14ac:dyDescent="0.25">
      <c r="A31" s="666"/>
      <c r="B31" s="667"/>
      <c r="C31" s="668"/>
      <c r="D31" s="65"/>
      <c r="E31" s="101" t="s">
        <v>248</v>
      </c>
      <c r="F31" s="98"/>
      <c r="G31" s="98"/>
      <c r="H31" s="98"/>
      <c r="I31" s="98"/>
      <c r="J31" s="98"/>
      <c r="K31" s="98"/>
      <c r="L31" s="98"/>
      <c r="M31" s="98"/>
      <c r="N31" s="98"/>
      <c r="O31" s="98"/>
      <c r="P31" s="98"/>
      <c r="Q31" s="98"/>
      <c r="R31" s="98"/>
      <c r="S31" s="98"/>
      <c r="T31" s="98"/>
      <c r="U31" s="98"/>
      <c r="V31" s="98"/>
      <c r="W31" s="98"/>
      <c r="X31" s="98"/>
      <c r="Y31" s="98"/>
      <c r="Z31" s="98"/>
      <c r="AA31" s="65"/>
      <c r="AB31" s="65"/>
      <c r="AC31" s="65"/>
    </row>
    <row r="32" spans="1:29" ht="15" customHeight="1" x14ac:dyDescent="0.25">
      <c r="A32" s="663" t="str">
        <f>SpaceOS!E2</f>
        <v>Order summary</v>
      </c>
      <c r="B32" s="664"/>
      <c r="C32" s="665"/>
      <c r="D32" s="65"/>
      <c r="E32" s="101" t="s">
        <v>249</v>
      </c>
      <c r="F32" s="98"/>
      <c r="G32" s="98"/>
      <c r="H32" s="98"/>
      <c r="I32" s="98"/>
      <c r="J32" s="98"/>
      <c r="K32" s="98"/>
      <c r="L32" s="98"/>
      <c r="M32" s="98"/>
      <c r="N32" s="98"/>
      <c r="O32" s="98"/>
      <c r="P32" s="98"/>
      <c r="Q32" s="98"/>
      <c r="R32" s="98"/>
      <c r="S32" s="98"/>
      <c r="T32" s="98"/>
      <c r="U32" s="98"/>
      <c r="V32" s="98"/>
      <c r="W32" s="98"/>
      <c r="X32" s="98"/>
      <c r="Y32" s="98"/>
      <c r="Z32" s="98"/>
      <c r="AA32" s="65"/>
      <c r="AB32" s="65"/>
      <c r="AC32" s="65"/>
    </row>
    <row r="33" spans="1:29" ht="15" customHeight="1" x14ac:dyDescent="0.25">
      <c r="A33" s="666"/>
      <c r="B33" s="667"/>
      <c r="C33" s="668"/>
      <c r="D33" s="65"/>
      <c r="E33" s="101" t="s">
        <v>250</v>
      </c>
      <c r="F33" s="98"/>
      <c r="G33" s="98"/>
      <c r="H33" s="98"/>
      <c r="I33" s="98"/>
      <c r="J33" s="98"/>
      <c r="K33" s="98"/>
      <c r="L33" s="98"/>
      <c r="M33" s="98"/>
      <c r="N33" s="98"/>
      <c r="O33" s="98"/>
      <c r="P33" s="98"/>
      <c r="Q33" s="98"/>
      <c r="R33" s="98"/>
      <c r="S33" s="98"/>
      <c r="T33" s="98"/>
      <c r="U33" s="98"/>
      <c r="V33" s="98"/>
      <c r="W33" s="98"/>
      <c r="X33" s="98"/>
      <c r="Y33" s="98"/>
      <c r="Z33" s="98"/>
      <c r="AA33" s="65"/>
      <c r="AB33" s="65"/>
      <c r="AC33" s="65"/>
    </row>
    <row r="34" spans="1:29" ht="15" customHeight="1" x14ac:dyDescent="0.25">
      <c r="A34" s="930" t="str">
        <f>SpaceTC!E2</f>
        <v>Terms &amp; Conditions</v>
      </c>
      <c r="B34" s="931"/>
      <c r="C34" s="932"/>
      <c r="D34" s="65"/>
      <c r="E34" s="101" t="s">
        <v>251</v>
      </c>
      <c r="F34" s="98"/>
      <c r="G34" s="98"/>
      <c r="H34" s="98"/>
      <c r="I34" s="98"/>
      <c r="J34" s="98"/>
      <c r="K34" s="98"/>
      <c r="L34" s="98"/>
      <c r="M34" s="98"/>
      <c r="N34" s="98"/>
      <c r="O34" s="98"/>
      <c r="P34" s="98"/>
      <c r="Q34" s="98"/>
      <c r="R34" s="98"/>
      <c r="S34" s="98"/>
      <c r="T34" s="98"/>
      <c r="U34" s="98"/>
      <c r="V34" s="98"/>
      <c r="W34" s="98"/>
      <c r="X34" s="98"/>
      <c r="Y34" s="98"/>
      <c r="Z34" s="98"/>
      <c r="AA34" s="65"/>
      <c r="AB34" s="65"/>
      <c r="AC34" s="65"/>
    </row>
    <row r="35" spans="1:29" ht="15" customHeight="1" x14ac:dyDescent="0.25">
      <c r="A35" s="933"/>
      <c r="B35" s="934"/>
      <c r="C35" s="935"/>
      <c r="D35" s="65"/>
      <c r="E35" s="101" t="s">
        <v>252</v>
      </c>
      <c r="F35" s="98"/>
      <c r="G35" s="98"/>
      <c r="H35" s="98"/>
      <c r="I35" s="98"/>
      <c r="J35" s="98"/>
      <c r="K35" s="98"/>
      <c r="L35" s="98"/>
      <c r="M35" s="98"/>
      <c r="N35" s="98"/>
      <c r="O35" s="98"/>
      <c r="P35" s="98"/>
      <c r="Q35" s="98"/>
      <c r="R35" s="98"/>
      <c r="S35" s="98"/>
      <c r="T35" s="98"/>
      <c r="U35" s="98"/>
      <c r="V35" s="98"/>
      <c r="W35" s="98"/>
      <c r="X35" s="98"/>
      <c r="Y35" s="98"/>
      <c r="Z35" s="98"/>
      <c r="AA35" s="65"/>
      <c r="AB35" s="65"/>
      <c r="AC35" s="65"/>
    </row>
    <row r="36" spans="1:29" ht="15" customHeight="1" x14ac:dyDescent="0.25">
      <c r="A36" s="72"/>
      <c r="B36" s="72"/>
      <c r="C36" s="72"/>
      <c r="D36" s="65"/>
      <c r="E36" s="101" t="s">
        <v>253</v>
      </c>
      <c r="F36" s="98"/>
      <c r="G36" s="98"/>
      <c r="H36" s="98"/>
      <c r="I36" s="98"/>
      <c r="J36" s="98"/>
      <c r="K36" s="98"/>
      <c r="L36" s="98"/>
      <c r="M36" s="98"/>
      <c r="N36" s="98"/>
      <c r="O36" s="98"/>
      <c r="P36" s="98"/>
      <c r="Q36" s="98"/>
      <c r="R36" s="98"/>
      <c r="S36" s="98"/>
      <c r="T36" s="98"/>
      <c r="U36" s="98"/>
      <c r="V36" s="98"/>
      <c r="W36" s="98"/>
      <c r="X36" s="98"/>
      <c r="Y36" s="98"/>
      <c r="Z36" s="98"/>
      <c r="AA36" s="65"/>
      <c r="AB36" s="65"/>
      <c r="AC36" s="65"/>
    </row>
    <row r="37" spans="1:29" ht="15" customHeight="1" x14ac:dyDescent="0.25">
      <c r="A37" s="73"/>
      <c r="B37" s="73"/>
      <c r="C37" s="73"/>
      <c r="D37" s="65"/>
      <c r="E37" s="101" t="s">
        <v>254</v>
      </c>
      <c r="F37" s="98"/>
      <c r="G37" s="98"/>
      <c r="H37" s="98"/>
      <c r="I37" s="98"/>
      <c r="J37" s="98"/>
      <c r="K37" s="98"/>
      <c r="L37" s="98"/>
      <c r="M37" s="98"/>
      <c r="N37" s="98"/>
      <c r="O37" s="98"/>
      <c r="P37" s="98"/>
      <c r="Q37" s="98"/>
      <c r="R37" s="98"/>
      <c r="S37" s="98"/>
      <c r="T37" s="98"/>
      <c r="U37" s="98"/>
      <c r="V37" s="98"/>
      <c r="W37" s="98"/>
      <c r="X37" s="98"/>
      <c r="Y37" s="98"/>
      <c r="Z37" s="98"/>
      <c r="AA37" s="65"/>
      <c r="AB37" s="65"/>
      <c r="AC37" s="65"/>
    </row>
    <row r="38" spans="1:29" ht="15" customHeight="1" x14ac:dyDescent="0.25">
      <c r="A38" s="669" t="s">
        <v>18</v>
      </c>
      <c r="B38" s="669"/>
      <c r="C38" s="669"/>
      <c r="D38" s="65"/>
      <c r="E38" s="101" t="s">
        <v>255</v>
      </c>
      <c r="F38" s="97"/>
      <c r="G38" s="97"/>
      <c r="H38" s="97"/>
      <c r="I38" s="97"/>
      <c r="J38" s="97"/>
      <c r="K38" s="97"/>
      <c r="L38" s="97"/>
      <c r="M38" s="97"/>
      <c r="N38" s="97"/>
      <c r="O38" s="97"/>
      <c r="P38" s="97"/>
      <c r="Q38" s="98"/>
      <c r="R38" s="98"/>
      <c r="S38" s="98"/>
      <c r="T38" s="98"/>
      <c r="U38" s="98"/>
      <c r="V38" s="98"/>
      <c r="W38" s="98"/>
      <c r="X38" s="98"/>
      <c r="Y38" s="98"/>
      <c r="Z38" s="98"/>
      <c r="AA38" s="65"/>
      <c r="AB38" s="65"/>
      <c r="AC38" s="65"/>
    </row>
    <row r="39" spans="1:29" ht="15" customHeight="1" x14ac:dyDescent="0.25">
      <c r="A39" s="349" t="s">
        <v>88</v>
      </c>
      <c r="B39" s="347"/>
      <c r="C39" s="347"/>
      <c r="D39" s="65"/>
      <c r="E39" s="101" t="s">
        <v>256</v>
      </c>
      <c r="F39" s="97"/>
      <c r="G39" s="97"/>
      <c r="H39" s="97"/>
      <c r="I39" s="97"/>
      <c r="J39" s="97"/>
      <c r="K39" s="97"/>
      <c r="L39" s="97"/>
      <c r="M39" s="97"/>
      <c r="N39" s="97"/>
      <c r="O39" s="97"/>
      <c r="P39" s="97"/>
      <c r="Q39" s="98"/>
      <c r="R39" s="98"/>
      <c r="S39" s="98"/>
      <c r="T39" s="98"/>
      <c r="U39" s="98"/>
      <c r="V39" s="98"/>
      <c r="W39" s="98"/>
      <c r="X39" s="98"/>
      <c r="Y39" s="98"/>
      <c r="Z39" s="98"/>
      <c r="AA39" s="65"/>
      <c r="AB39" s="65"/>
      <c r="AC39" s="65"/>
    </row>
    <row r="40" spans="1:29" ht="15" customHeight="1" x14ac:dyDescent="0.25">
      <c r="A40" s="68" t="s">
        <v>20</v>
      </c>
      <c r="B40" s="231"/>
      <c r="C40" s="231"/>
      <c r="D40" s="65"/>
      <c r="E40" s="101" t="s">
        <v>257</v>
      </c>
      <c r="F40" s="65"/>
      <c r="G40" s="65"/>
      <c r="H40" s="65"/>
      <c r="I40" s="65"/>
      <c r="J40" s="65"/>
      <c r="K40" s="65"/>
      <c r="L40" s="65"/>
      <c r="M40" s="65"/>
      <c r="N40" s="65"/>
      <c r="O40" s="65"/>
      <c r="P40" s="65"/>
      <c r="Q40" s="98"/>
      <c r="R40" s="98"/>
      <c r="S40" s="98"/>
      <c r="T40" s="98"/>
      <c r="U40" s="98"/>
      <c r="V40" s="98"/>
      <c r="W40" s="98"/>
      <c r="X40" s="98"/>
      <c r="Y40" s="98"/>
      <c r="Z40" s="98"/>
      <c r="AA40" s="65"/>
      <c r="AB40" s="65"/>
      <c r="AC40" s="65"/>
    </row>
    <row r="41" spans="1:29" ht="15" customHeight="1" x14ac:dyDescent="0.25">
      <c r="A41" s="68" t="s">
        <v>21</v>
      </c>
      <c r="B41" s="231"/>
      <c r="C41" s="231"/>
      <c r="D41" s="65"/>
      <c r="E41" s="101" t="s">
        <v>258</v>
      </c>
      <c r="F41" s="65"/>
      <c r="G41" s="65"/>
      <c r="H41" s="65"/>
      <c r="I41" s="65"/>
      <c r="J41" s="65"/>
      <c r="K41" s="65"/>
      <c r="L41" s="65"/>
      <c r="M41" s="65"/>
      <c r="N41" s="65"/>
      <c r="O41" s="65"/>
      <c r="P41" s="65"/>
      <c r="Q41" s="98"/>
      <c r="R41" s="98"/>
      <c r="S41" s="98"/>
      <c r="T41" s="98"/>
      <c r="U41" s="98"/>
      <c r="V41" s="98"/>
      <c r="W41" s="98"/>
      <c r="X41" s="98"/>
      <c r="Y41" s="98"/>
      <c r="Z41" s="98"/>
      <c r="AA41" s="65"/>
      <c r="AB41" s="65"/>
      <c r="AC41" s="65"/>
    </row>
    <row r="42" spans="1:29" ht="15" customHeight="1" x14ac:dyDescent="0.25">
      <c r="A42" s="348" t="s">
        <v>22</v>
      </c>
      <c r="B42" s="347"/>
      <c r="C42" s="347"/>
      <c r="D42" s="65"/>
      <c r="E42" s="101" t="s">
        <v>259</v>
      </c>
      <c r="F42" s="65"/>
      <c r="G42" s="65"/>
      <c r="H42" s="65"/>
      <c r="I42" s="65"/>
      <c r="J42" s="65"/>
      <c r="K42" s="65"/>
      <c r="L42" s="65"/>
      <c r="M42" s="65"/>
      <c r="N42" s="65"/>
      <c r="O42" s="65"/>
      <c r="P42" s="65"/>
      <c r="Q42" s="98"/>
      <c r="R42" s="98"/>
      <c r="S42" s="98"/>
      <c r="T42" s="98"/>
      <c r="U42" s="98"/>
      <c r="V42" s="98"/>
      <c r="W42" s="98"/>
      <c r="X42" s="98"/>
      <c r="Y42" s="98"/>
      <c r="Z42" s="98"/>
      <c r="AA42" s="65"/>
      <c r="AB42" s="65"/>
      <c r="AC42" s="65"/>
    </row>
    <row r="43" spans="1:29" ht="15" customHeight="1" x14ac:dyDescent="0.25">
      <c r="A43" s="68" t="s">
        <v>23</v>
      </c>
      <c r="B43" s="231"/>
      <c r="C43" s="231"/>
      <c r="D43" s="65"/>
      <c r="E43" s="101" t="s">
        <v>260</v>
      </c>
      <c r="F43" s="65"/>
      <c r="G43" s="65"/>
      <c r="H43" s="65"/>
      <c r="I43" s="65"/>
      <c r="J43" s="65"/>
      <c r="K43" s="65"/>
      <c r="L43" s="65"/>
      <c r="M43" s="65"/>
      <c r="N43" s="65"/>
      <c r="O43" s="65"/>
      <c r="P43" s="65"/>
      <c r="Q43" s="98"/>
      <c r="R43" s="98"/>
      <c r="S43" s="98"/>
      <c r="T43" s="98"/>
      <c r="U43" s="98"/>
      <c r="V43" s="98"/>
      <c r="W43" s="98"/>
      <c r="X43" s="98"/>
      <c r="Y43" s="98"/>
      <c r="Z43" s="98"/>
      <c r="AA43" s="65"/>
      <c r="AB43" s="65"/>
      <c r="AC43" s="65"/>
    </row>
    <row r="44" spans="1:29" ht="15" customHeight="1" x14ac:dyDescent="0.25">
      <c r="A44" s="68" t="s">
        <v>827</v>
      </c>
      <c r="B44" s="231"/>
      <c r="C44" s="231"/>
      <c r="D44" s="65"/>
      <c r="E44" s="101" t="s">
        <v>261</v>
      </c>
      <c r="F44" s="65"/>
      <c r="G44" s="65"/>
      <c r="H44" s="65"/>
      <c r="I44" s="65"/>
      <c r="J44" s="65"/>
      <c r="K44" s="65"/>
      <c r="L44" s="65"/>
      <c r="M44" s="65"/>
      <c r="N44" s="65"/>
      <c r="O44" s="65"/>
      <c r="P44" s="65"/>
      <c r="Q44" s="98"/>
      <c r="R44" s="98"/>
      <c r="S44" s="98"/>
      <c r="T44" s="98"/>
      <c r="U44" s="98"/>
      <c r="V44" s="98"/>
      <c r="W44" s="98"/>
      <c r="X44" s="98"/>
      <c r="Y44" s="98"/>
      <c r="Z44" s="98"/>
      <c r="AA44" s="65"/>
      <c r="AB44" s="65"/>
      <c r="AC44" s="65"/>
    </row>
    <row r="45" spans="1:29" ht="15" customHeight="1" x14ac:dyDescent="0.25">
      <c r="A45" s="74"/>
      <c r="B45" s="231"/>
      <c r="C45" s="231"/>
      <c r="D45" s="65"/>
      <c r="E45" s="101" t="s">
        <v>262</v>
      </c>
      <c r="F45" s="65"/>
      <c r="G45" s="65"/>
      <c r="H45" s="65"/>
      <c r="I45" s="65"/>
      <c r="J45" s="65"/>
      <c r="K45" s="65"/>
      <c r="L45" s="65"/>
      <c r="M45" s="65"/>
      <c r="N45" s="65"/>
      <c r="O45" s="65"/>
      <c r="P45" s="65"/>
      <c r="Q45" s="98"/>
      <c r="R45" s="98"/>
      <c r="S45" s="98"/>
      <c r="T45" s="98"/>
      <c r="U45" s="98"/>
      <c r="V45" s="98"/>
      <c r="W45" s="98"/>
      <c r="X45" s="98"/>
      <c r="Y45" s="98"/>
      <c r="Z45" s="98"/>
      <c r="AA45" s="65"/>
      <c r="AB45" s="65"/>
      <c r="AC45" s="65"/>
    </row>
    <row r="46" spans="1:29" ht="15" customHeight="1" x14ac:dyDescent="0.25">
      <c r="A46" s="661" t="s">
        <v>705</v>
      </c>
      <c r="B46" s="661"/>
      <c r="C46" s="661"/>
      <c r="D46" s="65"/>
      <c r="E46" s="101" t="s">
        <v>263</v>
      </c>
      <c r="F46" s="65"/>
      <c r="G46" s="65"/>
      <c r="H46" s="65"/>
      <c r="I46" s="65"/>
      <c r="J46" s="65"/>
      <c r="K46" s="65"/>
      <c r="L46" s="65"/>
      <c r="M46" s="65"/>
      <c r="N46" s="65"/>
      <c r="O46" s="65"/>
      <c r="P46" s="65"/>
      <c r="Q46" s="98"/>
      <c r="R46" s="98"/>
      <c r="S46" s="98"/>
      <c r="T46" s="98"/>
      <c r="U46" s="98"/>
      <c r="V46" s="98"/>
      <c r="W46" s="98"/>
      <c r="X46" s="98"/>
      <c r="Y46" s="98"/>
      <c r="Z46" s="98"/>
      <c r="AA46" s="65"/>
      <c r="AB46" s="65"/>
      <c r="AC46" s="65"/>
    </row>
    <row r="47" spans="1:29" ht="15" customHeight="1" x14ac:dyDescent="0.25">
      <c r="A47" s="661"/>
      <c r="B47" s="661"/>
      <c r="C47" s="661"/>
      <c r="D47" s="65"/>
      <c r="E47" s="101" t="s">
        <v>264</v>
      </c>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5" customHeight="1" x14ac:dyDescent="0.25">
      <c r="A48" s="662" t="s">
        <v>24</v>
      </c>
      <c r="B48" s="662"/>
      <c r="C48" s="662"/>
      <c r="D48" s="65"/>
      <c r="E48" s="101" t="s">
        <v>265</v>
      </c>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5" customHeight="1" x14ac:dyDescent="0.25">
      <c r="A49" s="662"/>
      <c r="B49" s="662"/>
      <c r="C49" s="662"/>
      <c r="D49" s="65"/>
      <c r="E49" s="101" t="s">
        <v>266</v>
      </c>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5" customHeight="1" x14ac:dyDescent="0.25">
      <c r="A50" s="73"/>
      <c r="B50" s="73"/>
      <c r="C50" s="73"/>
      <c r="D50" s="65"/>
      <c r="E50" s="101" t="s">
        <v>267</v>
      </c>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5" customHeight="1" x14ac:dyDescent="0.25">
      <c r="A51" s="73"/>
      <c r="B51" s="73"/>
      <c r="C51" s="73"/>
      <c r="D51" s="65"/>
      <c r="E51" s="101" t="s">
        <v>268</v>
      </c>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5" customHeight="1" x14ac:dyDescent="0.25">
      <c r="A52" s="73"/>
      <c r="B52" s="73"/>
      <c r="C52" s="73"/>
      <c r="D52" s="65"/>
      <c r="E52" s="101" t="s">
        <v>269</v>
      </c>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5" customHeight="1" x14ac:dyDescent="0.25">
      <c r="A53" s="73"/>
      <c r="B53" s="73"/>
      <c r="C53" s="73"/>
      <c r="D53" s="65"/>
      <c r="E53" s="101" t="s">
        <v>270</v>
      </c>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5" customHeight="1" x14ac:dyDescent="0.25">
      <c r="D54" s="65"/>
      <c r="E54" s="101" t="s">
        <v>271</v>
      </c>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5" customHeight="1" x14ac:dyDescent="0.25">
      <c r="D55" s="65"/>
      <c r="E55" s="101" t="s">
        <v>272</v>
      </c>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5" customHeight="1" x14ac:dyDescent="0.25">
      <c r="D56" s="65"/>
      <c r="E56" s="101" t="s">
        <v>273</v>
      </c>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5" customHeight="1" x14ac:dyDescent="0.25">
      <c r="D57" s="65"/>
      <c r="E57" s="101" t="s">
        <v>274</v>
      </c>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5" customHeight="1" x14ac:dyDescent="0.25">
      <c r="D58" s="65"/>
      <c r="E58" s="101" t="s">
        <v>275</v>
      </c>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5" customHeight="1" x14ac:dyDescent="0.25">
      <c r="D59" s="65"/>
      <c r="E59" s="101" t="s">
        <v>276</v>
      </c>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5" customHeight="1" x14ac:dyDescent="0.25">
      <c r="D60" s="65"/>
      <c r="E60" s="101" t="s">
        <v>277</v>
      </c>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5" customHeight="1" x14ac:dyDescent="0.25">
      <c r="D61" s="65"/>
      <c r="E61" s="101" t="s">
        <v>278</v>
      </c>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5" customHeight="1" x14ac:dyDescent="0.25">
      <c r="D62" s="65"/>
      <c r="E62" s="101" t="s">
        <v>279</v>
      </c>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5" customHeight="1" x14ac:dyDescent="0.25">
      <c r="D63" s="65"/>
      <c r="E63" s="101" t="s">
        <v>280</v>
      </c>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5" customHeight="1" x14ac:dyDescent="0.25">
      <c r="D64" s="65"/>
      <c r="E64" s="101" t="s">
        <v>281</v>
      </c>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4:29" ht="15" customHeight="1" x14ac:dyDescent="0.25">
      <c r="D65" s="65"/>
      <c r="E65" s="101" t="s">
        <v>282</v>
      </c>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4:29" ht="15" customHeight="1" x14ac:dyDescent="0.25">
      <c r="D66" s="65"/>
      <c r="E66" s="101" t="s">
        <v>283</v>
      </c>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4:29" ht="15" customHeight="1" x14ac:dyDescent="0.25">
      <c r="D67" s="65"/>
      <c r="E67" s="101" t="s">
        <v>284</v>
      </c>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4:29" ht="15" customHeight="1" x14ac:dyDescent="0.25">
      <c r="D68" s="65"/>
      <c r="E68" s="101" t="s">
        <v>285</v>
      </c>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4:29" ht="15" customHeight="1" x14ac:dyDescent="0.25">
      <c r="D69" s="65"/>
      <c r="E69" s="101" t="s">
        <v>286</v>
      </c>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4:29" ht="15" customHeight="1" x14ac:dyDescent="0.25">
      <c r="D70" s="65"/>
      <c r="E70" s="101" t="s">
        <v>287</v>
      </c>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4:29" ht="15" customHeight="1" x14ac:dyDescent="0.25">
      <c r="D71" s="65"/>
      <c r="E71" s="101" t="s">
        <v>288</v>
      </c>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4:29" ht="15" customHeight="1" x14ac:dyDescent="0.25">
      <c r="D72" s="65"/>
      <c r="E72" s="101" t="s">
        <v>289</v>
      </c>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4:29" ht="15" customHeight="1" x14ac:dyDescent="0.25">
      <c r="D73" s="65"/>
      <c r="E73" s="101" t="s">
        <v>290</v>
      </c>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4:29" ht="15" customHeight="1" x14ac:dyDescent="0.25">
      <c r="D74" s="65"/>
      <c r="E74" s="101" t="s">
        <v>291</v>
      </c>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4:29" ht="15" customHeight="1" x14ac:dyDescent="0.25">
      <c r="D75" s="65"/>
      <c r="E75" s="101" t="s">
        <v>292</v>
      </c>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4:29" ht="15" customHeight="1" x14ac:dyDescent="0.25">
      <c r="D76" s="65"/>
      <c r="E76" s="101" t="s">
        <v>293</v>
      </c>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4:29" ht="15" customHeight="1" x14ac:dyDescent="0.25">
      <c r="D77" s="65"/>
      <c r="E77" s="101" t="s">
        <v>294</v>
      </c>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4:29" ht="15" customHeight="1" x14ac:dyDescent="0.25">
      <c r="D78" s="65"/>
      <c r="E78" s="101" t="s">
        <v>295</v>
      </c>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4:29" ht="15" customHeight="1" x14ac:dyDescent="0.25">
      <c r="D79" s="65"/>
      <c r="E79" s="101" t="s">
        <v>296</v>
      </c>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4:29" ht="15" customHeight="1" x14ac:dyDescent="0.25">
      <c r="D80" s="65"/>
      <c r="E80" s="101" t="s">
        <v>297</v>
      </c>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4:29" ht="15" customHeight="1" x14ac:dyDescent="0.25">
      <c r="D81" s="65"/>
      <c r="E81" s="101" t="s">
        <v>298</v>
      </c>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4:29" ht="15" customHeight="1" x14ac:dyDescent="0.25">
      <c r="D82" s="65"/>
      <c r="E82" s="101" t="s">
        <v>299</v>
      </c>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4:29" ht="15" customHeight="1" x14ac:dyDescent="0.25">
      <c r="D83" s="65"/>
      <c r="E83" s="101" t="s">
        <v>300</v>
      </c>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4:29" ht="15" customHeight="1" x14ac:dyDescent="0.25">
      <c r="D84" s="65"/>
      <c r="E84" s="101" t="s">
        <v>301</v>
      </c>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4:29" ht="15" customHeight="1" x14ac:dyDescent="0.25">
      <c r="D85" s="65"/>
      <c r="E85" s="101" t="s">
        <v>302</v>
      </c>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4:29" ht="15" customHeight="1" x14ac:dyDescent="0.25">
      <c r="D86" s="65"/>
      <c r="E86" s="101" t="s">
        <v>303</v>
      </c>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4:29" ht="15" customHeight="1" x14ac:dyDescent="0.25">
      <c r="D87" s="65"/>
      <c r="E87" s="101" t="s">
        <v>304</v>
      </c>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4:29" ht="15" customHeight="1" x14ac:dyDescent="0.25">
      <c r="D88" s="65"/>
      <c r="E88" s="101" t="s">
        <v>305</v>
      </c>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4:29" ht="15" customHeight="1" x14ac:dyDescent="0.25">
      <c r="D89" s="65"/>
      <c r="E89" s="101" t="s">
        <v>306</v>
      </c>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4:29" ht="15" customHeight="1" x14ac:dyDescent="0.25">
      <c r="D90" s="65"/>
      <c r="E90" s="101" t="s">
        <v>307</v>
      </c>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4:29" ht="15" customHeight="1" x14ac:dyDescent="0.25">
      <c r="D91" s="65"/>
      <c r="E91" s="101" t="s">
        <v>308</v>
      </c>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4:29" ht="15" customHeight="1" x14ac:dyDescent="0.25">
      <c r="D92" s="65"/>
      <c r="E92" s="101" t="s">
        <v>309</v>
      </c>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4:29" ht="15" customHeight="1" x14ac:dyDescent="0.25">
      <c r="D93" s="65"/>
      <c r="E93" s="101" t="s">
        <v>310</v>
      </c>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4:29" ht="15" customHeight="1" x14ac:dyDescent="0.25">
      <c r="D94" s="65"/>
      <c r="E94" s="101" t="s">
        <v>311</v>
      </c>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4:29" ht="15" customHeight="1" x14ac:dyDescent="0.25">
      <c r="D95" s="65"/>
      <c r="E95" s="101" t="s">
        <v>312</v>
      </c>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4:29" ht="15" customHeight="1" x14ac:dyDescent="0.25">
      <c r="D96" s="65"/>
      <c r="E96" s="101" t="s">
        <v>313</v>
      </c>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4:29" ht="15" customHeight="1" x14ac:dyDescent="0.25">
      <c r="D97" s="65"/>
      <c r="E97" s="101" t="s">
        <v>314</v>
      </c>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4:29" ht="15" customHeight="1" x14ac:dyDescent="0.25">
      <c r="D98" s="65"/>
      <c r="E98" s="101" t="s">
        <v>315</v>
      </c>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4:29" ht="15" customHeight="1" x14ac:dyDescent="0.25">
      <c r="D99" s="65"/>
      <c r="E99" s="101" t="s">
        <v>316</v>
      </c>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4:29" ht="15" customHeight="1" x14ac:dyDescent="0.25">
      <c r="D100" s="65"/>
      <c r="E100" s="101" t="s">
        <v>317</v>
      </c>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4:29" ht="15" customHeight="1" x14ac:dyDescent="0.25">
      <c r="D101" s="65"/>
      <c r="E101" s="101" t="s">
        <v>318</v>
      </c>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4:29" ht="15" customHeight="1" x14ac:dyDescent="0.25">
      <c r="D102" s="65"/>
      <c r="E102" s="101" t="s">
        <v>319</v>
      </c>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4:29" ht="15" customHeight="1" x14ac:dyDescent="0.25">
      <c r="D103" s="65"/>
      <c r="E103" s="101" t="s">
        <v>320</v>
      </c>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4:29" ht="15" customHeight="1" x14ac:dyDescent="0.25">
      <c r="D104" s="65"/>
      <c r="E104" s="101" t="s">
        <v>321</v>
      </c>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4:29" ht="15" customHeight="1" x14ac:dyDescent="0.25">
      <c r="D105" s="65"/>
      <c r="E105" s="101" t="s">
        <v>322</v>
      </c>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4:29" ht="15" customHeight="1" x14ac:dyDescent="0.25">
      <c r="D106" s="65"/>
      <c r="E106" s="101" t="s">
        <v>323</v>
      </c>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4:29" ht="15" customHeight="1" x14ac:dyDescent="0.25">
      <c r="D107" s="65"/>
      <c r="E107" s="101" t="s">
        <v>324</v>
      </c>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4:29" ht="15" customHeight="1" x14ac:dyDescent="0.25">
      <c r="D108" s="65"/>
      <c r="E108" s="101" t="s">
        <v>325</v>
      </c>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4:29" ht="15" customHeight="1" x14ac:dyDescent="0.25">
      <c r="D109" s="65"/>
      <c r="E109" s="101" t="s">
        <v>326</v>
      </c>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4:29" ht="15" customHeight="1" x14ac:dyDescent="0.25">
      <c r="D110" s="65"/>
      <c r="E110" s="101" t="s">
        <v>327</v>
      </c>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4:29" ht="15" customHeight="1" x14ac:dyDescent="0.25">
      <c r="D111" s="65"/>
      <c r="E111" s="101" t="s">
        <v>328</v>
      </c>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4:29" ht="15" customHeight="1" x14ac:dyDescent="0.25">
      <c r="D112" s="65"/>
      <c r="E112" s="101" t="s">
        <v>329</v>
      </c>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4:29" ht="15" customHeight="1" x14ac:dyDescent="0.25">
      <c r="D113" s="65"/>
      <c r="E113" s="101" t="s">
        <v>330</v>
      </c>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4:29" ht="15" customHeight="1" x14ac:dyDescent="0.25">
      <c r="D114" s="65"/>
      <c r="E114" s="101" t="s">
        <v>331</v>
      </c>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4:29" ht="15" customHeight="1" x14ac:dyDescent="0.25">
      <c r="D115" s="65"/>
      <c r="E115" s="101" t="s">
        <v>332</v>
      </c>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4:29" ht="15" customHeight="1" x14ac:dyDescent="0.25">
      <c r="D116" s="65"/>
      <c r="E116" s="101" t="s">
        <v>333</v>
      </c>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4:29" ht="15" customHeight="1" x14ac:dyDescent="0.25">
      <c r="D117" s="65"/>
      <c r="E117" s="101" t="s">
        <v>334</v>
      </c>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4:29" ht="15" customHeight="1" x14ac:dyDescent="0.25">
      <c r="D118" s="65"/>
      <c r="E118" s="101" t="s">
        <v>335</v>
      </c>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4:29" ht="15" customHeight="1" x14ac:dyDescent="0.25">
      <c r="D119" s="65"/>
      <c r="E119" s="101" t="s">
        <v>336</v>
      </c>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4:29" ht="15" customHeight="1" x14ac:dyDescent="0.25">
      <c r="D120" s="65"/>
      <c r="E120" s="101" t="s">
        <v>337</v>
      </c>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4:29" ht="15" customHeight="1" x14ac:dyDescent="0.25">
      <c r="D121" s="65"/>
      <c r="E121" s="101" t="s">
        <v>338</v>
      </c>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4:29" ht="15" customHeight="1" x14ac:dyDescent="0.25">
      <c r="D122" s="65"/>
      <c r="E122" s="101" t="s">
        <v>339</v>
      </c>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4:29" ht="15" customHeight="1" x14ac:dyDescent="0.25">
      <c r="D123" s="65"/>
      <c r="E123" s="101" t="s">
        <v>340</v>
      </c>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4:29" ht="15" customHeight="1" x14ac:dyDescent="0.25">
      <c r="D124" s="65"/>
      <c r="E124" s="101" t="s">
        <v>341</v>
      </c>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4:29" ht="15" customHeight="1" x14ac:dyDescent="0.25">
      <c r="D125" s="65"/>
      <c r="E125" s="101" t="s">
        <v>342</v>
      </c>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4:29" ht="15" customHeight="1" x14ac:dyDescent="0.25">
      <c r="D126" s="65"/>
      <c r="E126" s="101" t="s">
        <v>343</v>
      </c>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4:29" ht="15" customHeight="1" x14ac:dyDescent="0.25">
      <c r="D127" s="65"/>
      <c r="E127" s="101" t="s">
        <v>344</v>
      </c>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4:29" ht="15" customHeight="1" x14ac:dyDescent="0.25">
      <c r="D128" s="65"/>
      <c r="E128" s="101" t="s">
        <v>345</v>
      </c>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4:29" ht="15" customHeight="1" x14ac:dyDescent="0.25">
      <c r="D129" s="65"/>
      <c r="E129" s="101" t="s">
        <v>346</v>
      </c>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4:29" ht="15" customHeight="1" x14ac:dyDescent="0.25">
      <c r="D130" s="65"/>
      <c r="E130" s="101" t="s">
        <v>347</v>
      </c>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4:29" ht="15" customHeight="1" x14ac:dyDescent="0.25">
      <c r="D131" s="65"/>
      <c r="E131" s="101" t="s">
        <v>348</v>
      </c>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4:29" ht="15" customHeight="1" x14ac:dyDescent="0.25">
      <c r="D132" s="65"/>
      <c r="E132" s="101" t="s">
        <v>349</v>
      </c>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4:29" ht="15" customHeight="1" x14ac:dyDescent="0.25">
      <c r="D133" s="65"/>
      <c r="E133" s="101" t="s">
        <v>350</v>
      </c>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4:29" ht="15" customHeight="1" x14ac:dyDescent="0.25">
      <c r="D134" s="65"/>
      <c r="E134" s="101" t="s">
        <v>351</v>
      </c>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4:29" ht="15" customHeight="1" x14ac:dyDescent="0.25">
      <c r="D135" s="65"/>
      <c r="E135" s="101" t="s">
        <v>352</v>
      </c>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4:29" ht="15" customHeight="1" x14ac:dyDescent="0.25">
      <c r="D136" s="65"/>
      <c r="E136" s="101" t="s">
        <v>353</v>
      </c>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4:29" ht="15" customHeight="1" x14ac:dyDescent="0.25">
      <c r="D137" s="65"/>
      <c r="E137" s="101" t="s">
        <v>354</v>
      </c>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4:29" ht="15" customHeight="1" x14ac:dyDescent="0.25">
      <c r="D138" s="65"/>
      <c r="E138" s="101" t="s">
        <v>355</v>
      </c>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4:29" ht="15" customHeight="1" x14ac:dyDescent="0.25">
      <c r="D139" s="65"/>
      <c r="E139" s="101" t="s">
        <v>356</v>
      </c>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4:29" ht="15" customHeight="1" x14ac:dyDescent="0.25">
      <c r="D140" s="65"/>
      <c r="E140" s="101" t="s">
        <v>357</v>
      </c>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4:29" ht="15" customHeight="1" x14ac:dyDescent="0.25">
      <c r="D141" s="65"/>
      <c r="E141" s="101" t="s">
        <v>358</v>
      </c>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4:29" ht="15" customHeight="1" x14ac:dyDescent="0.25">
      <c r="D142" s="65"/>
      <c r="E142" s="101" t="s">
        <v>359</v>
      </c>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4:29" ht="15" customHeight="1" x14ac:dyDescent="0.25">
      <c r="D143" s="65"/>
      <c r="E143" s="101" t="s">
        <v>360</v>
      </c>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4:29" ht="15" customHeight="1" x14ac:dyDescent="0.25">
      <c r="D144" s="65"/>
      <c r="E144" s="101" t="s">
        <v>361</v>
      </c>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4:29" ht="15" customHeight="1" x14ac:dyDescent="0.25">
      <c r="D145" s="65"/>
      <c r="E145" s="101" t="s">
        <v>362</v>
      </c>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4:29" ht="15" customHeight="1" x14ac:dyDescent="0.25">
      <c r="D146" s="65"/>
      <c r="E146" s="101" t="s">
        <v>363</v>
      </c>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4:29" ht="15" customHeight="1" x14ac:dyDescent="0.25">
      <c r="D147" s="65"/>
      <c r="E147" s="101" t="s">
        <v>364</v>
      </c>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4:29" ht="15" customHeight="1" x14ac:dyDescent="0.25">
      <c r="D148" s="65"/>
      <c r="E148" s="101" t="s">
        <v>365</v>
      </c>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4:29" ht="15" customHeight="1" x14ac:dyDescent="0.25">
      <c r="D149" s="65"/>
      <c r="E149" s="101" t="s">
        <v>366</v>
      </c>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4:29" ht="15" customHeight="1" x14ac:dyDescent="0.25">
      <c r="D150" s="65"/>
      <c r="E150" s="101" t="s">
        <v>367</v>
      </c>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4:29" ht="15" customHeight="1" x14ac:dyDescent="0.25">
      <c r="D151" s="65"/>
      <c r="E151" s="101" t="s">
        <v>368</v>
      </c>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4:29" ht="15" customHeight="1" x14ac:dyDescent="0.25">
      <c r="D152" s="65"/>
      <c r="E152" s="101" t="s">
        <v>369</v>
      </c>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4:29" ht="15" customHeight="1" x14ac:dyDescent="0.25">
      <c r="D153" s="65"/>
      <c r="E153" s="101" t="s">
        <v>370</v>
      </c>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4:29" ht="15" customHeight="1" x14ac:dyDescent="0.25">
      <c r="D154" s="65"/>
      <c r="E154" s="101" t="s">
        <v>371</v>
      </c>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4:29" ht="15" customHeight="1" x14ac:dyDescent="0.25">
      <c r="D155" s="65"/>
      <c r="E155" s="101" t="s">
        <v>372</v>
      </c>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4:29" ht="15" customHeight="1" x14ac:dyDescent="0.25">
      <c r="D156" s="65"/>
      <c r="E156" s="101" t="s">
        <v>373</v>
      </c>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4:29" ht="15" customHeight="1" x14ac:dyDescent="0.25">
      <c r="D157" s="65"/>
      <c r="E157" s="101" t="s">
        <v>374</v>
      </c>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4:29" ht="15" customHeight="1" x14ac:dyDescent="0.25">
      <c r="D158" s="65"/>
      <c r="E158" s="101" t="s">
        <v>375</v>
      </c>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4:29" ht="15" customHeight="1" x14ac:dyDescent="0.25">
      <c r="D159" s="65"/>
      <c r="E159" s="101" t="s">
        <v>376</v>
      </c>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4:29" ht="15" customHeight="1" x14ac:dyDescent="0.25">
      <c r="D160" s="65"/>
      <c r="E160" s="101" t="s">
        <v>377</v>
      </c>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4:29" ht="15" customHeight="1" x14ac:dyDescent="0.25">
      <c r="D161" s="65"/>
      <c r="E161" s="101" t="s">
        <v>378</v>
      </c>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4:29" ht="15" customHeight="1" x14ac:dyDescent="0.25">
      <c r="D162" s="65"/>
      <c r="E162" s="101" t="s">
        <v>379</v>
      </c>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4:29" ht="15" customHeight="1" x14ac:dyDescent="0.25">
      <c r="D163" s="65"/>
      <c r="E163" s="101" t="s">
        <v>380</v>
      </c>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4:29" ht="15" customHeight="1" x14ac:dyDescent="0.25">
      <c r="D164" s="65"/>
      <c r="E164" s="101" t="s">
        <v>381</v>
      </c>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4:29" ht="15" customHeight="1" x14ac:dyDescent="0.25">
      <c r="D165" s="65"/>
      <c r="E165" s="101" t="s">
        <v>382</v>
      </c>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4:29" ht="15" customHeight="1" x14ac:dyDescent="0.25">
      <c r="D166" s="65"/>
      <c r="E166" s="101" t="s">
        <v>383</v>
      </c>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4:29" ht="15" customHeight="1" x14ac:dyDescent="0.25">
      <c r="D167" s="65"/>
      <c r="E167" s="101" t="s">
        <v>384</v>
      </c>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4:29" ht="15" customHeight="1" x14ac:dyDescent="0.25">
      <c r="D168" s="65"/>
      <c r="E168" s="101" t="s">
        <v>385</v>
      </c>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4:29" ht="15" customHeight="1" x14ac:dyDescent="0.25">
      <c r="D169" s="65"/>
      <c r="E169" s="101" t="s">
        <v>386</v>
      </c>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4:29" ht="15" customHeight="1" x14ac:dyDescent="0.25">
      <c r="D170" s="65"/>
      <c r="E170" s="101" t="s">
        <v>387</v>
      </c>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4:29" ht="15" customHeight="1" x14ac:dyDescent="0.25">
      <c r="D171" s="65"/>
      <c r="E171" s="101" t="s">
        <v>388</v>
      </c>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4:29" ht="15" customHeight="1" x14ac:dyDescent="0.25">
      <c r="D172" s="65"/>
      <c r="E172" s="101" t="s">
        <v>389</v>
      </c>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4:29" ht="15" customHeight="1" x14ac:dyDescent="0.25">
      <c r="D173" s="65"/>
      <c r="E173" s="101" t="s">
        <v>390</v>
      </c>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4:29" ht="15" customHeight="1" x14ac:dyDescent="0.25">
      <c r="D174" s="65"/>
      <c r="E174" s="101" t="s">
        <v>391</v>
      </c>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4:29" ht="15" customHeight="1" x14ac:dyDescent="0.25">
      <c r="D175" s="65"/>
      <c r="E175" s="101" t="s">
        <v>392</v>
      </c>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4:29" ht="15" customHeight="1" x14ac:dyDescent="0.25">
      <c r="D176" s="65"/>
      <c r="E176" s="101" t="s">
        <v>393</v>
      </c>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4:29" ht="15" customHeight="1" x14ac:dyDescent="0.25">
      <c r="D177" s="65"/>
      <c r="E177" s="101" t="s">
        <v>394</v>
      </c>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4:29" ht="15" customHeight="1" x14ac:dyDescent="0.25">
      <c r="D178" s="65"/>
      <c r="E178" s="101" t="s">
        <v>395</v>
      </c>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4:29" ht="15" customHeight="1" x14ac:dyDescent="0.25">
      <c r="D179" s="65"/>
      <c r="E179" s="101" t="s">
        <v>396</v>
      </c>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4:29" ht="15" customHeight="1" x14ac:dyDescent="0.25">
      <c r="D180" s="65"/>
      <c r="E180" s="101" t="s">
        <v>397</v>
      </c>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4:29" ht="15" customHeight="1" x14ac:dyDescent="0.25">
      <c r="D181" s="65"/>
      <c r="E181" s="101" t="s">
        <v>398</v>
      </c>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4:29" ht="15" customHeight="1" x14ac:dyDescent="0.25">
      <c r="D182" s="65"/>
      <c r="E182" s="101" t="s">
        <v>399</v>
      </c>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4:29" ht="15" customHeight="1" x14ac:dyDescent="0.25">
      <c r="D183" s="65"/>
      <c r="E183" s="101" t="s">
        <v>400</v>
      </c>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4:29" ht="15" customHeight="1" x14ac:dyDescent="0.25">
      <c r="D184" s="65"/>
      <c r="E184" s="101" t="s">
        <v>401</v>
      </c>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4:29" ht="15" customHeight="1" x14ac:dyDescent="0.25">
      <c r="D185" s="65"/>
      <c r="E185" s="101" t="s">
        <v>402</v>
      </c>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4:29" ht="15" customHeight="1" x14ac:dyDescent="0.25">
      <c r="D186" s="65"/>
      <c r="E186" s="101" t="s">
        <v>403</v>
      </c>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4:29" ht="15" customHeight="1" x14ac:dyDescent="0.25">
      <c r="D187" s="65"/>
      <c r="E187" s="101" t="s">
        <v>404</v>
      </c>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4:29" ht="15" customHeight="1" x14ac:dyDescent="0.25">
      <c r="D188" s="65"/>
      <c r="E188" s="101" t="s">
        <v>405</v>
      </c>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4:29" ht="15" customHeight="1" x14ac:dyDescent="0.25">
      <c r="D189" s="65"/>
      <c r="E189" s="101" t="s">
        <v>406</v>
      </c>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4:29" ht="15" customHeight="1" x14ac:dyDescent="0.25">
      <c r="D190" s="65"/>
      <c r="E190" s="101" t="s">
        <v>407</v>
      </c>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4:29" ht="15" customHeight="1" x14ac:dyDescent="0.25">
      <c r="D191" s="65"/>
      <c r="E191" s="101" t="s">
        <v>408</v>
      </c>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4:29" ht="15" customHeight="1" x14ac:dyDescent="0.25">
      <c r="D192" s="65"/>
      <c r="E192" s="101" t="s">
        <v>409</v>
      </c>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4:29" ht="15" customHeight="1" x14ac:dyDescent="0.25">
      <c r="D193" s="65"/>
      <c r="E193" s="101" t="s">
        <v>410</v>
      </c>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4:29" ht="15" customHeight="1" x14ac:dyDescent="0.25">
      <c r="D194" s="65"/>
      <c r="E194" s="101" t="s">
        <v>411</v>
      </c>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4:29" ht="15" customHeight="1" x14ac:dyDescent="0.25">
      <c r="D195" s="65"/>
      <c r="E195" s="101" t="s">
        <v>412</v>
      </c>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4:29" ht="15" customHeight="1" x14ac:dyDescent="0.25">
      <c r="D196" s="65"/>
      <c r="E196" s="101" t="s">
        <v>413</v>
      </c>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4:29" ht="15" customHeight="1" x14ac:dyDescent="0.25">
      <c r="D197" s="65"/>
      <c r="E197" s="101" t="s">
        <v>414</v>
      </c>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4:29" ht="15" customHeight="1" x14ac:dyDescent="0.25">
      <c r="D198" s="65"/>
      <c r="E198" s="101" t="s">
        <v>415</v>
      </c>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4:29" ht="15" customHeight="1" x14ac:dyDescent="0.25">
      <c r="D199" s="65"/>
      <c r="E199" s="101" t="s">
        <v>416</v>
      </c>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4:29" ht="15" customHeight="1" x14ac:dyDescent="0.25">
      <c r="D200" s="65"/>
      <c r="E200" s="101" t="s">
        <v>417</v>
      </c>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4:29" ht="15" customHeight="1" x14ac:dyDescent="0.25">
      <c r="D201" s="65"/>
      <c r="E201" s="101" t="s">
        <v>418</v>
      </c>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4:29" ht="15" customHeight="1" x14ac:dyDescent="0.25">
      <c r="D202" s="65"/>
      <c r="E202" s="101" t="s">
        <v>419</v>
      </c>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4:29" ht="15" customHeight="1" x14ac:dyDescent="0.25">
      <c r="D203" s="65"/>
      <c r="E203" s="101" t="s">
        <v>420</v>
      </c>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4:29" ht="15" customHeight="1" x14ac:dyDescent="0.25">
      <c r="D204" s="65"/>
      <c r="E204" s="101" t="s">
        <v>421</v>
      </c>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4:29" ht="15" customHeight="1" x14ac:dyDescent="0.25">
      <c r="D205" s="65"/>
      <c r="E205" s="101" t="s">
        <v>422</v>
      </c>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4:29" ht="15" customHeight="1" x14ac:dyDescent="0.25">
      <c r="D206" s="65"/>
      <c r="E206" s="101" t="s">
        <v>423</v>
      </c>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4:29" ht="15" customHeight="1" x14ac:dyDescent="0.25">
      <c r="D207" s="65"/>
      <c r="E207" s="101" t="s">
        <v>424</v>
      </c>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4:29" ht="15" customHeight="1" x14ac:dyDescent="0.25">
      <c r="D208" s="65"/>
      <c r="E208" s="101" t="s">
        <v>425</v>
      </c>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4:29" ht="15" customHeight="1" x14ac:dyDescent="0.25">
      <c r="D209" s="65"/>
      <c r="E209" s="101" t="s">
        <v>426</v>
      </c>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4:29" ht="15" customHeight="1" x14ac:dyDescent="0.25">
      <c r="D210" s="65"/>
      <c r="E210" s="101" t="s">
        <v>427</v>
      </c>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4:29" ht="15" customHeight="1" x14ac:dyDescent="0.25">
      <c r="D211" s="65"/>
      <c r="E211" s="101" t="s">
        <v>428</v>
      </c>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4:29" ht="15" customHeight="1" x14ac:dyDescent="0.25">
      <c r="D212" s="65"/>
      <c r="E212" s="101" t="s">
        <v>429</v>
      </c>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4:29" ht="15" customHeight="1" x14ac:dyDescent="0.25">
      <c r="D213" s="65"/>
      <c r="E213" s="101" t="s">
        <v>430</v>
      </c>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4:29" ht="15" customHeight="1" x14ac:dyDescent="0.25">
      <c r="D214" s="65"/>
      <c r="E214" s="101" t="s">
        <v>431</v>
      </c>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4:29" ht="15" customHeight="1" x14ac:dyDescent="0.25">
      <c r="D215" s="65"/>
      <c r="E215" s="101" t="s">
        <v>432</v>
      </c>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4:29" ht="15" customHeight="1" x14ac:dyDescent="0.25">
      <c r="D216" s="65"/>
      <c r="E216" s="101" t="s">
        <v>433</v>
      </c>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4:29" ht="15" customHeight="1" x14ac:dyDescent="0.25">
      <c r="D217" s="65"/>
      <c r="E217" s="101" t="s">
        <v>434</v>
      </c>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4:29" ht="15" customHeight="1" x14ac:dyDescent="0.25">
      <c r="D218" s="65"/>
      <c r="E218" s="101" t="s">
        <v>435</v>
      </c>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4:29" ht="15" customHeight="1" x14ac:dyDescent="0.25">
      <c r="D219" s="65"/>
      <c r="E219" s="101" t="s">
        <v>436</v>
      </c>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4:29" ht="15" customHeight="1" x14ac:dyDescent="0.25">
      <c r="D220" s="65"/>
      <c r="E220" s="101" t="s">
        <v>437</v>
      </c>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4:29" ht="15" customHeight="1" x14ac:dyDescent="0.25">
      <c r="D221" s="65"/>
      <c r="E221" s="101" t="s">
        <v>438</v>
      </c>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4:29" ht="15" customHeight="1" x14ac:dyDescent="0.25">
      <c r="D222" s="65"/>
      <c r="E222" s="101" t="s">
        <v>439</v>
      </c>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4:29" ht="15" customHeight="1" x14ac:dyDescent="0.25">
      <c r="D223" s="65"/>
      <c r="E223" s="101" t="s">
        <v>440</v>
      </c>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4:29" ht="15" customHeight="1" x14ac:dyDescent="0.25">
      <c r="D224" s="65"/>
      <c r="E224" s="101" t="s">
        <v>441</v>
      </c>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4:29" ht="15" customHeight="1" x14ac:dyDescent="0.25">
      <c r="D225" s="65"/>
      <c r="E225" s="101" t="s">
        <v>442</v>
      </c>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4:29" ht="15" customHeight="1" x14ac:dyDescent="0.25">
      <c r="D226" s="65"/>
      <c r="E226" s="101" t="s">
        <v>443</v>
      </c>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4:29" ht="15" customHeight="1" x14ac:dyDescent="0.25">
      <c r="D227" s="65"/>
      <c r="E227" s="101" t="s">
        <v>444</v>
      </c>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4:29" ht="15" customHeight="1" x14ac:dyDescent="0.25">
      <c r="D228" s="65"/>
      <c r="E228" s="101" t="s">
        <v>445</v>
      </c>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4:29" ht="15" customHeight="1" x14ac:dyDescent="0.25">
      <c r="D229" s="65"/>
      <c r="E229" s="101" t="s">
        <v>446</v>
      </c>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4:29" ht="15" customHeight="1" x14ac:dyDescent="0.25">
      <c r="D230" s="65"/>
      <c r="E230" s="101" t="s">
        <v>447</v>
      </c>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4:29" ht="15" customHeight="1" x14ac:dyDescent="0.25">
      <c r="D231" s="65"/>
      <c r="E231" s="101" t="s">
        <v>448</v>
      </c>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4:29" ht="15" customHeight="1" x14ac:dyDescent="0.25">
      <c r="D232" s="65"/>
      <c r="E232" s="101" t="s">
        <v>449</v>
      </c>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4:29" ht="15" customHeight="1" x14ac:dyDescent="0.25">
      <c r="D233" s="65"/>
      <c r="E233" s="101" t="s">
        <v>450</v>
      </c>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row>
    <row r="234" spans="4:29" ht="15" customHeight="1" x14ac:dyDescent="0.25">
      <c r="D234" s="65"/>
      <c r="E234" s="101" t="s">
        <v>451</v>
      </c>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row>
    <row r="235" spans="4:29" ht="15" customHeight="1" x14ac:dyDescent="0.25">
      <c r="D235" s="65"/>
      <c r="E235" s="101" t="s">
        <v>452</v>
      </c>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row>
    <row r="236" spans="4:29" ht="15" customHeight="1" x14ac:dyDescent="0.25">
      <c r="D236" s="65"/>
      <c r="E236" s="101" t="s">
        <v>453</v>
      </c>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row>
    <row r="237" spans="4:29" ht="15" customHeight="1" x14ac:dyDescent="0.25">
      <c r="D237" s="65"/>
      <c r="E237" s="101" t="s">
        <v>454</v>
      </c>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row>
    <row r="238" spans="4:29" ht="15" customHeight="1" x14ac:dyDescent="0.25">
      <c r="D238" s="65"/>
      <c r="E238" s="101" t="s">
        <v>455</v>
      </c>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row>
    <row r="239" spans="4:29" ht="15" customHeight="1" x14ac:dyDescent="0.25">
      <c r="D239" s="65"/>
      <c r="E239" s="101" t="s">
        <v>456</v>
      </c>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row>
    <row r="240" spans="4:29" ht="15" customHeight="1" x14ac:dyDescent="0.25">
      <c r="D240" s="65"/>
      <c r="E240" s="101" t="s">
        <v>457</v>
      </c>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row>
    <row r="241" spans="4:29" ht="15" customHeight="1" x14ac:dyDescent="0.25">
      <c r="D241" s="65"/>
      <c r="E241" s="101" t="s">
        <v>458</v>
      </c>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row>
    <row r="242" spans="4:29" ht="15" customHeight="1" x14ac:dyDescent="0.25">
      <c r="D242" s="65"/>
      <c r="E242" s="101" t="s">
        <v>459</v>
      </c>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row>
    <row r="243" spans="4:29" ht="15" customHeight="1" x14ac:dyDescent="0.25">
      <c r="D243" s="65"/>
      <c r="E243" s="101" t="s">
        <v>460</v>
      </c>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row>
    <row r="244" spans="4:29" ht="15" customHeight="1" x14ac:dyDescent="0.25">
      <c r="D244" s="65"/>
      <c r="E244" s="101" t="s">
        <v>461</v>
      </c>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row>
    <row r="245" spans="4:29" ht="15" customHeight="1" x14ac:dyDescent="0.25">
      <c r="D245" s="65"/>
      <c r="E245" s="101" t="s">
        <v>462</v>
      </c>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row>
    <row r="246" spans="4:29" ht="15" customHeight="1" x14ac:dyDescent="0.25">
      <c r="D246" s="65"/>
      <c r="E246" s="101" t="s">
        <v>463</v>
      </c>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row>
    <row r="247" spans="4:29" ht="15" customHeight="1" x14ac:dyDescent="0.25">
      <c r="D247" s="65"/>
      <c r="E247" s="101" t="s">
        <v>464</v>
      </c>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row>
    <row r="248" spans="4:29" ht="15" customHeight="1" x14ac:dyDescent="0.25">
      <c r="D248" s="65"/>
      <c r="E248" s="101" t="s">
        <v>465</v>
      </c>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row>
    <row r="249" spans="4:29" ht="15" customHeight="1" x14ac:dyDescent="0.25">
      <c r="D249" s="65"/>
      <c r="E249" s="101" t="s">
        <v>466</v>
      </c>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row>
    <row r="250" spans="4:29" ht="15" customHeight="1" x14ac:dyDescent="0.25">
      <c r="D250" s="65"/>
      <c r="E250" s="101" t="s">
        <v>467</v>
      </c>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row>
    <row r="251" spans="4:29" ht="15" customHeight="1" x14ac:dyDescent="0.25">
      <c r="D251" s="65"/>
      <c r="E251" s="101" t="s">
        <v>468</v>
      </c>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row>
    <row r="252" spans="4:29" ht="15" customHeight="1" x14ac:dyDescent="0.25">
      <c r="D252" s="65"/>
      <c r="E252" s="101" t="s">
        <v>469</v>
      </c>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row>
    <row r="253" spans="4:29" ht="15" customHeight="1" x14ac:dyDescent="0.25">
      <c r="D253" s="65"/>
      <c r="E253" s="101" t="s">
        <v>470</v>
      </c>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row>
    <row r="254" spans="4:29" ht="15" customHeight="1" x14ac:dyDescent="0.25">
      <c r="D254" s="65"/>
      <c r="E254" s="101" t="s">
        <v>471</v>
      </c>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row>
    <row r="255" spans="4:29" ht="15" customHeight="1" x14ac:dyDescent="0.25">
      <c r="D255" s="65"/>
      <c r="E255" s="101" t="s">
        <v>472</v>
      </c>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row>
    <row r="256" spans="4:29" ht="15" customHeight="1" x14ac:dyDescent="0.25">
      <c r="D256" s="65"/>
      <c r="E256" s="101" t="s">
        <v>473</v>
      </c>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row>
    <row r="257" spans="4:29" ht="15" customHeight="1" x14ac:dyDescent="0.25">
      <c r="D257" s="65"/>
      <c r="E257" s="101" t="s">
        <v>474</v>
      </c>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row>
    <row r="258" spans="4:29" ht="15" customHeight="1" x14ac:dyDescent="0.25">
      <c r="D258" s="65"/>
      <c r="E258" s="101" t="s">
        <v>475</v>
      </c>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row>
    <row r="259" spans="4:29" ht="15" customHeight="1" x14ac:dyDescent="0.25">
      <c r="D259" s="65"/>
      <c r="E259" s="101" t="s">
        <v>476</v>
      </c>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row>
    <row r="260" spans="4:29" ht="15" customHeight="1" x14ac:dyDescent="0.25">
      <c r="D260" s="65"/>
      <c r="E260" s="101" t="s">
        <v>477</v>
      </c>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row>
    <row r="261" spans="4:29" ht="15" customHeight="1" x14ac:dyDescent="0.25">
      <c r="D261" s="65"/>
      <c r="E261" s="101" t="s">
        <v>478</v>
      </c>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row>
    <row r="262" spans="4:29" ht="15" customHeight="1" x14ac:dyDescent="0.25">
      <c r="D262" s="65"/>
      <c r="E262" s="101" t="s">
        <v>479</v>
      </c>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row>
    <row r="263" spans="4:29" ht="15" customHeight="1" x14ac:dyDescent="0.25">
      <c r="D263" s="65"/>
      <c r="E263" s="101" t="s">
        <v>480</v>
      </c>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row>
    <row r="264" spans="4:29" ht="15" customHeight="1" x14ac:dyDescent="0.25">
      <c r="D264" s="65"/>
      <c r="E264" s="101" t="s">
        <v>481</v>
      </c>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row>
    <row r="265" spans="4:29" ht="15" customHeight="1" x14ac:dyDescent="0.25">
      <c r="D265" s="65"/>
      <c r="E265" s="101" t="s">
        <v>482</v>
      </c>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row>
    <row r="266" spans="4:29" ht="15" customHeight="1" x14ac:dyDescent="0.25">
      <c r="D266" s="65"/>
      <c r="E266" s="101" t="s">
        <v>483</v>
      </c>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row>
    <row r="267" spans="4:29" ht="15" customHeight="1" x14ac:dyDescent="0.25">
      <c r="D267" s="65"/>
      <c r="E267" s="101" t="s">
        <v>484</v>
      </c>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row>
    <row r="268" spans="4:29" ht="15" customHeight="1" x14ac:dyDescent="0.25">
      <c r="D268" s="65"/>
      <c r="E268" s="101" t="s">
        <v>485</v>
      </c>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row>
    <row r="269" spans="4:29" ht="15" customHeight="1" x14ac:dyDescent="0.25">
      <c r="D269" s="65"/>
      <c r="E269" s="101" t="s">
        <v>486</v>
      </c>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row>
    <row r="270" spans="4:29" ht="15" customHeight="1" x14ac:dyDescent="0.25">
      <c r="D270" s="65"/>
      <c r="E270" s="101" t="s">
        <v>487</v>
      </c>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row>
    <row r="271" spans="4:29" ht="15" customHeight="1" x14ac:dyDescent="0.25">
      <c r="D271" s="65"/>
      <c r="E271" s="101" t="s">
        <v>488</v>
      </c>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row>
    <row r="272" spans="4:29" ht="15" customHeight="1" x14ac:dyDescent="0.25">
      <c r="D272" s="65"/>
      <c r="E272" s="101" t="s">
        <v>489</v>
      </c>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row>
    <row r="273" spans="4:29" ht="15" customHeight="1" x14ac:dyDescent="0.25">
      <c r="D273" s="65"/>
      <c r="E273" s="101" t="s">
        <v>490</v>
      </c>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row>
    <row r="274" spans="4:29" ht="15" customHeight="1" x14ac:dyDescent="0.25">
      <c r="D274" s="65"/>
      <c r="E274" s="101" t="s">
        <v>491</v>
      </c>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row>
    <row r="275" spans="4:29" ht="15" customHeight="1" x14ac:dyDescent="0.25">
      <c r="D275" s="65"/>
      <c r="E275" s="101" t="s">
        <v>492</v>
      </c>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row>
    <row r="276" spans="4:29" ht="15" customHeight="1" x14ac:dyDescent="0.25">
      <c r="D276" s="65"/>
      <c r="E276" s="101" t="s">
        <v>493</v>
      </c>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row>
    <row r="277" spans="4:29" ht="15" customHeight="1" x14ac:dyDescent="0.25">
      <c r="D277" s="65"/>
      <c r="E277" s="101" t="s">
        <v>494</v>
      </c>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row>
    <row r="278" spans="4:29" ht="15" customHeight="1" x14ac:dyDescent="0.25">
      <c r="D278" s="65"/>
      <c r="E278" s="101" t="s">
        <v>495</v>
      </c>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row>
    <row r="279" spans="4:29" ht="15" customHeight="1" x14ac:dyDescent="0.25">
      <c r="D279" s="65"/>
      <c r="E279" s="101" t="s">
        <v>496</v>
      </c>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row>
    <row r="280" spans="4:29" ht="15" customHeight="1" x14ac:dyDescent="0.25">
      <c r="D280" s="65"/>
      <c r="E280" s="101" t="s">
        <v>497</v>
      </c>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row>
    <row r="281" spans="4:29" ht="15" customHeight="1" x14ac:dyDescent="0.25">
      <c r="D281" s="65"/>
      <c r="E281" s="101" t="s">
        <v>498</v>
      </c>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row>
    <row r="282" spans="4:29" ht="15" customHeight="1" x14ac:dyDescent="0.25">
      <c r="D282" s="65"/>
      <c r="E282" s="101" t="s">
        <v>499</v>
      </c>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row>
    <row r="283" spans="4:29" ht="15" customHeight="1" x14ac:dyDescent="0.25">
      <c r="D283" s="65"/>
      <c r="E283" s="101" t="s">
        <v>500</v>
      </c>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row>
    <row r="284" spans="4:29" ht="15" customHeight="1" x14ac:dyDescent="0.25">
      <c r="D284" s="65"/>
      <c r="E284" s="101" t="s">
        <v>501</v>
      </c>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row>
    <row r="285" spans="4:29" ht="15" customHeight="1" x14ac:dyDescent="0.25">
      <c r="D285" s="65"/>
      <c r="E285" s="101" t="s">
        <v>502</v>
      </c>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row>
    <row r="286" spans="4:29" ht="15" customHeight="1" x14ac:dyDescent="0.25">
      <c r="D286" s="65"/>
      <c r="E286" s="101" t="s">
        <v>503</v>
      </c>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row>
    <row r="287" spans="4:29" ht="15" customHeight="1" x14ac:dyDescent="0.25">
      <c r="D287" s="65"/>
      <c r="E287" s="101" t="s">
        <v>504</v>
      </c>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row>
    <row r="288" spans="4:29" ht="15" customHeight="1" x14ac:dyDescent="0.25">
      <c r="D288" s="65"/>
      <c r="E288" s="101" t="s">
        <v>505</v>
      </c>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row>
    <row r="289" spans="4:29" ht="15" customHeight="1" x14ac:dyDescent="0.25">
      <c r="D289" s="65"/>
      <c r="E289" s="101" t="s">
        <v>506</v>
      </c>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row>
    <row r="290" spans="4:29" ht="15" customHeight="1" x14ac:dyDescent="0.25">
      <c r="D290" s="65"/>
      <c r="E290" s="101" t="s">
        <v>507</v>
      </c>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row>
    <row r="291" spans="4:29" ht="15" customHeight="1" x14ac:dyDescent="0.25">
      <c r="D291" s="65"/>
      <c r="E291" s="101" t="s">
        <v>508</v>
      </c>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row>
    <row r="292" spans="4:29" ht="15" customHeight="1" x14ac:dyDescent="0.25">
      <c r="D292" s="65"/>
      <c r="E292" s="101" t="s">
        <v>509</v>
      </c>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row>
    <row r="293" spans="4:29" ht="15" customHeight="1" x14ac:dyDescent="0.25">
      <c r="D293" s="65"/>
      <c r="E293" s="101" t="s">
        <v>510</v>
      </c>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row>
    <row r="294" spans="4:29" ht="15" customHeight="1" x14ac:dyDescent="0.25">
      <c r="D294" s="65"/>
      <c r="E294" s="101" t="s">
        <v>511</v>
      </c>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row>
    <row r="295" spans="4:29" ht="15" customHeight="1" x14ac:dyDescent="0.25">
      <c r="D295" s="65"/>
      <c r="E295" s="101" t="s">
        <v>512</v>
      </c>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row>
    <row r="296" spans="4:29" ht="15" customHeight="1" x14ac:dyDescent="0.25">
      <c r="D296" s="65"/>
      <c r="E296" s="101" t="s">
        <v>513</v>
      </c>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row>
    <row r="297" spans="4:29" ht="15" customHeight="1" x14ac:dyDescent="0.25">
      <c r="D297" s="65"/>
      <c r="E297" s="101" t="s">
        <v>514</v>
      </c>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row>
    <row r="298" spans="4:29" ht="15" customHeight="1" x14ac:dyDescent="0.25">
      <c r="D298" s="65"/>
      <c r="E298" s="101" t="s">
        <v>515</v>
      </c>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row>
    <row r="299" spans="4:29" ht="15" customHeight="1" x14ac:dyDescent="0.25">
      <c r="D299" s="65"/>
      <c r="E299" s="101" t="s">
        <v>516</v>
      </c>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row>
    <row r="300" spans="4:29" ht="15" customHeight="1" x14ac:dyDescent="0.25">
      <c r="D300" s="65"/>
      <c r="E300" s="101" t="s">
        <v>517</v>
      </c>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row>
    <row r="301" spans="4:29" ht="15" customHeight="1" x14ac:dyDescent="0.25">
      <c r="D301" s="65"/>
      <c r="E301" s="101" t="s">
        <v>518</v>
      </c>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row>
    <row r="302" spans="4:29" ht="15" customHeight="1" x14ac:dyDescent="0.25">
      <c r="D302" s="65"/>
      <c r="E302" s="101" t="s">
        <v>519</v>
      </c>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row>
    <row r="303" spans="4:29" ht="15" customHeight="1" x14ac:dyDescent="0.25">
      <c r="D303" s="65"/>
      <c r="E303" s="101" t="s">
        <v>520</v>
      </c>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row>
    <row r="304" spans="4:29" ht="15" customHeight="1" x14ac:dyDescent="0.25">
      <c r="D304" s="65"/>
      <c r="E304" s="101" t="s">
        <v>521</v>
      </c>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row>
    <row r="305" spans="4:29" ht="15" customHeight="1" x14ac:dyDescent="0.25">
      <c r="D305" s="65"/>
      <c r="E305" s="101" t="s">
        <v>522</v>
      </c>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row>
    <row r="306" spans="4:29" ht="15" customHeight="1" x14ac:dyDescent="0.25">
      <c r="D306" s="65"/>
      <c r="E306" s="101" t="s">
        <v>523</v>
      </c>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row>
    <row r="307" spans="4:29" ht="15" customHeight="1" x14ac:dyDescent="0.25">
      <c r="D307" s="65"/>
      <c r="E307" s="101" t="s">
        <v>524</v>
      </c>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row>
    <row r="308" spans="4:29" ht="15" customHeight="1" x14ac:dyDescent="0.25">
      <c r="D308" s="65"/>
      <c r="E308" s="101" t="s">
        <v>525</v>
      </c>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row>
    <row r="309" spans="4:29" ht="15" customHeight="1" x14ac:dyDescent="0.25">
      <c r="D309" s="65"/>
      <c r="E309" s="101" t="s">
        <v>526</v>
      </c>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row>
    <row r="310" spans="4:29" ht="15" customHeight="1" x14ac:dyDescent="0.25">
      <c r="D310" s="65"/>
      <c r="E310" s="101" t="s">
        <v>527</v>
      </c>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row>
    <row r="311" spans="4:29" ht="15" customHeight="1" x14ac:dyDescent="0.25">
      <c r="D311" s="65"/>
      <c r="E311" s="101" t="s">
        <v>528</v>
      </c>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row>
    <row r="312" spans="4:29" ht="15" customHeight="1" x14ac:dyDescent="0.25">
      <c r="D312" s="65"/>
      <c r="E312" s="101" t="s">
        <v>529</v>
      </c>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row>
    <row r="313" spans="4:29" ht="15" customHeight="1" x14ac:dyDescent="0.25">
      <c r="D313" s="65"/>
      <c r="E313" s="101" t="s">
        <v>530</v>
      </c>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row>
    <row r="314" spans="4:29" ht="15" customHeight="1" x14ac:dyDescent="0.25">
      <c r="D314" s="65"/>
      <c r="E314" s="101" t="s">
        <v>531</v>
      </c>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row>
    <row r="315" spans="4:29" ht="15" customHeight="1" x14ac:dyDescent="0.25">
      <c r="D315" s="65"/>
      <c r="E315" s="101" t="s">
        <v>532</v>
      </c>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row>
    <row r="316" spans="4:29" ht="15" customHeight="1" x14ac:dyDescent="0.25">
      <c r="D316" s="65"/>
      <c r="E316" s="101" t="s">
        <v>533</v>
      </c>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row>
    <row r="317" spans="4:29" ht="15" customHeight="1" x14ac:dyDescent="0.25">
      <c r="D317" s="65"/>
      <c r="E317" s="101" t="s">
        <v>534</v>
      </c>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row>
    <row r="318" spans="4:29" ht="15" customHeight="1" x14ac:dyDescent="0.25">
      <c r="D318" s="65"/>
      <c r="E318" s="101" t="s">
        <v>535</v>
      </c>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row>
    <row r="319" spans="4:29" ht="15" customHeight="1" x14ac:dyDescent="0.25">
      <c r="D319" s="65"/>
      <c r="E319" s="101" t="s">
        <v>536</v>
      </c>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row>
    <row r="320" spans="4:29" ht="15" customHeight="1" x14ac:dyDescent="0.25">
      <c r="D320" s="65"/>
      <c r="E320" s="101" t="s">
        <v>537</v>
      </c>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row>
    <row r="321" spans="4:29" ht="15" customHeight="1" x14ac:dyDescent="0.25">
      <c r="D321" s="65"/>
      <c r="E321" s="101" t="s">
        <v>538</v>
      </c>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row>
    <row r="322" spans="4:29" ht="15" customHeight="1" x14ac:dyDescent="0.25">
      <c r="D322" s="65"/>
      <c r="E322" s="101" t="s">
        <v>539</v>
      </c>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row>
    <row r="323" spans="4:29" ht="15" customHeight="1" x14ac:dyDescent="0.25">
      <c r="D323" s="65"/>
      <c r="E323" s="101" t="s">
        <v>540</v>
      </c>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row>
    <row r="324" spans="4:29" ht="15" customHeight="1" x14ac:dyDescent="0.25">
      <c r="D324" s="65"/>
      <c r="E324" s="101" t="s">
        <v>541</v>
      </c>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row>
    <row r="325" spans="4:29" ht="15" customHeight="1" x14ac:dyDescent="0.25">
      <c r="D325" s="65"/>
      <c r="E325" s="101" t="s">
        <v>542</v>
      </c>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row>
    <row r="326" spans="4:29" ht="15" customHeight="1" x14ac:dyDescent="0.25">
      <c r="D326" s="65"/>
      <c r="E326" s="101" t="s">
        <v>543</v>
      </c>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row>
    <row r="327" spans="4:29" ht="15" customHeight="1" x14ac:dyDescent="0.25">
      <c r="D327" s="65"/>
      <c r="E327" s="101" t="s">
        <v>544</v>
      </c>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row>
    <row r="328" spans="4:29" ht="15" customHeight="1" x14ac:dyDescent="0.25">
      <c r="D328" s="65"/>
      <c r="E328" s="101" t="s">
        <v>545</v>
      </c>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row>
    <row r="329" spans="4:29" ht="15" customHeight="1" x14ac:dyDescent="0.25">
      <c r="D329" s="65"/>
      <c r="E329" s="101" t="s">
        <v>546</v>
      </c>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row>
    <row r="330" spans="4:29" ht="15" customHeight="1" x14ac:dyDescent="0.25">
      <c r="D330" s="65"/>
      <c r="E330" s="101" t="s">
        <v>547</v>
      </c>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row>
    <row r="331" spans="4:29" ht="15" customHeight="1" x14ac:dyDescent="0.25">
      <c r="D331" s="65"/>
      <c r="E331" s="101" t="s">
        <v>548</v>
      </c>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row>
    <row r="332" spans="4:29" ht="15" customHeight="1" x14ac:dyDescent="0.25">
      <c r="D332" s="65"/>
      <c r="E332" s="101" t="s">
        <v>549</v>
      </c>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row>
    <row r="333" spans="4:29" ht="15" customHeight="1" x14ac:dyDescent="0.25">
      <c r="D333" s="65"/>
      <c r="E333" s="101" t="s">
        <v>550</v>
      </c>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row>
    <row r="334" spans="4:29" ht="15" customHeight="1" x14ac:dyDescent="0.25">
      <c r="D334" s="65"/>
      <c r="E334" s="101" t="s">
        <v>551</v>
      </c>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row>
    <row r="335" spans="4:29" ht="15" customHeight="1" x14ac:dyDescent="0.25">
      <c r="D335" s="65"/>
      <c r="E335" s="101" t="s">
        <v>552</v>
      </c>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row>
    <row r="336" spans="4:29" ht="15" customHeight="1" x14ac:dyDescent="0.25">
      <c r="D336" s="65"/>
      <c r="E336" s="101" t="s">
        <v>553</v>
      </c>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row>
    <row r="337" spans="4:29" ht="15" customHeight="1" x14ac:dyDescent="0.25">
      <c r="D337" s="65"/>
      <c r="E337" s="101" t="s">
        <v>554</v>
      </c>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row>
    <row r="338" spans="4:29" ht="15" customHeight="1" x14ac:dyDescent="0.25">
      <c r="D338" s="65"/>
      <c r="E338" s="101" t="s">
        <v>555</v>
      </c>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row>
    <row r="339" spans="4:29" ht="15" customHeight="1" x14ac:dyDescent="0.25">
      <c r="D339" s="65"/>
      <c r="E339" s="101" t="s">
        <v>556</v>
      </c>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row>
    <row r="340" spans="4:29" ht="15" customHeight="1" x14ac:dyDescent="0.25">
      <c r="D340" s="65"/>
      <c r="E340" s="101" t="s">
        <v>557</v>
      </c>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row>
    <row r="341" spans="4:29" ht="15" customHeight="1" x14ac:dyDescent="0.25">
      <c r="D341" s="65"/>
      <c r="E341" s="101" t="s">
        <v>558</v>
      </c>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row>
    <row r="342" spans="4:29" ht="15" customHeight="1" x14ac:dyDescent="0.25">
      <c r="D342" s="65"/>
      <c r="E342" s="101" t="s">
        <v>559</v>
      </c>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row>
    <row r="343" spans="4:29" ht="15" customHeight="1" x14ac:dyDescent="0.25">
      <c r="D343" s="65"/>
      <c r="E343" s="101" t="s">
        <v>560</v>
      </c>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row>
    <row r="344" spans="4:29" ht="15" customHeight="1" x14ac:dyDescent="0.25">
      <c r="D344" s="65"/>
      <c r="E344" s="101" t="s">
        <v>561</v>
      </c>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row>
    <row r="345" spans="4:29" ht="15" customHeight="1" x14ac:dyDescent="0.25">
      <c r="D345" s="65"/>
      <c r="E345" s="101" t="s">
        <v>562</v>
      </c>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row>
    <row r="346" spans="4:29" ht="15" customHeight="1" x14ac:dyDescent="0.25">
      <c r="D346" s="65"/>
      <c r="E346" s="101" t="s">
        <v>563</v>
      </c>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row>
    <row r="347" spans="4:29" ht="15" customHeight="1" x14ac:dyDescent="0.25">
      <c r="D347" s="65"/>
      <c r="E347" s="101" t="s">
        <v>564</v>
      </c>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row>
    <row r="348" spans="4:29" ht="15" customHeight="1" x14ac:dyDescent="0.25">
      <c r="D348" s="65"/>
      <c r="E348" s="101" t="s">
        <v>565</v>
      </c>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row>
    <row r="349" spans="4:29" ht="15" customHeight="1" x14ac:dyDescent="0.25">
      <c r="D349" s="65"/>
      <c r="E349" s="101" t="s">
        <v>566</v>
      </c>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row>
    <row r="350" spans="4:29" ht="15" customHeight="1" x14ac:dyDescent="0.25">
      <c r="D350" s="65"/>
      <c r="E350" s="101" t="s">
        <v>567</v>
      </c>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row>
    <row r="351" spans="4:29" ht="15" customHeight="1" x14ac:dyDescent="0.25">
      <c r="D351" s="65"/>
      <c r="E351" s="101" t="s">
        <v>568</v>
      </c>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row>
    <row r="352" spans="4:29" ht="15" customHeight="1" x14ac:dyDescent="0.25">
      <c r="D352" s="65"/>
      <c r="E352" s="101" t="s">
        <v>569</v>
      </c>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row>
    <row r="353" spans="4:29" ht="15" customHeight="1" x14ac:dyDescent="0.25">
      <c r="D353" s="65"/>
      <c r="E353" s="101" t="s">
        <v>570</v>
      </c>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row>
    <row r="354" spans="4:29" ht="15" customHeight="1" x14ac:dyDescent="0.25">
      <c r="D354" s="65"/>
      <c r="E354" s="101" t="s">
        <v>571</v>
      </c>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row>
    <row r="355" spans="4:29" ht="15" customHeight="1" x14ac:dyDescent="0.25">
      <c r="D355" s="65"/>
      <c r="E355" s="101" t="s">
        <v>572</v>
      </c>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row>
    <row r="356" spans="4:29" ht="15" customHeight="1" x14ac:dyDescent="0.25">
      <c r="D356" s="65"/>
      <c r="E356" s="101" t="s">
        <v>573</v>
      </c>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row>
    <row r="357" spans="4:29" ht="15" customHeight="1" x14ac:dyDescent="0.25">
      <c r="D357" s="65"/>
      <c r="E357" s="101" t="s">
        <v>574</v>
      </c>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row>
    <row r="358" spans="4:29" ht="15" customHeight="1" x14ac:dyDescent="0.25">
      <c r="D358" s="65"/>
      <c r="E358" s="101" t="s">
        <v>575</v>
      </c>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row>
    <row r="359" spans="4:29" ht="15" customHeight="1" x14ac:dyDescent="0.25">
      <c r="D359" s="65"/>
      <c r="E359" s="101" t="s">
        <v>576</v>
      </c>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row>
    <row r="360" spans="4:29" ht="15" customHeight="1" x14ac:dyDescent="0.25">
      <c r="D360" s="65"/>
      <c r="E360" s="101" t="s">
        <v>577</v>
      </c>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row>
    <row r="361" spans="4:29" ht="15" customHeight="1" x14ac:dyDescent="0.25">
      <c r="D361" s="65"/>
      <c r="E361" s="101" t="s">
        <v>578</v>
      </c>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row>
    <row r="362" spans="4:29" ht="15" customHeight="1" x14ac:dyDescent="0.25">
      <c r="D362" s="65"/>
      <c r="E362" s="101" t="s">
        <v>579</v>
      </c>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row>
    <row r="363" spans="4:29" ht="15" customHeight="1" x14ac:dyDescent="0.25">
      <c r="D363" s="65"/>
      <c r="E363" s="101" t="s">
        <v>580</v>
      </c>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row>
    <row r="364" spans="4:29" ht="15" customHeight="1" x14ac:dyDescent="0.25">
      <c r="D364" s="65"/>
      <c r="E364" s="101" t="s">
        <v>581</v>
      </c>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row>
    <row r="365" spans="4:29" ht="15" customHeight="1" x14ac:dyDescent="0.25">
      <c r="D365" s="65"/>
      <c r="E365" s="101" t="s">
        <v>582</v>
      </c>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row>
    <row r="366" spans="4:29" ht="15" customHeight="1" x14ac:dyDescent="0.25">
      <c r="D366" s="65"/>
      <c r="E366" s="101" t="s">
        <v>583</v>
      </c>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row>
    <row r="367" spans="4:29" ht="15" customHeight="1" x14ac:dyDescent="0.25">
      <c r="D367" s="65"/>
      <c r="E367" s="101" t="s">
        <v>584</v>
      </c>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row>
    <row r="368" spans="4:29" ht="15" customHeight="1" x14ac:dyDescent="0.25">
      <c r="D368" s="65"/>
      <c r="E368" s="101" t="s">
        <v>585</v>
      </c>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row>
    <row r="369" spans="4:29" ht="15" customHeight="1" x14ac:dyDescent="0.25">
      <c r="D369" s="65"/>
      <c r="E369" s="101" t="s">
        <v>586</v>
      </c>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row>
    <row r="370" spans="4:29" ht="15" customHeight="1" x14ac:dyDescent="0.25">
      <c r="D370" s="65"/>
      <c r="E370" s="101" t="s">
        <v>587</v>
      </c>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row>
    <row r="371" spans="4:29" ht="15" customHeight="1" x14ac:dyDescent="0.25">
      <c r="D371" s="65"/>
      <c r="E371" s="101" t="s">
        <v>588</v>
      </c>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row>
    <row r="372" spans="4:29" ht="15" customHeight="1" x14ac:dyDescent="0.25">
      <c r="D372" s="65"/>
      <c r="E372" s="101" t="s">
        <v>589</v>
      </c>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row>
    <row r="373" spans="4:29" ht="15" customHeight="1" x14ac:dyDescent="0.25">
      <c r="D373" s="65"/>
      <c r="E373" s="101" t="s">
        <v>590</v>
      </c>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row>
    <row r="374" spans="4:29" ht="15" customHeight="1" x14ac:dyDescent="0.25">
      <c r="D374" s="65"/>
      <c r="E374" s="101" t="s">
        <v>591</v>
      </c>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row>
    <row r="375" spans="4:29" ht="15" customHeight="1" x14ac:dyDescent="0.25">
      <c r="D375" s="65"/>
      <c r="E375" s="101" t="s">
        <v>592</v>
      </c>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row>
    <row r="376" spans="4:29" ht="15" customHeight="1" x14ac:dyDescent="0.25">
      <c r="D376" s="65"/>
      <c r="E376" s="101" t="s">
        <v>593</v>
      </c>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row>
    <row r="377" spans="4:29" ht="15" customHeight="1" x14ac:dyDescent="0.2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row>
    <row r="378" spans="4:29" ht="15" customHeight="1" x14ac:dyDescent="0.2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row>
    <row r="379" spans="4:29" ht="15" customHeight="1" x14ac:dyDescent="0.2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row>
    <row r="380" spans="4:29" ht="15" customHeight="1" x14ac:dyDescent="0.2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row>
    <row r="381" spans="4:29" ht="15" customHeight="1" x14ac:dyDescent="0.2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row>
    <row r="382" spans="4:29" ht="15" customHeight="1" x14ac:dyDescent="0.2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row>
    <row r="383" spans="4:29" ht="15" customHeight="1" x14ac:dyDescent="0.2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row>
    <row r="384" spans="4:29" ht="15" customHeight="1" x14ac:dyDescent="0.2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row>
    <row r="385" spans="4:29" ht="15" customHeight="1" x14ac:dyDescent="0.2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row>
    <row r="386" spans="4:29" ht="15" customHeight="1" x14ac:dyDescent="0.2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row>
    <row r="387" spans="4:29" ht="15" customHeight="1" x14ac:dyDescent="0.2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row>
    <row r="388" spans="4:29" ht="15" customHeight="1" x14ac:dyDescent="0.2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row>
    <row r="389" spans="4:29" ht="15" customHeight="1" x14ac:dyDescent="0.2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row>
    <row r="390" spans="4:29" ht="15" customHeight="1" x14ac:dyDescent="0.2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row>
    <row r="391" spans="4:29" ht="15" customHeight="1" x14ac:dyDescent="0.2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row>
    <row r="392" spans="4:29" ht="15" customHeight="1" x14ac:dyDescent="0.2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row>
    <row r="393" spans="4:29" ht="15" customHeight="1" x14ac:dyDescent="0.2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row>
    <row r="394" spans="4:29" ht="15" customHeight="1" x14ac:dyDescent="0.2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row>
    <row r="395" spans="4:29" ht="15" customHeight="1" x14ac:dyDescent="0.2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row>
    <row r="396" spans="4:29" ht="15" customHeight="1" x14ac:dyDescent="0.2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row>
    <row r="397" spans="4:29" ht="15" customHeight="1" x14ac:dyDescent="0.2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row>
    <row r="398" spans="4:29" ht="15" customHeight="1" x14ac:dyDescent="0.2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row>
    <row r="399" spans="4:29" ht="15" customHeight="1" x14ac:dyDescent="0.2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row>
    <row r="400" spans="4:29" ht="15" customHeight="1" x14ac:dyDescent="0.2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row>
    <row r="401" spans="4:29" ht="15" customHeight="1" x14ac:dyDescent="0.2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row>
    <row r="402" spans="4:29" ht="15" customHeight="1" x14ac:dyDescent="0.2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row>
    <row r="403" spans="4:29" ht="15" customHeight="1" x14ac:dyDescent="0.2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row>
    <row r="404" spans="4:29" ht="15" customHeight="1" x14ac:dyDescent="0.2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row>
    <row r="405" spans="4:29" ht="15" customHeight="1" x14ac:dyDescent="0.2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row>
    <row r="406" spans="4:29" ht="15" customHeight="1" x14ac:dyDescent="0.2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row>
    <row r="407" spans="4:29" ht="15" customHeight="1" x14ac:dyDescent="0.2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row>
    <row r="408" spans="4:29" ht="15" customHeight="1" x14ac:dyDescent="0.2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row>
    <row r="409" spans="4:29" ht="15" customHeight="1" x14ac:dyDescent="0.2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row>
    <row r="410" spans="4:29" ht="15" customHeight="1" x14ac:dyDescent="0.2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row>
    <row r="411" spans="4:29" ht="15" customHeight="1" x14ac:dyDescent="0.2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row>
    <row r="412" spans="4:29" ht="15" customHeight="1" x14ac:dyDescent="0.2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row>
    <row r="413" spans="4:29" ht="15" customHeight="1" x14ac:dyDescent="0.2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row>
    <row r="414" spans="4:29" ht="15" customHeight="1" x14ac:dyDescent="0.2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row>
    <row r="415" spans="4:29" ht="15" customHeight="1" x14ac:dyDescent="0.2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row>
    <row r="416" spans="4:29" ht="15" customHeight="1" x14ac:dyDescent="0.2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row>
    <row r="417" spans="4:29" ht="15" customHeight="1" x14ac:dyDescent="0.2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row>
    <row r="418" spans="4:29" ht="15" customHeight="1" x14ac:dyDescent="0.2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row>
    <row r="419" spans="4:29" ht="15" customHeight="1" x14ac:dyDescent="0.2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row>
    <row r="420" spans="4:29" ht="15" customHeight="1" x14ac:dyDescent="0.2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row>
    <row r="421" spans="4:29" ht="15" customHeight="1" x14ac:dyDescent="0.2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row>
    <row r="422" spans="4:29" ht="15" customHeight="1" x14ac:dyDescent="0.2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row>
    <row r="423" spans="4:29" ht="15" customHeight="1" x14ac:dyDescent="0.2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row>
    <row r="424" spans="4:29" ht="15" customHeight="1" x14ac:dyDescent="0.2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row>
    <row r="425" spans="4:29" ht="15" customHeight="1" x14ac:dyDescent="0.2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row>
    <row r="426" spans="4:29" ht="15" customHeight="1" x14ac:dyDescent="0.2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row>
    <row r="427" spans="4:29" ht="15" customHeight="1" x14ac:dyDescent="0.2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row>
    <row r="428" spans="4:29" ht="15" customHeight="1" x14ac:dyDescent="0.2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row>
    <row r="429" spans="4:29" ht="15" customHeight="1" x14ac:dyDescent="0.2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row>
    <row r="430" spans="4:29" ht="15" customHeight="1" x14ac:dyDescent="0.2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row>
    <row r="431" spans="4:29" ht="15" customHeight="1" x14ac:dyDescent="0.2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row>
    <row r="432" spans="4:29" ht="15" customHeight="1" x14ac:dyDescent="0.2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row>
    <row r="433" spans="4:29" ht="15" customHeight="1" x14ac:dyDescent="0.2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row>
    <row r="434" spans="4:29" ht="15" customHeight="1" x14ac:dyDescent="0.2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row>
    <row r="435" spans="4:29" ht="15" customHeight="1" x14ac:dyDescent="0.2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row>
    <row r="436" spans="4:29" ht="15" customHeight="1" x14ac:dyDescent="0.2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row>
    <row r="437" spans="4:29" ht="15" customHeight="1" x14ac:dyDescent="0.2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row>
    <row r="438" spans="4:29" ht="15" customHeight="1" x14ac:dyDescent="0.2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row>
    <row r="439" spans="4:29" ht="15" customHeight="1" x14ac:dyDescent="0.2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row>
    <row r="440" spans="4:29" ht="15" customHeight="1" x14ac:dyDescent="0.2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row>
    <row r="441" spans="4:29" ht="15" customHeight="1" x14ac:dyDescent="0.2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row>
    <row r="442" spans="4:29" ht="15" customHeight="1" x14ac:dyDescent="0.2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row>
    <row r="443" spans="4:29" ht="15" customHeight="1" x14ac:dyDescent="0.2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row>
    <row r="444" spans="4:29" ht="15" customHeight="1" x14ac:dyDescent="0.2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row>
    <row r="445" spans="4:29" ht="15" customHeight="1" x14ac:dyDescent="0.2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row>
    <row r="446" spans="4:29" ht="15" customHeight="1" x14ac:dyDescent="0.2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row>
    <row r="447" spans="4:29" ht="15" customHeight="1" x14ac:dyDescent="0.2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row>
    <row r="448" spans="4:29" ht="15" customHeight="1" x14ac:dyDescent="0.2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row>
    <row r="449" spans="4:29" ht="15" customHeight="1" x14ac:dyDescent="0.2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row>
    <row r="450" spans="4:29" ht="15" customHeight="1" x14ac:dyDescent="0.2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row>
    <row r="451" spans="4:29" ht="15" customHeight="1" x14ac:dyDescent="0.2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row>
    <row r="452" spans="4:29" ht="15" customHeight="1" x14ac:dyDescent="0.2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row>
    <row r="453" spans="4:29" ht="15" customHeight="1" x14ac:dyDescent="0.2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row>
    <row r="454" spans="4:29" ht="15" customHeight="1" x14ac:dyDescent="0.2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row>
    <row r="455" spans="4:29" ht="15" customHeight="1" x14ac:dyDescent="0.2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row>
    <row r="456" spans="4:29" ht="15" customHeight="1" x14ac:dyDescent="0.2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row>
    <row r="457" spans="4:29" ht="15" customHeight="1" x14ac:dyDescent="0.2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row>
    <row r="458" spans="4:29" ht="15" customHeight="1" x14ac:dyDescent="0.2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row>
    <row r="459" spans="4:29" ht="15" customHeight="1" x14ac:dyDescent="0.2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row>
    <row r="460" spans="4:29" ht="15" customHeight="1" x14ac:dyDescent="0.2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row>
    <row r="461" spans="4:29" ht="15" customHeight="1" x14ac:dyDescent="0.2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row>
    <row r="462" spans="4:29" ht="15" customHeight="1" x14ac:dyDescent="0.2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row>
    <row r="463" spans="4:29" ht="15" customHeight="1" x14ac:dyDescent="0.2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row>
    <row r="464" spans="4:29" ht="15" customHeight="1" x14ac:dyDescent="0.2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row>
    <row r="465" spans="4:29" ht="15" customHeight="1" x14ac:dyDescent="0.2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row>
    <row r="466" spans="4:29" ht="15" customHeight="1" x14ac:dyDescent="0.2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row>
    <row r="467" spans="4:29" ht="15" customHeight="1" x14ac:dyDescent="0.2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row>
    <row r="468" spans="4:29" ht="15" customHeight="1" x14ac:dyDescent="0.2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row>
    <row r="469" spans="4:29" ht="15" customHeight="1" x14ac:dyDescent="0.2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row>
    <row r="470" spans="4:29" ht="15" customHeight="1" x14ac:dyDescent="0.2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row>
    <row r="471" spans="4:29" ht="15" customHeight="1" x14ac:dyDescent="0.2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row>
    <row r="472" spans="4:29" ht="15" customHeight="1" x14ac:dyDescent="0.2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row>
    <row r="473" spans="4:29" ht="15" customHeight="1" x14ac:dyDescent="0.2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row>
    <row r="474" spans="4:29" ht="15" customHeight="1" x14ac:dyDescent="0.2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row>
    <row r="475" spans="4:29" ht="15" customHeight="1" x14ac:dyDescent="0.2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row>
    <row r="476" spans="4:29" ht="15" customHeight="1" x14ac:dyDescent="0.2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row>
    <row r="477" spans="4:29" ht="15" customHeight="1" x14ac:dyDescent="0.2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row>
    <row r="478" spans="4:29" ht="15" customHeight="1" x14ac:dyDescent="0.2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row>
    <row r="479" spans="4:29" ht="15" customHeight="1" x14ac:dyDescent="0.2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row>
    <row r="480" spans="4:29" ht="15" customHeight="1" x14ac:dyDescent="0.2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row>
    <row r="481" spans="4:29" ht="15" customHeight="1" x14ac:dyDescent="0.2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row>
    <row r="482" spans="4:29" ht="15" customHeight="1" x14ac:dyDescent="0.2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row>
    <row r="483" spans="4:29" ht="15" customHeight="1" x14ac:dyDescent="0.2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row>
    <row r="484" spans="4:29" ht="15" customHeight="1" x14ac:dyDescent="0.2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row>
    <row r="485" spans="4:29" ht="15" customHeight="1" x14ac:dyDescent="0.2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row>
    <row r="486" spans="4:29" ht="15" customHeight="1" x14ac:dyDescent="0.2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row>
    <row r="487" spans="4:29" ht="15" customHeight="1" x14ac:dyDescent="0.2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row>
    <row r="488" spans="4:29" ht="15" customHeight="1" x14ac:dyDescent="0.2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row>
    <row r="489" spans="4:29" ht="15" customHeight="1" x14ac:dyDescent="0.2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row>
    <row r="490" spans="4:29" ht="15" customHeight="1" x14ac:dyDescent="0.2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row>
    <row r="491" spans="4:29" ht="15" customHeight="1" x14ac:dyDescent="0.2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row>
    <row r="492" spans="4:29" ht="15" customHeight="1" x14ac:dyDescent="0.2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row>
    <row r="493" spans="4:29" ht="15" customHeight="1" x14ac:dyDescent="0.2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row>
    <row r="494" spans="4:29" ht="15" customHeight="1" x14ac:dyDescent="0.2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row>
    <row r="495" spans="4:29" ht="15" customHeight="1" x14ac:dyDescent="0.2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row>
    <row r="496" spans="4:29" ht="15" customHeight="1" x14ac:dyDescent="0.2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row>
    <row r="497" spans="4:29" ht="15" customHeight="1" x14ac:dyDescent="0.2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row>
    <row r="498" spans="4:29" ht="15" customHeight="1" x14ac:dyDescent="0.2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row>
    <row r="499" spans="4:29" ht="15" customHeight="1" x14ac:dyDescent="0.2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row>
    <row r="500" spans="4:29" ht="15" customHeight="1" x14ac:dyDescent="0.2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row>
    <row r="501" spans="4:29" ht="15" customHeight="1" x14ac:dyDescent="0.2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row>
    <row r="502" spans="4:29" ht="15" customHeight="1" x14ac:dyDescent="0.2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row>
    <row r="503" spans="4:29" ht="15" customHeight="1" x14ac:dyDescent="0.2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row>
    <row r="504" spans="4:29" ht="15" customHeight="1" x14ac:dyDescent="0.2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row>
    <row r="505" spans="4:29" ht="15" customHeight="1" x14ac:dyDescent="0.2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row>
    <row r="506" spans="4:29" ht="15" customHeight="1" x14ac:dyDescent="0.2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row>
    <row r="507" spans="4:29" ht="15" customHeight="1" x14ac:dyDescent="0.2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row>
    <row r="508" spans="4:29" ht="15" customHeight="1" x14ac:dyDescent="0.2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row>
    <row r="509" spans="4:29" ht="15" customHeight="1" x14ac:dyDescent="0.2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row>
    <row r="510" spans="4:29" ht="15" customHeight="1" x14ac:dyDescent="0.2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row>
    <row r="511" spans="4:29" ht="15" customHeight="1" x14ac:dyDescent="0.2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row>
    <row r="512" spans="4:29" ht="15" customHeight="1" x14ac:dyDescent="0.2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row>
    <row r="513" spans="4:29" ht="15" customHeight="1" x14ac:dyDescent="0.2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row>
    <row r="514" spans="4:29" ht="15" customHeight="1" x14ac:dyDescent="0.2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row>
    <row r="515" spans="4:29" ht="15" customHeight="1" x14ac:dyDescent="0.2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row>
    <row r="516" spans="4:29" ht="15" customHeight="1" x14ac:dyDescent="0.2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row>
    <row r="517" spans="4:29" ht="15" customHeight="1" x14ac:dyDescent="0.2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row>
    <row r="518" spans="4:29" ht="15" customHeight="1" x14ac:dyDescent="0.2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row>
    <row r="519" spans="4:29" ht="15" customHeight="1" x14ac:dyDescent="0.2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row>
    <row r="520" spans="4:29" ht="15" customHeight="1" x14ac:dyDescent="0.2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row>
    <row r="521" spans="4:29" ht="15" customHeight="1" x14ac:dyDescent="0.2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row>
    <row r="522" spans="4:29" ht="15" customHeight="1" x14ac:dyDescent="0.2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row>
    <row r="523" spans="4:29" ht="15" customHeight="1" x14ac:dyDescent="0.2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row>
    <row r="524" spans="4:29" ht="15" customHeight="1" x14ac:dyDescent="0.2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row>
    <row r="525" spans="4:29" ht="15" customHeight="1" x14ac:dyDescent="0.2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row>
    <row r="526" spans="4:29" ht="15" customHeight="1" x14ac:dyDescent="0.2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row>
    <row r="527" spans="4:29" ht="15" customHeight="1" x14ac:dyDescent="0.2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row>
    <row r="528" spans="4:29" ht="15" customHeight="1" x14ac:dyDescent="0.2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row>
    <row r="529" spans="4:29" ht="15" customHeight="1" x14ac:dyDescent="0.2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row>
    <row r="530" spans="4:29" ht="15" customHeight="1" x14ac:dyDescent="0.2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row>
    <row r="531" spans="4:29" ht="15" customHeight="1" x14ac:dyDescent="0.2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row>
    <row r="532" spans="4:29" ht="15" customHeight="1" x14ac:dyDescent="0.2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row>
    <row r="533" spans="4:29" ht="15" customHeight="1" x14ac:dyDescent="0.2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row>
    <row r="534" spans="4:29" ht="15" customHeight="1" x14ac:dyDescent="0.2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row>
    <row r="535" spans="4:29" ht="15" customHeight="1" x14ac:dyDescent="0.2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row>
    <row r="536" spans="4:29" ht="15" customHeight="1" x14ac:dyDescent="0.2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row>
    <row r="537" spans="4:29" ht="15" customHeight="1" x14ac:dyDescent="0.2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row>
    <row r="538" spans="4:29" ht="15" customHeight="1" x14ac:dyDescent="0.2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row>
    <row r="539" spans="4:29" ht="15" customHeight="1" x14ac:dyDescent="0.2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row>
    <row r="540" spans="4:29" ht="15" customHeight="1" x14ac:dyDescent="0.2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row>
    <row r="541" spans="4:29" ht="15" customHeight="1" x14ac:dyDescent="0.2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row>
    <row r="542" spans="4:29" ht="15" customHeight="1" x14ac:dyDescent="0.2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row>
    <row r="543" spans="4:29" ht="15" customHeight="1" x14ac:dyDescent="0.2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row>
    <row r="544" spans="4:29" ht="15" customHeight="1" x14ac:dyDescent="0.2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row>
    <row r="545" spans="4:29" ht="15" customHeight="1" x14ac:dyDescent="0.2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row>
    <row r="546" spans="4:29" ht="15" customHeight="1" x14ac:dyDescent="0.2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row>
    <row r="547" spans="4:29" ht="15" customHeight="1" x14ac:dyDescent="0.2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row>
    <row r="548" spans="4:29" ht="15" customHeight="1" x14ac:dyDescent="0.2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row>
    <row r="549" spans="4:29" ht="15" customHeight="1" x14ac:dyDescent="0.2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row>
    <row r="550" spans="4:29" ht="15" customHeight="1" x14ac:dyDescent="0.2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row>
    <row r="551" spans="4:29" ht="15" customHeight="1" x14ac:dyDescent="0.2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row>
    <row r="552" spans="4:29" ht="15" customHeight="1" x14ac:dyDescent="0.2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row>
    <row r="553" spans="4:29" ht="15" customHeight="1" x14ac:dyDescent="0.2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row>
    <row r="554" spans="4:29" ht="15" customHeight="1" x14ac:dyDescent="0.2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row>
    <row r="555" spans="4:29" ht="15" customHeight="1" x14ac:dyDescent="0.2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row>
    <row r="556" spans="4:29" ht="15" customHeight="1" x14ac:dyDescent="0.2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row>
    <row r="557" spans="4:29" ht="15" customHeight="1" x14ac:dyDescent="0.2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row>
    <row r="558" spans="4:29" ht="15" customHeight="1" x14ac:dyDescent="0.2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row>
    <row r="559" spans="4:29" ht="15" customHeight="1" x14ac:dyDescent="0.2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row>
    <row r="560" spans="4:29" ht="15" customHeight="1" x14ac:dyDescent="0.2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row>
    <row r="561" spans="4:29" ht="15" customHeight="1" x14ac:dyDescent="0.2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row>
    <row r="562" spans="4:29" ht="15" customHeight="1" x14ac:dyDescent="0.2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row>
    <row r="563" spans="4:29" ht="15" customHeight="1" x14ac:dyDescent="0.2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row>
    <row r="564" spans="4:29" ht="15" customHeight="1" x14ac:dyDescent="0.2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row>
    <row r="565" spans="4:29" ht="15" customHeight="1" x14ac:dyDescent="0.2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row>
    <row r="566" spans="4:29" ht="15" customHeight="1" x14ac:dyDescent="0.2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row>
    <row r="567" spans="4:29" ht="15" customHeight="1" x14ac:dyDescent="0.2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row>
    <row r="568" spans="4:29" ht="15" customHeight="1" x14ac:dyDescent="0.2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row>
    <row r="569" spans="4:29" ht="15" customHeight="1" x14ac:dyDescent="0.2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row>
    <row r="570" spans="4:29" ht="15" customHeight="1" x14ac:dyDescent="0.2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row>
    <row r="571" spans="4:29" ht="15" customHeight="1" x14ac:dyDescent="0.2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row>
    <row r="572" spans="4:29" ht="15" customHeight="1" x14ac:dyDescent="0.2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row>
    <row r="573" spans="4:29" ht="15" customHeight="1" x14ac:dyDescent="0.2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row>
    <row r="574" spans="4:29" ht="15" customHeight="1" x14ac:dyDescent="0.2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row>
    <row r="575" spans="4:29" ht="15" customHeight="1" x14ac:dyDescent="0.2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row>
    <row r="576" spans="4:29" ht="15" customHeight="1" x14ac:dyDescent="0.2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row>
    <row r="577" spans="4:29" ht="15" customHeight="1" x14ac:dyDescent="0.2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row>
    <row r="578" spans="4:29" ht="15" customHeight="1" x14ac:dyDescent="0.2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row>
    <row r="579" spans="4:29" ht="15" customHeight="1" x14ac:dyDescent="0.2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row>
    <row r="580" spans="4:29" ht="15" customHeight="1" x14ac:dyDescent="0.2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row>
    <row r="581" spans="4:29" ht="15" customHeight="1" x14ac:dyDescent="0.2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row>
    <row r="582" spans="4:29" ht="15" customHeight="1" x14ac:dyDescent="0.2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row>
    <row r="583" spans="4:29" ht="15" customHeight="1" x14ac:dyDescent="0.2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row>
    <row r="584" spans="4:29" ht="15" customHeight="1" x14ac:dyDescent="0.2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row>
    <row r="585" spans="4:29" ht="15" customHeight="1" x14ac:dyDescent="0.2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row>
    <row r="586" spans="4:29" ht="15" customHeight="1" x14ac:dyDescent="0.2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row>
    <row r="587" spans="4:29" ht="15" customHeight="1" x14ac:dyDescent="0.2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row>
    <row r="588" spans="4:29" ht="15" customHeight="1" x14ac:dyDescent="0.2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row>
    <row r="589" spans="4:29" ht="15" customHeight="1" x14ac:dyDescent="0.2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row>
    <row r="590" spans="4:29" ht="15" customHeight="1" x14ac:dyDescent="0.2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row>
    <row r="591" spans="4:29" ht="15" customHeight="1" x14ac:dyDescent="0.2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row>
    <row r="592" spans="4:29" ht="15" customHeight="1" x14ac:dyDescent="0.2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row>
    <row r="593" spans="4:29" ht="15" customHeight="1" x14ac:dyDescent="0.2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row>
    <row r="594" spans="4:29" ht="15" customHeight="1" x14ac:dyDescent="0.2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row>
    <row r="595" spans="4:29" ht="15" customHeight="1" x14ac:dyDescent="0.2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row>
    <row r="596" spans="4:29" ht="15" customHeight="1" x14ac:dyDescent="0.2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row>
    <row r="597" spans="4:29" ht="15" customHeight="1" x14ac:dyDescent="0.2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row>
    <row r="598" spans="4:29" ht="15" customHeight="1" x14ac:dyDescent="0.2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row>
    <row r="599" spans="4:29" ht="15" customHeight="1" x14ac:dyDescent="0.2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row>
    <row r="600" spans="4:29" ht="15" customHeight="1" x14ac:dyDescent="0.2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row>
    <row r="601" spans="4:29" ht="15" customHeight="1" x14ac:dyDescent="0.2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row>
    <row r="602" spans="4:29" ht="15" customHeight="1" x14ac:dyDescent="0.2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row>
    <row r="603" spans="4:29" ht="15" customHeight="1" x14ac:dyDescent="0.2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row>
    <row r="604" spans="4:29" ht="15" customHeight="1" x14ac:dyDescent="0.2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row>
    <row r="605" spans="4:29" ht="15" customHeight="1" x14ac:dyDescent="0.2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row>
    <row r="606" spans="4:29" ht="15" customHeight="1" x14ac:dyDescent="0.2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row>
    <row r="607" spans="4:29" ht="15" customHeight="1" x14ac:dyDescent="0.2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row>
    <row r="608" spans="4:29" ht="15" customHeight="1" x14ac:dyDescent="0.2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row>
    <row r="609" spans="4:29" ht="15" customHeight="1" x14ac:dyDescent="0.2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row>
    <row r="610" spans="4:29" ht="15" customHeight="1" x14ac:dyDescent="0.2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row>
    <row r="611" spans="4:29" ht="15" customHeight="1" x14ac:dyDescent="0.2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row>
    <row r="612" spans="4:29" ht="15" customHeight="1" x14ac:dyDescent="0.2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row>
    <row r="613" spans="4:29" ht="15" customHeight="1" x14ac:dyDescent="0.2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row>
    <row r="614" spans="4:29" ht="15" customHeight="1" x14ac:dyDescent="0.2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row>
    <row r="615" spans="4:29" ht="15" customHeight="1" x14ac:dyDescent="0.2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row>
    <row r="616" spans="4:29" ht="15" customHeight="1" x14ac:dyDescent="0.2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row>
    <row r="617" spans="4:29" ht="15" customHeight="1" x14ac:dyDescent="0.2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row>
    <row r="618" spans="4:29" ht="15" customHeight="1" x14ac:dyDescent="0.2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row>
    <row r="619" spans="4:29" ht="15" customHeight="1" x14ac:dyDescent="0.2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row>
    <row r="620" spans="4:29" ht="15" customHeight="1" x14ac:dyDescent="0.2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row>
    <row r="621" spans="4:29" ht="15" customHeight="1" x14ac:dyDescent="0.2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row>
    <row r="622" spans="4:29" ht="15" customHeight="1" x14ac:dyDescent="0.2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row>
    <row r="623" spans="4:29" ht="15" customHeight="1" x14ac:dyDescent="0.2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row>
    <row r="624" spans="4:29" ht="15" customHeight="1" x14ac:dyDescent="0.2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row>
    <row r="625" spans="4:29" ht="15" customHeight="1" x14ac:dyDescent="0.2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row>
    <row r="626" spans="4:29" ht="15" customHeight="1" x14ac:dyDescent="0.2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row>
    <row r="627" spans="4:29" ht="15" customHeight="1" x14ac:dyDescent="0.2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row>
    <row r="628" spans="4:29" ht="15" customHeight="1" x14ac:dyDescent="0.2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row>
    <row r="629" spans="4:29" ht="15" customHeight="1" x14ac:dyDescent="0.2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row>
    <row r="630" spans="4:29" ht="15" customHeight="1" x14ac:dyDescent="0.2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row>
    <row r="631" spans="4:29" ht="15" customHeight="1" x14ac:dyDescent="0.2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row>
    <row r="632" spans="4:29" ht="15" customHeight="1" x14ac:dyDescent="0.2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row>
    <row r="633" spans="4:29" ht="15" customHeight="1" x14ac:dyDescent="0.2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row>
    <row r="634" spans="4:29" ht="15" customHeight="1" x14ac:dyDescent="0.2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row>
    <row r="635" spans="4:29" ht="15" customHeight="1" x14ac:dyDescent="0.2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row>
    <row r="636" spans="4:29" ht="15" customHeight="1" x14ac:dyDescent="0.2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row>
    <row r="637" spans="4:29" ht="15" customHeight="1" x14ac:dyDescent="0.2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row>
    <row r="638" spans="4:29" ht="15" customHeight="1" x14ac:dyDescent="0.2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row>
    <row r="639" spans="4:29" ht="15" customHeight="1" x14ac:dyDescent="0.2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row>
    <row r="640" spans="4:29" ht="15" customHeight="1" x14ac:dyDescent="0.2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row>
    <row r="641" spans="4:29" ht="15" customHeight="1" x14ac:dyDescent="0.2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row>
    <row r="642" spans="4:29" ht="15" customHeight="1" x14ac:dyDescent="0.2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row>
    <row r="643" spans="4:29" ht="15" customHeight="1" x14ac:dyDescent="0.2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row>
    <row r="644" spans="4:29" ht="15" customHeight="1" x14ac:dyDescent="0.2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row>
    <row r="645" spans="4:29" ht="15" customHeight="1" x14ac:dyDescent="0.2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row>
    <row r="646" spans="4:29" ht="15" customHeight="1" x14ac:dyDescent="0.2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row>
    <row r="647" spans="4:29" ht="15" customHeight="1" x14ac:dyDescent="0.2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row>
    <row r="648" spans="4:29" ht="15" customHeight="1" x14ac:dyDescent="0.2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row>
    <row r="649" spans="4:29" ht="15" customHeight="1" x14ac:dyDescent="0.2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row>
    <row r="650" spans="4:29" ht="15" customHeight="1" x14ac:dyDescent="0.2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row>
    <row r="651" spans="4:29" ht="15" customHeight="1" x14ac:dyDescent="0.2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row>
    <row r="652" spans="4:29" ht="15" customHeight="1" x14ac:dyDescent="0.2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row>
    <row r="653" spans="4:29" ht="15" customHeight="1" x14ac:dyDescent="0.2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row>
    <row r="654" spans="4:29" ht="15" customHeight="1" x14ac:dyDescent="0.2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row>
    <row r="655" spans="4:29" ht="15" customHeight="1" x14ac:dyDescent="0.2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row>
    <row r="656" spans="4:29" ht="15" customHeight="1" x14ac:dyDescent="0.2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row>
    <row r="657" spans="4:29" ht="15" customHeight="1" x14ac:dyDescent="0.2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row>
    <row r="658" spans="4:29" ht="15" customHeight="1" x14ac:dyDescent="0.2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row>
    <row r="659" spans="4:29" ht="15" customHeight="1" x14ac:dyDescent="0.2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row>
    <row r="660" spans="4:29" ht="15" customHeight="1" x14ac:dyDescent="0.2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row>
    <row r="661" spans="4:29" ht="15" customHeight="1" x14ac:dyDescent="0.2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row>
    <row r="662" spans="4:29" ht="15" customHeight="1" x14ac:dyDescent="0.2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row>
    <row r="663" spans="4:29" ht="15" customHeight="1" x14ac:dyDescent="0.2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row>
    <row r="664" spans="4:29" ht="15" customHeight="1" x14ac:dyDescent="0.2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row>
    <row r="665" spans="4:29" ht="15" customHeight="1" x14ac:dyDescent="0.2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row>
    <row r="666" spans="4:29" ht="15" customHeight="1" x14ac:dyDescent="0.2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row>
    <row r="667" spans="4:29" ht="15" customHeight="1" x14ac:dyDescent="0.2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row>
    <row r="668" spans="4:29" ht="15" customHeight="1" x14ac:dyDescent="0.2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row>
    <row r="669" spans="4:29" ht="15" customHeight="1" x14ac:dyDescent="0.2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row>
    <row r="670" spans="4:29" ht="15" customHeight="1" x14ac:dyDescent="0.2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row>
    <row r="671" spans="4:29" ht="15" customHeight="1" x14ac:dyDescent="0.2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row>
    <row r="672" spans="4:29" ht="15" customHeight="1" x14ac:dyDescent="0.2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row>
    <row r="673" spans="4:29" ht="15" customHeight="1" x14ac:dyDescent="0.2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row>
    <row r="674" spans="4:29" ht="15" customHeight="1" x14ac:dyDescent="0.2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row>
    <row r="675" spans="4:29" ht="15" customHeight="1" x14ac:dyDescent="0.2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row>
    <row r="676" spans="4:29" ht="15" customHeight="1" x14ac:dyDescent="0.2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row>
    <row r="677" spans="4:29" ht="15" customHeight="1" x14ac:dyDescent="0.2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row>
    <row r="678" spans="4:29" ht="15" customHeight="1" x14ac:dyDescent="0.2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row>
    <row r="679" spans="4:29" ht="15" customHeight="1" x14ac:dyDescent="0.2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row>
    <row r="680" spans="4:29" ht="15" customHeight="1" x14ac:dyDescent="0.2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row>
    <row r="681" spans="4:29" ht="15" customHeight="1" x14ac:dyDescent="0.2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row>
    <row r="682" spans="4:29" ht="15" customHeight="1" x14ac:dyDescent="0.2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row>
    <row r="683" spans="4:29" ht="15" customHeight="1" x14ac:dyDescent="0.2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row>
    <row r="684" spans="4:29" ht="15" customHeight="1" x14ac:dyDescent="0.2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row>
    <row r="685" spans="4:29" ht="15" customHeight="1" x14ac:dyDescent="0.2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row>
    <row r="686" spans="4:29" ht="15" customHeight="1" x14ac:dyDescent="0.2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row>
    <row r="687" spans="4:29" ht="15" customHeight="1" x14ac:dyDescent="0.2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row>
    <row r="688" spans="4:29" ht="15" customHeight="1" x14ac:dyDescent="0.2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row>
    <row r="689" spans="4:29" ht="15" customHeight="1" x14ac:dyDescent="0.2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row>
    <row r="690" spans="4:29" ht="15" customHeight="1" x14ac:dyDescent="0.2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row>
    <row r="691" spans="4:29" ht="15" customHeight="1" x14ac:dyDescent="0.2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row>
    <row r="692" spans="4:29" ht="15" customHeight="1" x14ac:dyDescent="0.2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row>
    <row r="693" spans="4:29" ht="15" customHeight="1" x14ac:dyDescent="0.2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row>
    <row r="694" spans="4:29" ht="15" customHeight="1" x14ac:dyDescent="0.2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row>
    <row r="695" spans="4:29" ht="15" customHeight="1" x14ac:dyDescent="0.2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row>
    <row r="696" spans="4:29" ht="15" customHeight="1" x14ac:dyDescent="0.2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row>
    <row r="697" spans="4:29" ht="15" customHeight="1" x14ac:dyDescent="0.2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row>
    <row r="698" spans="4:29" x14ac:dyDescent="0.2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row>
    <row r="699" spans="4:29" x14ac:dyDescent="0.2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row>
    <row r="700" spans="4:29" x14ac:dyDescent="0.2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row>
    <row r="701" spans="4:29" x14ac:dyDescent="0.2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row>
    <row r="702" spans="4:29" x14ac:dyDescent="0.2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row>
    <row r="703" spans="4:29" x14ac:dyDescent="0.2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row>
    <row r="704" spans="4:29" x14ac:dyDescent="0.2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row>
    <row r="705" spans="4:29" x14ac:dyDescent="0.2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row>
    <row r="706" spans="4:29" x14ac:dyDescent="0.2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row>
    <row r="707" spans="4:29" x14ac:dyDescent="0.2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row>
    <row r="708" spans="4:29" x14ac:dyDescent="0.2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row>
    <row r="709" spans="4:29" x14ac:dyDescent="0.2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row>
    <row r="710" spans="4:29" x14ac:dyDescent="0.2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row>
    <row r="711" spans="4:29" x14ac:dyDescent="0.2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row>
    <row r="712" spans="4:29" x14ac:dyDescent="0.2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row>
    <row r="713" spans="4:29" x14ac:dyDescent="0.2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row>
    <row r="714" spans="4:29" x14ac:dyDescent="0.2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row>
    <row r="715" spans="4:29" x14ac:dyDescent="0.2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row>
    <row r="716" spans="4:29" x14ac:dyDescent="0.2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row>
    <row r="717" spans="4:29" x14ac:dyDescent="0.2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row>
    <row r="718" spans="4:29" x14ac:dyDescent="0.2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row>
    <row r="719" spans="4:29" x14ac:dyDescent="0.2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row>
    <row r="720" spans="4:29" x14ac:dyDescent="0.2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row>
    <row r="721" spans="4:29" x14ac:dyDescent="0.2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row>
    <row r="722" spans="4:29" x14ac:dyDescent="0.2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row>
    <row r="723" spans="4:29" x14ac:dyDescent="0.2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row>
    <row r="724" spans="4:29" x14ac:dyDescent="0.2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row>
    <row r="725" spans="4:29" x14ac:dyDescent="0.2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row>
    <row r="726" spans="4:29" x14ac:dyDescent="0.2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row>
    <row r="727" spans="4:29" x14ac:dyDescent="0.2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row>
    <row r="728" spans="4:29" x14ac:dyDescent="0.2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row>
    <row r="729" spans="4:29" x14ac:dyDescent="0.2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row>
    <row r="730" spans="4:29" x14ac:dyDescent="0.2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row>
    <row r="731" spans="4:29" x14ac:dyDescent="0.2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row>
    <row r="732" spans="4:29" x14ac:dyDescent="0.2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row>
    <row r="733" spans="4:29" x14ac:dyDescent="0.2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row>
    <row r="734" spans="4:29" x14ac:dyDescent="0.2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row>
    <row r="735" spans="4:29" x14ac:dyDescent="0.2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row>
    <row r="736" spans="4:29" x14ac:dyDescent="0.2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row>
    <row r="737" spans="4:29" x14ac:dyDescent="0.2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row>
    <row r="738" spans="4:29" x14ac:dyDescent="0.2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row>
    <row r="739" spans="4:29" x14ac:dyDescent="0.2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row>
    <row r="740" spans="4:29" x14ac:dyDescent="0.2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row>
    <row r="741" spans="4:29" x14ac:dyDescent="0.2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row>
    <row r="742" spans="4:29" x14ac:dyDescent="0.2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row>
    <row r="743" spans="4:29" x14ac:dyDescent="0.2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row>
    <row r="744" spans="4:29" x14ac:dyDescent="0.2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row>
    <row r="745" spans="4:29" x14ac:dyDescent="0.2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row>
    <row r="746" spans="4:29" x14ac:dyDescent="0.2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row>
    <row r="747" spans="4:29" x14ac:dyDescent="0.2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row>
    <row r="748" spans="4:29" x14ac:dyDescent="0.2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row>
    <row r="749" spans="4:29" x14ac:dyDescent="0.2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row>
    <row r="750" spans="4:29" x14ac:dyDescent="0.2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row>
    <row r="751" spans="4:29" x14ac:dyDescent="0.2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row>
    <row r="752" spans="4:29" x14ac:dyDescent="0.2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row>
    <row r="753" spans="4:29" x14ac:dyDescent="0.2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row>
    <row r="754" spans="4:29" x14ac:dyDescent="0.2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row>
    <row r="755" spans="4:29" x14ac:dyDescent="0.2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row>
    <row r="756" spans="4:29" x14ac:dyDescent="0.2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row>
    <row r="757" spans="4:29" x14ac:dyDescent="0.2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row>
    <row r="758" spans="4:29" x14ac:dyDescent="0.2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row>
    <row r="759" spans="4:29" x14ac:dyDescent="0.2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row>
    <row r="760" spans="4:29" x14ac:dyDescent="0.2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row>
    <row r="761" spans="4:29" x14ac:dyDescent="0.2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row>
    <row r="762" spans="4:29" x14ac:dyDescent="0.2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row>
    <row r="763" spans="4:29" x14ac:dyDescent="0.2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row>
    <row r="764" spans="4:29" x14ac:dyDescent="0.2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row>
    <row r="765" spans="4:29" x14ac:dyDescent="0.2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row>
    <row r="766" spans="4:29" x14ac:dyDescent="0.2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row>
    <row r="767" spans="4:29" x14ac:dyDescent="0.2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row>
    <row r="768" spans="4:29" x14ac:dyDescent="0.2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row>
    <row r="769" spans="4:29" x14ac:dyDescent="0.2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row>
    <row r="770" spans="4:29" x14ac:dyDescent="0.2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row>
    <row r="771" spans="4:29" x14ac:dyDescent="0.2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row>
    <row r="772" spans="4:29" x14ac:dyDescent="0.2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row>
    <row r="773" spans="4:29" x14ac:dyDescent="0.2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row>
    <row r="774" spans="4:29" x14ac:dyDescent="0.2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row>
    <row r="775" spans="4:29" x14ac:dyDescent="0.2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row>
    <row r="776" spans="4:29" x14ac:dyDescent="0.2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row>
    <row r="777" spans="4:29" x14ac:dyDescent="0.2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row>
    <row r="778" spans="4:29" x14ac:dyDescent="0.2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row>
    <row r="779" spans="4:29" x14ac:dyDescent="0.2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row>
    <row r="780" spans="4:29" x14ac:dyDescent="0.2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row>
    <row r="781" spans="4:29" x14ac:dyDescent="0.2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row>
    <row r="782" spans="4:29" x14ac:dyDescent="0.2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row>
    <row r="783" spans="4:29" x14ac:dyDescent="0.2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row>
    <row r="784" spans="4:29" x14ac:dyDescent="0.2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row>
    <row r="785" spans="4:29" x14ac:dyDescent="0.2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row>
    <row r="786" spans="4:29" x14ac:dyDescent="0.2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row>
    <row r="787" spans="4:29" x14ac:dyDescent="0.2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row>
    <row r="788" spans="4:29" x14ac:dyDescent="0.2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row>
    <row r="789" spans="4:29" x14ac:dyDescent="0.2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row>
    <row r="790" spans="4:29" x14ac:dyDescent="0.2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row>
    <row r="791" spans="4:29" x14ac:dyDescent="0.2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row>
    <row r="792" spans="4:29" x14ac:dyDescent="0.2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row>
    <row r="793" spans="4:29" x14ac:dyDescent="0.2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row>
    <row r="794" spans="4:29" x14ac:dyDescent="0.2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row>
    <row r="795" spans="4:29" x14ac:dyDescent="0.2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row>
    <row r="796" spans="4:29" x14ac:dyDescent="0.2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row>
    <row r="797" spans="4:29" x14ac:dyDescent="0.2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row>
    <row r="798" spans="4:29" x14ac:dyDescent="0.2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row>
    <row r="799" spans="4:29" x14ac:dyDescent="0.2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row>
    <row r="800" spans="4:29" x14ac:dyDescent="0.2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row>
    <row r="801" spans="4:29" x14ac:dyDescent="0.2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row>
    <row r="802" spans="4:29" x14ac:dyDescent="0.2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row>
    <row r="803" spans="4:29" x14ac:dyDescent="0.2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row>
    <row r="804" spans="4:29" x14ac:dyDescent="0.2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row>
    <row r="805" spans="4:29" x14ac:dyDescent="0.2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row>
    <row r="806" spans="4:29" x14ac:dyDescent="0.2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row>
    <row r="807" spans="4:29" x14ac:dyDescent="0.2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row>
    <row r="808" spans="4:29" x14ac:dyDescent="0.2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row>
    <row r="809" spans="4:29" x14ac:dyDescent="0.2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row>
    <row r="810" spans="4:29" x14ac:dyDescent="0.2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row>
    <row r="811" spans="4:29" x14ac:dyDescent="0.2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row>
    <row r="812" spans="4:29" x14ac:dyDescent="0.2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row>
    <row r="813" spans="4:29" x14ac:dyDescent="0.2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row>
    <row r="814" spans="4:29" x14ac:dyDescent="0.2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row>
    <row r="815" spans="4:29" x14ac:dyDescent="0.2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row>
    <row r="816" spans="4:29" x14ac:dyDescent="0.2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row>
    <row r="817" spans="4:29" x14ac:dyDescent="0.2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row>
    <row r="818" spans="4:29" x14ac:dyDescent="0.2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row>
    <row r="819" spans="4:29" x14ac:dyDescent="0.2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row>
    <row r="820" spans="4:29" x14ac:dyDescent="0.2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row>
    <row r="821" spans="4:29" x14ac:dyDescent="0.2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row>
    <row r="822" spans="4:29" x14ac:dyDescent="0.2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row>
    <row r="823" spans="4:29" x14ac:dyDescent="0.2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row>
    <row r="824" spans="4:29" x14ac:dyDescent="0.2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row>
    <row r="825" spans="4:29" x14ac:dyDescent="0.2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row>
    <row r="826" spans="4:29" x14ac:dyDescent="0.2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row>
    <row r="827" spans="4:29" x14ac:dyDescent="0.2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row>
    <row r="828" spans="4:29" x14ac:dyDescent="0.2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row>
    <row r="829" spans="4:29" x14ac:dyDescent="0.2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row>
    <row r="830" spans="4:29" x14ac:dyDescent="0.2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row>
    <row r="831" spans="4:29" x14ac:dyDescent="0.2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row>
    <row r="832" spans="4:29" x14ac:dyDescent="0.2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row>
    <row r="833" spans="4:29" x14ac:dyDescent="0.2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row>
    <row r="834" spans="4:29" x14ac:dyDescent="0.2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row>
    <row r="835" spans="4:29" x14ac:dyDescent="0.2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row>
    <row r="836" spans="4:29" x14ac:dyDescent="0.2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row>
    <row r="837" spans="4:29" x14ac:dyDescent="0.2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row>
    <row r="838" spans="4:29" x14ac:dyDescent="0.2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row>
    <row r="839" spans="4:29" x14ac:dyDescent="0.2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row>
    <row r="840" spans="4:29" x14ac:dyDescent="0.2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row>
    <row r="841" spans="4:29" x14ac:dyDescent="0.2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row>
    <row r="842" spans="4:29" x14ac:dyDescent="0.2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row>
    <row r="843" spans="4:29" x14ac:dyDescent="0.2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row>
    <row r="844" spans="4:29" x14ac:dyDescent="0.2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row>
    <row r="845" spans="4:29" x14ac:dyDescent="0.2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row>
    <row r="846" spans="4:29" x14ac:dyDescent="0.2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row>
    <row r="847" spans="4:29" x14ac:dyDescent="0.2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row>
    <row r="848" spans="4:29" x14ac:dyDescent="0.2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row>
    <row r="849" spans="4:29" x14ac:dyDescent="0.2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row>
    <row r="850" spans="4:29" x14ac:dyDescent="0.2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row>
    <row r="851" spans="4:29" x14ac:dyDescent="0.2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row>
    <row r="852" spans="4:29" x14ac:dyDescent="0.2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row>
    <row r="853" spans="4:29" x14ac:dyDescent="0.2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row>
    <row r="854" spans="4:29" x14ac:dyDescent="0.2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row>
    <row r="855" spans="4:29" x14ac:dyDescent="0.2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row>
    <row r="856" spans="4:29" x14ac:dyDescent="0.2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row>
    <row r="857" spans="4:29" x14ac:dyDescent="0.2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row>
    <row r="858" spans="4:29" x14ac:dyDescent="0.2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row>
    <row r="859" spans="4:29" x14ac:dyDescent="0.2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row>
    <row r="860" spans="4:29" x14ac:dyDescent="0.2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row>
    <row r="861" spans="4:29" x14ac:dyDescent="0.2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row>
    <row r="862" spans="4:29" x14ac:dyDescent="0.2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row>
    <row r="863" spans="4:29" x14ac:dyDescent="0.2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row>
    <row r="864" spans="4:29" x14ac:dyDescent="0.2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row>
    <row r="865" spans="4:29" x14ac:dyDescent="0.2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row>
    <row r="866" spans="4:29" x14ac:dyDescent="0.2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row>
    <row r="867" spans="4:29" x14ac:dyDescent="0.2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row>
    <row r="868" spans="4:29" x14ac:dyDescent="0.2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row>
    <row r="869" spans="4:29" x14ac:dyDescent="0.2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row>
    <row r="870" spans="4:29" x14ac:dyDescent="0.2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row>
    <row r="871" spans="4:29" x14ac:dyDescent="0.2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row>
    <row r="872" spans="4:29" x14ac:dyDescent="0.2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row>
    <row r="873" spans="4:29" x14ac:dyDescent="0.2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row>
    <row r="874" spans="4:29" x14ac:dyDescent="0.2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row>
    <row r="875" spans="4:29" x14ac:dyDescent="0.2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row>
    <row r="876" spans="4:29" x14ac:dyDescent="0.2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row>
    <row r="877" spans="4:29" x14ac:dyDescent="0.2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row>
    <row r="878" spans="4:29" x14ac:dyDescent="0.2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row>
    <row r="879" spans="4:29" x14ac:dyDescent="0.2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row>
    <row r="880" spans="4:29" x14ac:dyDescent="0.2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row>
    <row r="881" spans="4:29" x14ac:dyDescent="0.2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row>
    <row r="882" spans="4:29" x14ac:dyDescent="0.2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row>
    <row r="883" spans="4:29" x14ac:dyDescent="0.2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row>
    <row r="884" spans="4:29" x14ac:dyDescent="0.2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row>
    <row r="885" spans="4:29" x14ac:dyDescent="0.2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row>
    <row r="886" spans="4:29" x14ac:dyDescent="0.2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row>
    <row r="887" spans="4:29" x14ac:dyDescent="0.2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row>
    <row r="888" spans="4:29" x14ac:dyDescent="0.2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row>
    <row r="889" spans="4:29" x14ac:dyDescent="0.2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row>
    <row r="890" spans="4:29" x14ac:dyDescent="0.2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row>
    <row r="891" spans="4:29" x14ac:dyDescent="0.2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row>
    <row r="892" spans="4:29" x14ac:dyDescent="0.2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row>
    <row r="893" spans="4:29" x14ac:dyDescent="0.2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row>
    <row r="894" spans="4:29" x14ac:dyDescent="0.2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row>
    <row r="895" spans="4:29" x14ac:dyDescent="0.2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row>
    <row r="896" spans="4:29" x14ac:dyDescent="0.2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row>
    <row r="897" spans="4:29" x14ac:dyDescent="0.2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row>
    <row r="898" spans="4:29" x14ac:dyDescent="0.2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row>
    <row r="899" spans="4:29" x14ac:dyDescent="0.2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row>
    <row r="900" spans="4:29" x14ac:dyDescent="0.2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row>
    <row r="901" spans="4:29" x14ac:dyDescent="0.2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row>
    <row r="902" spans="4:29" x14ac:dyDescent="0.2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row>
    <row r="903" spans="4:29" x14ac:dyDescent="0.2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row>
    <row r="904" spans="4:29" x14ac:dyDescent="0.2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row>
    <row r="905" spans="4:29" x14ac:dyDescent="0.2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row>
    <row r="906" spans="4:29" x14ac:dyDescent="0.2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row>
    <row r="907" spans="4:29" x14ac:dyDescent="0.2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row>
    <row r="908" spans="4:29" x14ac:dyDescent="0.2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row>
    <row r="909" spans="4:29" x14ac:dyDescent="0.2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row>
    <row r="910" spans="4:29" x14ac:dyDescent="0.2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row>
    <row r="911" spans="4:29" x14ac:dyDescent="0.2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row>
    <row r="912" spans="4:29" x14ac:dyDescent="0.2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row>
    <row r="913" spans="4:29" x14ac:dyDescent="0.2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row>
    <row r="914" spans="4:29" x14ac:dyDescent="0.2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row>
    <row r="915" spans="4:29" x14ac:dyDescent="0.2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row>
    <row r="916" spans="4:29" x14ac:dyDescent="0.2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row>
    <row r="917" spans="4:29" x14ac:dyDescent="0.2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row>
    <row r="918" spans="4:29" x14ac:dyDescent="0.2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row>
    <row r="919" spans="4:29" x14ac:dyDescent="0.2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row>
    <row r="920" spans="4:29" x14ac:dyDescent="0.2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row>
    <row r="921" spans="4:29" x14ac:dyDescent="0.2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row>
    <row r="922" spans="4:29" x14ac:dyDescent="0.2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row>
    <row r="923" spans="4:29" x14ac:dyDescent="0.2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row>
    <row r="924" spans="4:29" x14ac:dyDescent="0.2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row>
    <row r="925" spans="4:29" x14ac:dyDescent="0.2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row>
    <row r="926" spans="4:29" x14ac:dyDescent="0.2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row>
    <row r="927" spans="4:29" x14ac:dyDescent="0.2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row>
    <row r="928" spans="4:29" x14ac:dyDescent="0.2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row>
    <row r="929" spans="4:29" x14ac:dyDescent="0.2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row>
    <row r="930" spans="4:29" x14ac:dyDescent="0.2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row>
    <row r="931" spans="4:29" x14ac:dyDescent="0.2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row>
    <row r="932" spans="4:29" x14ac:dyDescent="0.2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row>
    <row r="933" spans="4:29" x14ac:dyDescent="0.2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row>
    <row r="934" spans="4:29" x14ac:dyDescent="0.2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row>
    <row r="935" spans="4:29" x14ac:dyDescent="0.2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row>
    <row r="936" spans="4:29" x14ac:dyDescent="0.2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row>
    <row r="937" spans="4:29" x14ac:dyDescent="0.2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row>
    <row r="938" spans="4:29" x14ac:dyDescent="0.2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row>
    <row r="939" spans="4:29" x14ac:dyDescent="0.2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row>
    <row r="940" spans="4:29" x14ac:dyDescent="0.2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row>
    <row r="941" spans="4:29" x14ac:dyDescent="0.2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row>
    <row r="942" spans="4:29" x14ac:dyDescent="0.2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row>
    <row r="943" spans="4:29" x14ac:dyDescent="0.2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row>
    <row r="944" spans="4:29" x14ac:dyDescent="0.2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row>
    <row r="945" spans="4:29" x14ac:dyDescent="0.2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row>
    <row r="946" spans="4:29" x14ac:dyDescent="0.2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row>
    <row r="947" spans="4:29" x14ac:dyDescent="0.2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row>
    <row r="948" spans="4:29" x14ac:dyDescent="0.2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row>
    <row r="949" spans="4:29" x14ac:dyDescent="0.2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row>
    <row r="950" spans="4:29" x14ac:dyDescent="0.2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row>
    <row r="951" spans="4:29" x14ac:dyDescent="0.2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row>
    <row r="952" spans="4:29" x14ac:dyDescent="0.2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row>
    <row r="953" spans="4:29" x14ac:dyDescent="0.2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row>
    <row r="954" spans="4:29" x14ac:dyDescent="0.2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row>
    <row r="955" spans="4:29" x14ac:dyDescent="0.2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row>
    <row r="956" spans="4:29" x14ac:dyDescent="0.2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row>
    <row r="957" spans="4:29" x14ac:dyDescent="0.2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row>
    <row r="958" spans="4:29" x14ac:dyDescent="0.2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row>
    <row r="959" spans="4:29" x14ac:dyDescent="0.2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row>
    <row r="960" spans="4:29" x14ac:dyDescent="0.2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row>
    <row r="961" spans="4:29" x14ac:dyDescent="0.2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row>
    <row r="962" spans="4:29" x14ac:dyDescent="0.2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row>
    <row r="963" spans="4:29" x14ac:dyDescent="0.2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row>
    <row r="964" spans="4:29" x14ac:dyDescent="0.2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row>
    <row r="965" spans="4:29" x14ac:dyDescent="0.2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row>
    <row r="966" spans="4:29" x14ac:dyDescent="0.2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row>
    <row r="967" spans="4:29" x14ac:dyDescent="0.2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row>
    <row r="968" spans="4:29" x14ac:dyDescent="0.2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row>
    <row r="969" spans="4:29" x14ac:dyDescent="0.2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row>
    <row r="970" spans="4:29" x14ac:dyDescent="0.2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row>
    <row r="971" spans="4:29" x14ac:dyDescent="0.2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row>
    <row r="972" spans="4:29" x14ac:dyDescent="0.2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row>
    <row r="973" spans="4:29" x14ac:dyDescent="0.2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row>
    <row r="974" spans="4:29" x14ac:dyDescent="0.2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row>
    <row r="975" spans="4:29" x14ac:dyDescent="0.2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row>
    <row r="976" spans="4:29" x14ac:dyDescent="0.2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row>
    <row r="977" spans="4:29" x14ac:dyDescent="0.2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row>
    <row r="978" spans="4:29" x14ac:dyDescent="0.2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row>
    <row r="979" spans="4:29" x14ac:dyDescent="0.2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row>
    <row r="980" spans="4:29" x14ac:dyDescent="0.2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row>
    <row r="981" spans="4:29" x14ac:dyDescent="0.2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row>
    <row r="982" spans="4:29" x14ac:dyDescent="0.2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row>
    <row r="983" spans="4:29" x14ac:dyDescent="0.2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row>
    <row r="984" spans="4:29" x14ac:dyDescent="0.2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row>
    <row r="985" spans="4:29" x14ac:dyDescent="0.2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row>
    <row r="986" spans="4:29" x14ac:dyDescent="0.2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row>
    <row r="987" spans="4:29" x14ac:dyDescent="0.2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row>
    <row r="988" spans="4:29" x14ac:dyDescent="0.2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row>
    <row r="989" spans="4:29" x14ac:dyDescent="0.2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row>
    <row r="990" spans="4:29" x14ac:dyDescent="0.2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row>
    <row r="991" spans="4:29" x14ac:dyDescent="0.2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row>
    <row r="992" spans="4:29" x14ac:dyDescent="0.2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row>
    <row r="993" spans="4:29" x14ac:dyDescent="0.2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row>
    <row r="994" spans="4:29" x14ac:dyDescent="0.2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row>
    <row r="995" spans="4:29" x14ac:dyDescent="0.2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row>
    <row r="996" spans="4:29" x14ac:dyDescent="0.2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row>
    <row r="997" spans="4:29" x14ac:dyDescent="0.2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row>
    <row r="998" spans="4:29" x14ac:dyDescent="0.2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row>
    <row r="999" spans="4:29" x14ac:dyDescent="0.2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row>
    <row r="1000" spans="4:29" x14ac:dyDescent="0.2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row>
    <row r="1001" spans="4:29" x14ac:dyDescent="0.25">
      <c r="D1001" s="65"/>
      <c r="E1001" s="65"/>
      <c r="F1001" s="65"/>
      <c r="G1001" s="65"/>
      <c r="H1001" s="65"/>
      <c r="I1001" s="65"/>
      <c r="J1001" s="65"/>
      <c r="K1001" s="65"/>
      <c r="L1001" s="65"/>
      <c r="M1001" s="65"/>
      <c r="N1001" s="65"/>
      <c r="O1001" s="65"/>
      <c r="P1001" s="65"/>
      <c r="Q1001" s="65"/>
      <c r="R1001" s="65"/>
      <c r="S1001" s="65"/>
      <c r="T1001" s="65"/>
      <c r="U1001" s="65"/>
      <c r="V1001" s="65"/>
      <c r="W1001" s="65"/>
      <c r="X1001" s="65"/>
      <c r="Y1001" s="65"/>
      <c r="Z1001" s="65"/>
      <c r="AA1001" s="65"/>
      <c r="AB1001" s="65"/>
      <c r="AC1001" s="65"/>
    </row>
    <row r="1002" spans="4:29" x14ac:dyDescent="0.25">
      <c r="D1002" s="65"/>
      <c r="E1002" s="65"/>
      <c r="F1002" s="65"/>
      <c r="G1002" s="65"/>
      <c r="H1002" s="65"/>
      <c r="I1002" s="65"/>
      <c r="J1002" s="65"/>
      <c r="K1002" s="65"/>
      <c r="L1002" s="65"/>
      <c r="M1002" s="65"/>
      <c r="N1002" s="65"/>
      <c r="O1002" s="65"/>
      <c r="P1002" s="65"/>
      <c r="Q1002" s="65"/>
      <c r="R1002" s="65"/>
      <c r="S1002" s="65"/>
      <c r="T1002" s="65"/>
      <c r="U1002" s="65"/>
      <c r="V1002" s="65"/>
      <c r="W1002" s="65"/>
      <c r="X1002" s="65"/>
      <c r="Y1002" s="65"/>
      <c r="Z1002" s="65"/>
      <c r="AA1002" s="65"/>
      <c r="AB1002" s="65"/>
      <c r="AC1002" s="65"/>
    </row>
    <row r="1003" spans="4:29" x14ac:dyDescent="0.25">
      <c r="D1003" s="65"/>
      <c r="E1003" s="65"/>
      <c r="F1003" s="65"/>
      <c r="G1003" s="65"/>
      <c r="H1003" s="65"/>
      <c r="I1003" s="65"/>
      <c r="J1003" s="65"/>
      <c r="K1003" s="65"/>
      <c r="L1003" s="65"/>
      <c r="M1003" s="65"/>
      <c r="N1003" s="65"/>
      <c r="O1003" s="65"/>
      <c r="P1003" s="65"/>
      <c r="Q1003" s="65"/>
      <c r="R1003" s="65"/>
      <c r="S1003" s="65"/>
      <c r="T1003" s="65"/>
      <c r="U1003" s="65"/>
      <c r="V1003" s="65"/>
      <c r="W1003" s="65"/>
      <c r="X1003" s="65"/>
      <c r="Y1003" s="65"/>
      <c r="Z1003" s="65"/>
      <c r="AA1003" s="65"/>
      <c r="AB1003" s="65"/>
      <c r="AC1003" s="65"/>
    </row>
    <row r="1004" spans="4:29" x14ac:dyDescent="0.25">
      <c r="D1004" s="65"/>
      <c r="E1004" s="65"/>
      <c r="F1004" s="65"/>
      <c r="G1004" s="65"/>
      <c r="H1004" s="65"/>
      <c r="I1004" s="65"/>
      <c r="J1004" s="65"/>
      <c r="K1004" s="65"/>
      <c r="L1004" s="65"/>
      <c r="M1004" s="65"/>
      <c r="N1004" s="65"/>
      <c r="O1004" s="65"/>
      <c r="P1004" s="65"/>
      <c r="Q1004" s="65"/>
      <c r="R1004" s="65"/>
      <c r="S1004" s="65"/>
      <c r="T1004" s="65"/>
      <c r="U1004" s="65"/>
      <c r="V1004" s="65"/>
      <c r="W1004" s="65"/>
      <c r="X1004" s="65"/>
      <c r="Y1004" s="65"/>
      <c r="Z1004" s="65"/>
      <c r="AA1004" s="65"/>
      <c r="AB1004" s="65"/>
      <c r="AC1004" s="65"/>
    </row>
    <row r="1005" spans="4:29" x14ac:dyDescent="0.25">
      <c r="D1005" s="65"/>
      <c r="E1005" s="65"/>
      <c r="F1005" s="65"/>
      <c r="G1005" s="65"/>
      <c r="H1005" s="65"/>
      <c r="I1005" s="65"/>
      <c r="J1005" s="65"/>
      <c r="K1005" s="65"/>
      <c r="L1005" s="65"/>
      <c r="M1005" s="65"/>
      <c r="N1005" s="65"/>
      <c r="O1005" s="65"/>
      <c r="P1005" s="65"/>
      <c r="Q1005" s="65"/>
      <c r="R1005" s="65"/>
      <c r="S1005" s="65"/>
      <c r="T1005" s="65"/>
      <c r="U1005" s="65"/>
      <c r="V1005" s="65"/>
      <c r="W1005" s="65"/>
      <c r="X1005" s="65"/>
      <c r="Y1005" s="65"/>
      <c r="Z1005" s="65"/>
      <c r="AA1005" s="65"/>
      <c r="AB1005" s="65"/>
      <c r="AC1005" s="65"/>
    </row>
    <row r="1006" spans="4:29" x14ac:dyDescent="0.25">
      <c r="D1006" s="65"/>
      <c r="E1006" s="65"/>
      <c r="F1006" s="65"/>
      <c r="G1006" s="65"/>
      <c r="H1006" s="65"/>
      <c r="I1006" s="65"/>
      <c r="J1006" s="65"/>
      <c r="K1006" s="65"/>
      <c r="L1006" s="65"/>
      <c r="M1006" s="65"/>
      <c r="N1006" s="65"/>
      <c r="O1006" s="65"/>
      <c r="P1006" s="65"/>
      <c r="Q1006" s="65"/>
      <c r="R1006" s="65"/>
      <c r="S1006" s="65"/>
      <c r="T1006" s="65"/>
      <c r="U1006" s="65"/>
      <c r="V1006" s="65"/>
      <c r="W1006" s="65"/>
      <c r="X1006" s="65"/>
      <c r="Y1006" s="65"/>
      <c r="Z1006" s="65"/>
      <c r="AA1006" s="65"/>
      <c r="AB1006" s="65"/>
      <c r="AC1006" s="65"/>
    </row>
    <row r="1007" spans="4:29" x14ac:dyDescent="0.25">
      <c r="D1007" s="65"/>
      <c r="E1007" s="65"/>
      <c r="F1007" s="65"/>
      <c r="G1007" s="65"/>
      <c r="H1007" s="65"/>
      <c r="I1007" s="65"/>
      <c r="J1007" s="65"/>
      <c r="K1007" s="65"/>
      <c r="L1007" s="65"/>
      <c r="M1007" s="65"/>
      <c r="N1007" s="65"/>
      <c r="O1007" s="65"/>
      <c r="P1007" s="65"/>
      <c r="Q1007" s="65"/>
      <c r="R1007" s="65"/>
      <c r="S1007" s="65"/>
      <c r="T1007" s="65"/>
      <c r="U1007" s="65"/>
      <c r="V1007" s="65"/>
      <c r="W1007" s="65"/>
      <c r="X1007" s="65"/>
      <c r="Y1007" s="65"/>
      <c r="Z1007" s="65"/>
      <c r="AA1007" s="65"/>
      <c r="AB1007" s="65"/>
      <c r="AC1007" s="65"/>
    </row>
    <row r="1008" spans="4:29" x14ac:dyDescent="0.25">
      <c r="D1008" s="65"/>
      <c r="E1008" s="65"/>
      <c r="F1008" s="65"/>
      <c r="G1008" s="65"/>
      <c r="H1008" s="65"/>
      <c r="I1008" s="65"/>
      <c r="J1008" s="65"/>
      <c r="K1008" s="65"/>
      <c r="L1008" s="65"/>
      <c r="M1008" s="65"/>
      <c r="N1008" s="65"/>
      <c r="O1008" s="65"/>
      <c r="P1008" s="65"/>
      <c r="Q1008" s="65"/>
      <c r="R1008" s="65"/>
      <c r="S1008" s="65"/>
      <c r="T1008" s="65"/>
      <c r="U1008" s="65"/>
      <c r="V1008" s="65"/>
      <c r="W1008" s="65"/>
      <c r="X1008" s="65"/>
      <c r="Y1008" s="65"/>
      <c r="Z1008" s="65"/>
      <c r="AA1008" s="65"/>
      <c r="AB1008" s="65"/>
      <c r="AC1008" s="65"/>
    </row>
    <row r="1009" spans="4:29" x14ac:dyDescent="0.25">
      <c r="D1009" s="65"/>
      <c r="E1009" s="65"/>
      <c r="F1009" s="65"/>
      <c r="G1009" s="65"/>
      <c r="H1009" s="65"/>
      <c r="I1009" s="65"/>
      <c r="J1009" s="65"/>
      <c r="K1009" s="65"/>
      <c r="L1009" s="65"/>
      <c r="M1009" s="65"/>
      <c r="N1009" s="65"/>
      <c r="O1009" s="65"/>
      <c r="P1009" s="65"/>
      <c r="Q1009" s="65"/>
      <c r="R1009" s="65"/>
      <c r="S1009" s="65"/>
      <c r="T1009" s="65"/>
      <c r="U1009" s="65"/>
      <c r="V1009" s="65"/>
      <c r="W1009" s="65"/>
      <c r="X1009" s="65"/>
      <c r="Y1009" s="65"/>
      <c r="Z1009" s="65"/>
      <c r="AA1009" s="65"/>
      <c r="AB1009" s="65"/>
      <c r="AC1009" s="65"/>
    </row>
    <row r="1010" spans="4:29" x14ac:dyDescent="0.25">
      <c r="D1010" s="65"/>
      <c r="E1010" s="65"/>
      <c r="F1010" s="65"/>
      <c r="G1010" s="65"/>
      <c r="H1010" s="65"/>
      <c r="I1010" s="65"/>
      <c r="J1010" s="65"/>
      <c r="K1010" s="65"/>
      <c r="L1010" s="65"/>
      <c r="M1010" s="65"/>
      <c r="N1010" s="65"/>
      <c r="O1010" s="65"/>
      <c r="P1010" s="65"/>
      <c r="Q1010" s="65"/>
      <c r="R1010" s="65"/>
      <c r="S1010" s="65"/>
      <c r="T1010" s="65"/>
      <c r="U1010" s="65"/>
      <c r="V1010" s="65"/>
      <c r="W1010" s="65"/>
      <c r="X1010" s="65"/>
      <c r="Y1010" s="65"/>
      <c r="Z1010" s="65"/>
      <c r="AA1010" s="65"/>
      <c r="AB1010" s="65"/>
      <c r="AC1010" s="65"/>
    </row>
    <row r="1011" spans="4:29" x14ac:dyDescent="0.25">
      <c r="D1011" s="65"/>
      <c r="E1011" s="65"/>
      <c r="F1011" s="65"/>
      <c r="G1011" s="65"/>
      <c r="H1011" s="65"/>
      <c r="I1011" s="65"/>
      <c r="J1011" s="65"/>
      <c r="K1011" s="65"/>
      <c r="L1011" s="65"/>
      <c r="M1011" s="65"/>
      <c r="N1011" s="65"/>
      <c r="O1011" s="65"/>
      <c r="P1011" s="65"/>
      <c r="Q1011" s="65"/>
      <c r="R1011" s="65"/>
      <c r="S1011" s="65"/>
      <c r="T1011" s="65"/>
      <c r="U1011" s="65"/>
      <c r="V1011" s="65"/>
      <c r="W1011" s="65"/>
      <c r="X1011" s="65"/>
      <c r="Y1011" s="65"/>
      <c r="Z1011" s="65"/>
      <c r="AA1011" s="65"/>
      <c r="AB1011" s="65"/>
      <c r="AC1011" s="65"/>
    </row>
    <row r="1012" spans="4:29" x14ac:dyDescent="0.25">
      <c r="D1012" s="65"/>
      <c r="E1012" s="65"/>
      <c r="F1012" s="65"/>
      <c r="G1012" s="65"/>
      <c r="H1012" s="65"/>
      <c r="I1012" s="65"/>
      <c r="J1012" s="65"/>
      <c r="K1012" s="65"/>
      <c r="L1012" s="65"/>
      <c r="M1012" s="65"/>
      <c r="N1012" s="65"/>
      <c r="O1012" s="65"/>
      <c r="P1012" s="65"/>
      <c r="Q1012" s="65"/>
      <c r="R1012" s="65"/>
      <c r="S1012" s="65"/>
      <c r="T1012" s="65"/>
      <c r="U1012" s="65"/>
      <c r="V1012" s="65"/>
      <c r="W1012" s="65"/>
      <c r="X1012" s="65"/>
      <c r="Y1012" s="65"/>
      <c r="Z1012" s="65"/>
      <c r="AA1012" s="65"/>
      <c r="AB1012" s="65"/>
      <c r="AC1012" s="65"/>
    </row>
    <row r="1013" spans="4:29" x14ac:dyDescent="0.25">
      <c r="D1013" s="65"/>
      <c r="E1013" s="65"/>
      <c r="F1013" s="65"/>
      <c r="G1013" s="65"/>
      <c r="H1013" s="65"/>
      <c r="I1013" s="65"/>
      <c r="J1013" s="65"/>
      <c r="K1013" s="65"/>
      <c r="L1013" s="65"/>
      <c r="M1013" s="65"/>
      <c r="N1013" s="65"/>
      <c r="O1013" s="65"/>
      <c r="P1013" s="65"/>
      <c r="Q1013" s="65"/>
      <c r="R1013" s="65"/>
      <c r="S1013" s="65"/>
      <c r="T1013" s="65"/>
      <c r="U1013" s="65"/>
      <c r="V1013" s="65"/>
      <c r="W1013" s="65"/>
      <c r="X1013" s="65"/>
      <c r="Y1013" s="65"/>
      <c r="Z1013" s="65"/>
      <c r="AA1013" s="65"/>
      <c r="AB1013" s="65"/>
      <c r="AC1013" s="65"/>
    </row>
    <row r="1014" spans="4:29" x14ac:dyDescent="0.25">
      <c r="D1014" s="65"/>
      <c r="E1014" s="65"/>
      <c r="F1014" s="65"/>
      <c r="G1014" s="65"/>
      <c r="H1014" s="65"/>
      <c r="I1014" s="65"/>
      <c r="J1014" s="65"/>
      <c r="K1014" s="65"/>
      <c r="L1014" s="65"/>
      <c r="M1014" s="65"/>
      <c r="N1014" s="65"/>
      <c r="O1014" s="65"/>
      <c r="P1014" s="65"/>
      <c r="Q1014" s="65"/>
      <c r="R1014" s="65"/>
      <c r="S1014" s="65"/>
      <c r="T1014" s="65"/>
      <c r="U1014" s="65"/>
      <c r="V1014" s="65"/>
      <c r="W1014" s="65"/>
      <c r="X1014" s="65"/>
      <c r="Y1014" s="65"/>
      <c r="Z1014" s="65"/>
      <c r="AA1014" s="65"/>
      <c r="AB1014" s="65"/>
      <c r="AC1014" s="65"/>
    </row>
    <row r="1015" spans="4:29" x14ac:dyDescent="0.25">
      <c r="D1015" s="65"/>
      <c r="E1015" s="65"/>
      <c r="F1015" s="65"/>
      <c r="G1015" s="65"/>
      <c r="H1015" s="65"/>
      <c r="I1015" s="65"/>
      <c r="J1015" s="65"/>
      <c r="K1015" s="65"/>
      <c r="L1015" s="65"/>
      <c r="M1015" s="65"/>
      <c r="N1015" s="65"/>
      <c r="O1015" s="65"/>
      <c r="P1015" s="65"/>
      <c r="Q1015" s="65"/>
      <c r="R1015" s="65"/>
      <c r="S1015" s="65"/>
      <c r="T1015" s="65"/>
      <c r="U1015" s="65"/>
      <c r="V1015" s="65"/>
      <c r="W1015" s="65"/>
      <c r="X1015" s="65"/>
      <c r="Y1015" s="65"/>
      <c r="Z1015" s="65"/>
      <c r="AA1015" s="65"/>
      <c r="AB1015" s="65"/>
      <c r="AC1015" s="65"/>
    </row>
    <row r="1016" spans="4:29" x14ac:dyDescent="0.25">
      <c r="D1016" s="65"/>
      <c r="E1016" s="65"/>
      <c r="F1016" s="65"/>
      <c r="G1016" s="65"/>
      <c r="H1016" s="65"/>
      <c r="I1016" s="65"/>
      <c r="J1016" s="65"/>
      <c r="K1016" s="65"/>
      <c r="L1016" s="65"/>
      <c r="M1016" s="65"/>
      <c r="N1016" s="65"/>
      <c r="O1016" s="65"/>
      <c r="P1016" s="65"/>
      <c r="Q1016" s="65"/>
      <c r="R1016" s="65"/>
      <c r="S1016" s="65"/>
      <c r="T1016" s="65"/>
      <c r="U1016" s="65"/>
      <c r="V1016" s="65"/>
      <c r="W1016" s="65"/>
      <c r="X1016" s="65"/>
      <c r="Y1016" s="65"/>
      <c r="Z1016" s="65"/>
      <c r="AA1016" s="65"/>
      <c r="AB1016" s="65"/>
      <c r="AC1016" s="65"/>
    </row>
    <row r="1017" spans="4:29" x14ac:dyDescent="0.25">
      <c r="D1017" s="65"/>
      <c r="E1017" s="65"/>
      <c r="F1017" s="65"/>
      <c r="G1017" s="65"/>
      <c r="H1017" s="65"/>
      <c r="I1017" s="65"/>
      <c r="J1017" s="65"/>
      <c r="K1017" s="65"/>
      <c r="L1017" s="65"/>
      <c r="M1017" s="65"/>
      <c r="N1017" s="65"/>
      <c r="O1017" s="65"/>
      <c r="P1017" s="65"/>
      <c r="Q1017" s="65"/>
      <c r="R1017" s="65"/>
      <c r="S1017" s="65"/>
      <c r="T1017" s="65"/>
      <c r="U1017" s="65"/>
      <c r="V1017" s="65"/>
      <c r="W1017" s="65"/>
      <c r="X1017" s="65"/>
      <c r="Y1017" s="65"/>
      <c r="Z1017" s="65"/>
      <c r="AA1017" s="65"/>
      <c r="AB1017" s="65"/>
      <c r="AC1017" s="65"/>
    </row>
    <row r="1018" spans="4:29" x14ac:dyDescent="0.25">
      <c r="D1018" s="65"/>
      <c r="E1018" s="65"/>
      <c r="F1018" s="65"/>
      <c r="G1018" s="65"/>
      <c r="H1018" s="65"/>
      <c r="I1018" s="65"/>
      <c r="J1018" s="65"/>
      <c r="K1018" s="65"/>
      <c r="L1018" s="65"/>
      <c r="M1018" s="65"/>
      <c r="N1018" s="65"/>
      <c r="O1018" s="65"/>
      <c r="P1018" s="65"/>
      <c r="Q1018" s="65"/>
      <c r="R1018" s="65"/>
      <c r="S1018" s="65"/>
      <c r="T1018" s="65"/>
      <c r="U1018" s="65"/>
      <c r="V1018" s="65"/>
      <c r="W1018" s="65"/>
      <c r="X1018" s="65"/>
      <c r="Y1018" s="65"/>
      <c r="Z1018" s="65"/>
      <c r="AA1018" s="65"/>
      <c r="AB1018" s="65"/>
      <c r="AC1018" s="65"/>
    </row>
    <row r="1019" spans="4:29" x14ac:dyDescent="0.25">
      <c r="D1019" s="65"/>
      <c r="E1019" s="65"/>
      <c r="F1019" s="65"/>
      <c r="G1019" s="65"/>
      <c r="H1019" s="65"/>
      <c r="I1019" s="65"/>
      <c r="J1019" s="65"/>
      <c r="K1019" s="65"/>
      <c r="L1019" s="65"/>
      <c r="M1019" s="65"/>
      <c r="N1019" s="65"/>
      <c r="O1019" s="65"/>
      <c r="P1019" s="65"/>
      <c r="Q1019" s="65"/>
      <c r="R1019" s="65"/>
      <c r="S1019" s="65"/>
      <c r="T1019" s="65"/>
      <c r="U1019" s="65"/>
      <c r="V1019" s="65"/>
      <c r="W1019" s="65"/>
      <c r="X1019" s="65"/>
      <c r="Y1019" s="65"/>
      <c r="Z1019" s="65"/>
      <c r="AA1019" s="65"/>
      <c r="AB1019" s="65"/>
      <c r="AC1019" s="65"/>
    </row>
    <row r="1020" spans="4:29" x14ac:dyDescent="0.25">
      <c r="D1020" s="65"/>
      <c r="E1020" s="65"/>
      <c r="F1020" s="65"/>
      <c r="G1020" s="65"/>
      <c r="H1020" s="65"/>
      <c r="I1020" s="65"/>
      <c r="J1020" s="65"/>
      <c r="K1020" s="65"/>
      <c r="L1020" s="65"/>
      <c r="M1020" s="65"/>
      <c r="N1020" s="65"/>
      <c r="O1020" s="65"/>
      <c r="P1020" s="65"/>
      <c r="Q1020" s="65"/>
      <c r="R1020" s="65"/>
      <c r="S1020" s="65"/>
      <c r="T1020" s="65"/>
      <c r="U1020" s="65"/>
      <c r="V1020" s="65"/>
      <c r="W1020" s="65"/>
      <c r="X1020" s="65"/>
      <c r="Y1020" s="65"/>
      <c r="Z1020" s="65"/>
      <c r="AA1020" s="65"/>
      <c r="AB1020" s="65"/>
      <c r="AC1020" s="65"/>
    </row>
    <row r="1021" spans="4:29" x14ac:dyDescent="0.25">
      <c r="D1021" s="65"/>
      <c r="E1021" s="65"/>
      <c r="F1021" s="65"/>
      <c r="G1021" s="65"/>
      <c r="H1021" s="65"/>
      <c r="I1021" s="65"/>
      <c r="J1021" s="65"/>
      <c r="K1021" s="65"/>
      <c r="L1021" s="65"/>
      <c r="M1021" s="65"/>
      <c r="N1021" s="65"/>
      <c r="O1021" s="65"/>
      <c r="P1021" s="65"/>
      <c r="Q1021" s="65"/>
      <c r="R1021" s="65"/>
      <c r="S1021" s="65"/>
      <c r="T1021" s="65"/>
      <c r="U1021" s="65"/>
      <c r="V1021" s="65"/>
      <c r="W1021" s="65"/>
      <c r="X1021" s="65"/>
      <c r="Y1021" s="65"/>
      <c r="Z1021" s="65"/>
      <c r="AA1021" s="65"/>
      <c r="AB1021" s="65"/>
      <c r="AC1021" s="65"/>
    </row>
    <row r="1022" spans="4:29" x14ac:dyDescent="0.25">
      <c r="D1022" s="65"/>
      <c r="E1022" s="65"/>
      <c r="F1022" s="65"/>
      <c r="G1022" s="65"/>
      <c r="H1022" s="65"/>
      <c r="I1022" s="65"/>
      <c r="J1022" s="65"/>
      <c r="K1022" s="65"/>
      <c r="L1022" s="65"/>
      <c r="M1022" s="65"/>
      <c r="N1022" s="65"/>
      <c r="O1022" s="65"/>
      <c r="P1022" s="65"/>
      <c r="Q1022" s="65"/>
      <c r="R1022" s="65"/>
      <c r="S1022" s="65"/>
      <c r="T1022" s="65"/>
      <c r="U1022" s="65"/>
      <c r="V1022" s="65"/>
      <c r="W1022" s="65"/>
      <c r="X1022" s="65"/>
      <c r="Y1022" s="65"/>
      <c r="Z1022" s="65"/>
      <c r="AA1022" s="65"/>
      <c r="AB1022" s="65"/>
      <c r="AC1022" s="65"/>
    </row>
    <row r="1023" spans="4:29" x14ac:dyDescent="0.25">
      <c r="D1023" s="65"/>
      <c r="E1023" s="65"/>
      <c r="F1023" s="65"/>
      <c r="G1023" s="65"/>
      <c r="H1023" s="65"/>
      <c r="I1023" s="65"/>
      <c r="J1023" s="65"/>
      <c r="K1023" s="65"/>
      <c r="L1023" s="65"/>
      <c r="M1023" s="65"/>
      <c r="N1023" s="65"/>
      <c r="O1023" s="65"/>
      <c r="P1023" s="65"/>
      <c r="Q1023" s="65"/>
      <c r="R1023" s="65"/>
      <c r="S1023" s="65"/>
      <c r="T1023" s="65"/>
      <c r="U1023" s="65"/>
      <c r="V1023" s="65"/>
      <c r="W1023" s="65"/>
      <c r="X1023" s="65"/>
      <c r="Y1023" s="65"/>
      <c r="Z1023" s="65"/>
      <c r="AA1023" s="65"/>
      <c r="AB1023" s="65"/>
      <c r="AC1023" s="65"/>
    </row>
    <row r="1024" spans="4:29" x14ac:dyDescent="0.25">
      <c r="D1024" s="65"/>
      <c r="E1024" s="65"/>
      <c r="F1024" s="65"/>
      <c r="G1024" s="65"/>
      <c r="H1024" s="65"/>
      <c r="I1024" s="65"/>
      <c r="J1024" s="65"/>
      <c r="K1024" s="65"/>
      <c r="L1024" s="65"/>
      <c r="M1024" s="65"/>
      <c r="N1024" s="65"/>
      <c r="O1024" s="65"/>
      <c r="P1024" s="65"/>
      <c r="Q1024" s="65"/>
      <c r="R1024" s="65"/>
      <c r="S1024" s="65"/>
      <c r="T1024" s="65"/>
      <c r="U1024" s="65"/>
      <c r="V1024" s="65"/>
      <c r="W1024" s="65"/>
      <c r="X1024" s="65"/>
      <c r="Y1024" s="65"/>
      <c r="Z1024" s="65"/>
      <c r="AA1024" s="65"/>
      <c r="AB1024" s="65"/>
      <c r="AC1024" s="65"/>
    </row>
    <row r="1025" spans="4:29" x14ac:dyDescent="0.25">
      <c r="D1025" s="65"/>
      <c r="E1025" s="65"/>
      <c r="F1025" s="65"/>
      <c r="G1025" s="65"/>
      <c r="H1025" s="65"/>
      <c r="I1025" s="65"/>
      <c r="J1025" s="65"/>
      <c r="K1025" s="65"/>
      <c r="L1025" s="65"/>
      <c r="M1025" s="65"/>
      <c r="N1025" s="65"/>
      <c r="O1025" s="65"/>
      <c r="P1025" s="65"/>
      <c r="Q1025" s="65"/>
      <c r="R1025" s="65"/>
      <c r="S1025" s="65"/>
      <c r="T1025" s="65"/>
      <c r="U1025" s="65"/>
      <c r="V1025" s="65"/>
      <c r="W1025" s="65"/>
      <c r="X1025" s="65"/>
      <c r="Y1025" s="65"/>
      <c r="Z1025" s="65"/>
      <c r="AA1025" s="65"/>
      <c r="AB1025" s="65"/>
      <c r="AC1025" s="65"/>
    </row>
    <row r="1026" spans="4:29" x14ac:dyDescent="0.25">
      <c r="D1026" s="65"/>
      <c r="E1026" s="65"/>
      <c r="F1026" s="65"/>
      <c r="G1026" s="65"/>
      <c r="H1026" s="65"/>
      <c r="I1026" s="65"/>
      <c r="J1026" s="65"/>
      <c r="K1026" s="65"/>
      <c r="L1026" s="65"/>
      <c r="M1026" s="65"/>
      <c r="N1026" s="65"/>
      <c r="O1026" s="65"/>
      <c r="P1026" s="65"/>
      <c r="Q1026" s="65"/>
      <c r="R1026" s="65"/>
      <c r="S1026" s="65"/>
      <c r="T1026" s="65"/>
      <c r="U1026" s="65"/>
      <c r="V1026" s="65"/>
      <c r="W1026" s="65"/>
      <c r="X1026" s="65"/>
      <c r="Y1026" s="65"/>
      <c r="Z1026" s="65"/>
      <c r="AA1026" s="65"/>
      <c r="AB1026" s="65"/>
      <c r="AC1026" s="65"/>
    </row>
    <row r="1027" spans="4:29" x14ac:dyDescent="0.25">
      <c r="D1027" s="65"/>
      <c r="E1027" s="65"/>
      <c r="F1027" s="65"/>
      <c r="G1027" s="65"/>
      <c r="H1027" s="65"/>
      <c r="I1027" s="65"/>
      <c r="J1027" s="65"/>
      <c r="K1027" s="65"/>
      <c r="L1027" s="65"/>
      <c r="M1027" s="65"/>
      <c r="N1027" s="65"/>
      <c r="O1027" s="65"/>
      <c r="P1027" s="65"/>
      <c r="Q1027" s="65"/>
      <c r="R1027" s="65"/>
      <c r="S1027" s="65"/>
      <c r="T1027" s="65"/>
      <c r="U1027" s="65"/>
      <c r="V1027" s="65"/>
      <c r="W1027" s="65"/>
      <c r="X1027" s="65"/>
      <c r="Y1027" s="65"/>
      <c r="Z1027" s="65"/>
      <c r="AA1027" s="65"/>
      <c r="AB1027" s="65"/>
      <c r="AC1027" s="65"/>
    </row>
    <row r="1028" spans="4:29" x14ac:dyDescent="0.25">
      <c r="D1028" s="65"/>
      <c r="E1028" s="65"/>
      <c r="F1028" s="65"/>
      <c r="G1028" s="65"/>
      <c r="H1028" s="65"/>
      <c r="I1028" s="65"/>
      <c r="J1028" s="65"/>
      <c r="K1028" s="65"/>
      <c r="L1028" s="65"/>
      <c r="M1028" s="65"/>
      <c r="N1028" s="65"/>
      <c r="O1028" s="65"/>
      <c r="P1028" s="65"/>
      <c r="Q1028" s="65"/>
      <c r="R1028" s="65"/>
      <c r="S1028" s="65"/>
      <c r="T1028" s="65"/>
      <c r="U1028" s="65"/>
      <c r="V1028" s="65"/>
      <c r="W1028" s="65"/>
      <c r="X1028" s="65"/>
      <c r="Y1028" s="65"/>
      <c r="Z1028" s="65"/>
      <c r="AA1028" s="65"/>
      <c r="AB1028" s="65"/>
      <c r="AC1028" s="65"/>
    </row>
    <row r="1029" spans="4:29" x14ac:dyDescent="0.25">
      <c r="D1029" s="65"/>
      <c r="E1029" s="65"/>
      <c r="F1029" s="65"/>
      <c r="G1029" s="65"/>
      <c r="H1029" s="65"/>
      <c r="I1029" s="65"/>
      <c r="J1029" s="65"/>
      <c r="K1029" s="65"/>
      <c r="L1029" s="65"/>
      <c r="M1029" s="65"/>
      <c r="N1029" s="65"/>
      <c r="O1029" s="65"/>
      <c r="P1029" s="65"/>
      <c r="Q1029" s="65"/>
      <c r="R1029" s="65"/>
      <c r="S1029" s="65"/>
      <c r="T1029" s="65"/>
      <c r="U1029" s="65"/>
      <c r="V1029" s="65"/>
      <c r="W1029" s="65"/>
      <c r="X1029" s="65"/>
      <c r="Y1029" s="65"/>
      <c r="Z1029" s="65"/>
      <c r="AA1029" s="65"/>
      <c r="AB1029" s="65"/>
      <c r="AC1029" s="65"/>
    </row>
    <row r="1030" spans="4:29" x14ac:dyDescent="0.25">
      <c r="D1030" s="65"/>
      <c r="E1030" s="65"/>
      <c r="F1030" s="65"/>
      <c r="G1030" s="65"/>
      <c r="H1030" s="65"/>
      <c r="I1030" s="65"/>
      <c r="J1030" s="65"/>
      <c r="K1030" s="65"/>
      <c r="L1030" s="65"/>
      <c r="M1030" s="65"/>
      <c r="N1030" s="65"/>
      <c r="O1030" s="65"/>
      <c r="P1030" s="65"/>
      <c r="Q1030" s="65"/>
      <c r="R1030" s="65"/>
      <c r="S1030" s="65"/>
      <c r="T1030" s="65"/>
      <c r="U1030" s="65"/>
      <c r="V1030" s="65"/>
      <c r="W1030" s="65"/>
      <c r="X1030" s="65"/>
      <c r="Y1030" s="65"/>
      <c r="Z1030" s="65"/>
      <c r="AA1030" s="65"/>
      <c r="AB1030" s="65"/>
      <c r="AC1030" s="65"/>
    </row>
    <row r="1031" spans="4:29" x14ac:dyDescent="0.25">
      <c r="D1031" s="65"/>
      <c r="E1031" s="65"/>
      <c r="F1031" s="65"/>
      <c r="G1031" s="65"/>
      <c r="H1031" s="65"/>
      <c r="I1031" s="65"/>
      <c r="J1031" s="65"/>
      <c r="K1031" s="65"/>
      <c r="L1031" s="65"/>
      <c r="M1031" s="65"/>
      <c r="N1031" s="65"/>
      <c r="O1031" s="65"/>
      <c r="P1031" s="65"/>
      <c r="Q1031" s="65"/>
      <c r="R1031" s="65"/>
      <c r="S1031" s="65"/>
      <c r="T1031" s="65"/>
      <c r="U1031" s="65"/>
      <c r="V1031" s="65"/>
      <c r="W1031" s="65"/>
      <c r="X1031" s="65"/>
      <c r="Y1031" s="65"/>
      <c r="Z1031" s="65"/>
      <c r="AA1031" s="65"/>
      <c r="AB1031" s="65"/>
      <c r="AC1031" s="65"/>
    </row>
    <row r="1032" spans="4:29" x14ac:dyDescent="0.25">
      <c r="D1032" s="65"/>
      <c r="E1032" s="65"/>
      <c r="F1032" s="65"/>
      <c r="G1032" s="65"/>
      <c r="H1032" s="65"/>
      <c r="I1032" s="65"/>
      <c r="J1032" s="65"/>
      <c r="K1032" s="65"/>
      <c r="L1032" s="65"/>
      <c r="M1032" s="65"/>
      <c r="N1032" s="65"/>
      <c r="O1032" s="65"/>
      <c r="P1032" s="65"/>
      <c r="Q1032" s="65"/>
      <c r="R1032" s="65"/>
      <c r="S1032" s="65"/>
      <c r="T1032" s="65"/>
      <c r="U1032" s="65"/>
      <c r="V1032" s="65"/>
      <c r="W1032" s="65"/>
      <c r="X1032" s="65"/>
      <c r="Y1032" s="65"/>
      <c r="Z1032" s="65"/>
      <c r="AA1032" s="65"/>
      <c r="AB1032" s="65"/>
      <c r="AC1032" s="65"/>
    </row>
    <row r="1033" spans="4:29" x14ac:dyDescent="0.25">
      <c r="D1033" s="65"/>
      <c r="E1033" s="65"/>
      <c r="F1033" s="65"/>
      <c r="G1033" s="65"/>
      <c r="H1033" s="65"/>
      <c r="I1033" s="65"/>
      <c r="J1033" s="65"/>
      <c r="K1033" s="65"/>
      <c r="L1033" s="65"/>
      <c r="M1033" s="65"/>
      <c r="N1033" s="65"/>
      <c r="O1033" s="65"/>
      <c r="P1033" s="65"/>
      <c r="Q1033" s="65"/>
      <c r="R1033" s="65"/>
      <c r="S1033" s="65"/>
      <c r="T1033" s="65"/>
      <c r="U1033" s="65"/>
      <c r="V1033" s="65"/>
      <c r="W1033" s="65"/>
      <c r="X1033" s="65"/>
      <c r="Y1033" s="65"/>
      <c r="Z1033" s="65"/>
      <c r="AA1033" s="65"/>
      <c r="AB1033" s="65"/>
      <c r="AC1033" s="65"/>
    </row>
    <row r="1034" spans="4:29" x14ac:dyDescent="0.25">
      <c r="D1034" s="65"/>
      <c r="E1034" s="65"/>
      <c r="F1034" s="65"/>
      <c r="G1034" s="65"/>
      <c r="H1034" s="65"/>
      <c r="I1034" s="65"/>
      <c r="J1034" s="65"/>
      <c r="K1034" s="65"/>
      <c r="L1034" s="65"/>
      <c r="M1034" s="65"/>
      <c r="N1034" s="65"/>
      <c r="O1034" s="65"/>
      <c r="P1034" s="65"/>
      <c r="Q1034" s="65"/>
      <c r="R1034" s="65"/>
      <c r="S1034" s="65"/>
      <c r="T1034" s="65"/>
      <c r="U1034" s="65"/>
      <c r="V1034" s="65"/>
      <c r="W1034" s="65"/>
      <c r="X1034" s="65"/>
      <c r="Y1034" s="65"/>
      <c r="Z1034" s="65"/>
      <c r="AA1034" s="65"/>
      <c r="AB1034" s="65"/>
      <c r="AC1034" s="65"/>
    </row>
    <row r="1035" spans="4:29" x14ac:dyDescent="0.25">
      <c r="D1035" s="65"/>
      <c r="E1035" s="65"/>
      <c r="F1035" s="65"/>
      <c r="G1035" s="65"/>
      <c r="H1035" s="65"/>
      <c r="I1035" s="65"/>
      <c r="J1035" s="65"/>
      <c r="K1035" s="65"/>
      <c r="L1035" s="65"/>
      <c r="M1035" s="65"/>
      <c r="N1035" s="65"/>
      <c r="O1035" s="65"/>
      <c r="P1035" s="65"/>
      <c r="Q1035" s="65"/>
      <c r="R1035" s="65"/>
      <c r="S1035" s="65"/>
      <c r="T1035" s="65"/>
      <c r="U1035" s="65"/>
      <c r="V1035" s="65"/>
      <c r="W1035" s="65"/>
      <c r="X1035" s="65"/>
      <c r="Y1035" s="65"/>
      <c r="Z1035" s="65"/>
      <c r="AA1035" s="65"/>
      <c r="AB1035" s="65"/>
      <c r="AC1035" s="65"/>
    </row>
    <row r="1036" spans="4:29" x14ac:dyDescent="0.25">
      <c r="D1036" s="65"/>
      <c r="E1036" s="65"/>
      <c r="F1036" s="65"/>
      <c r="G1036" s="65"/>
      <c r="H1036" s="65"/>
      <c r="I1036" s="65"/>
      <c r="J1036" s="65"/>
      <c r="K1036" s="65"/>
      <c r="L1036" s="65"/>
      <c r="M1036" s="65"/>
      <c r="N1036" s="65"/>
      <c r="O1036" s="65"/>
      <c r="P1036" s="65"/>
      <c r="Q1036" s="65"/>
      <c r="R1036" s="65"/>
      <c r="S1036" s="65"/>
      <c r="T1036" s="65"/>
      <c r="U1036" s="65"/>
      <c r="V1036" s="65"/>
      <c r="W1036" s="65"/>
      <c r="X1036" s="65"/>
      <c r="Y1036" s="65"/>
      <c r="Z1036" s="65"/>
      <c r="AA1036" s="65"/>
      <c r="AB1036" s="65"/>
      <c r="AC1036" s="65"/>
    </row>
    <row r="1037" spans="4:29" x14ac:dyDescent="0.25">
      <c r="D1037" s="65"/>
      <c r="E1037" s="65"/>
      <c r="F1037" s="65"/>
      <c r="G1037" s="65"/>
      <c r="H1037" s="65"/>
      <c r="I1037" s="65"/>
      <c r="J1037" s="65"/>
      <c r="K1037" s="65"/>
      <c r="L1037" s="65"/>
      <c r="M1037" s="65"/>
      <c r="N1037" s="65"/>
      <c r="O1037" s="65"/>
      <c r="P1037" s="65"/>
      <c r="Q1037" s="65"/>
      <c r="R1037" s="65"/>
      <c r="S1037" s="65"/>
      <c r="T1037" s="65"/>
      <c r="U1037" s="65"/>
      <c r="V1037" s="65"/>
      <c r="W1037" s="65"/>
      <c r="X1037" s="65"/>
      <c r="Y1037" s="65"/>
      <c r="Z1037" s="65"/>
      <c r="AA1037" s="65"/>
      <c r="AB1037" s="65"/>
      <c r="AC1037" s="65"/>
    </row>
    <row r="1038" spans="4:29" x14ac:dyDescent="0.25">
      <c r="D1038" s="65"/>
      <c r="E1038" s="65"/>
      <c r="F1038" s="65"/>
      <c r="G1038" s="65"/>
      <c r="H1038" s="65"/>
      <c r="I1038" s="65"/>
      <c r="J1038" s="65"/>
      <c r="K1038" s="65"/>
      <c r="L1038" s="65"/>
      <c r="M1038" s="65"/>
      <c r="N1038" s="65"/>
      <c r="O1038" s="65"/>
      <c r="P1038" s="65"/>
      <c r="Q1038" s="65"/>
      <c r="R1038" s="65"/>
      <c r="S1038" s="65"/>
      <c r="T1038" s="65"/>
      <c r="U1038" s="65"/>
      <c r="V1038" s="65"/>
      <c r="W1038" s="65"/>
      <c r="X1038" s="65"/>
      <c r="Y1038" s="65"/>
      <c r="Z1038" s="65"/>
      <c r="AA1038" s="65"/>
      <c r="AB1038" s="65"/>
      <c r="AC1038" s="65"/>
    </row>
    <row r="1039" spans="4:29" x14ac:dyDescent="0.25">
      <c r="D1039" s="65"/>
      <c r="E1039" s="65"/>
      <c r="F1039" s="65"/>
      <c r="G1039" s="65"/>
      <c r="H1039" s="65"/>
      <c r="I1039" s="65"/>
      <c r="J1039" s="65"/>
      <c r="K1039" s="65"/>
      <c r="L1039" s="65"/>
      <c r="M1039" s="65"/>
      <c r="N1039" s="65"/>
      <c r="O1039" s="65"/>
      <c r="P1039" s="65"/>
      <c r="Q1039" s="65"/>
      <c r="R1039" s="65"/>
      <c r="S1039" s="65"/>
      <c r="T1039" s="65"/>
      <c r="U1039" s="65"/>
      <c r="V1039" s="65"/>
      <c r="W1039" s="65"/>
      <c r="X1039" s="65"/>
      <c r="Y1039" s="65"/>
      <c r="Z1039" s="65"/>
      <c r="AA1039" s="65"/>
      <c r="AB1039" s="65"/>
      <c r="AC1039" s="65"/>
    </row>
    <row r="1040" spans="4:29" x14ac:dyDescent="0.25">
      <c r="D1040" s="65"/>
      <c r="E1040" s="65"/>
      <c r="F1040" s="65"/>
      <c r="G1040" s="65"/>
      <c r="H1040" s="65"/>
      <c r="I1040" s="65"/>
      <c r="J1040" s="65"/>
      <c r="K1040" s="65"/>
      <c r="L1040" s="65"/>
      <c r="M1040" s="65"/>
      <c r="N1040" s="65"/>
      <c r="O1040" s="65"/>
      <c r="P1040" s="65"/>
      <c r="Q1040" s="65"/>
      <c r="R1040" s="65"/>
      <c r="S1040" s="65"/>
      <c r="T1040" s="65"/>
      <c r="U1040" s="65"/>
      <c r="V1040" s="65"/>
      <c r="W1040" s="65"/>
      <c r="X1040" s="65"/>
      <c r="Y1040" s="65"/>
      <c r="Z1040" s="65"/>
      <c r="AA1040" s="65"/>
      <c r="AB1040" s="65"/>
      <c r="AC1040" s="65"/>
    </row>
    <row r="1041" spans="4:29" x14ac:dyDescent="0.25">
      <c r="D1041" s="65"/>
      <c r="E1041" s="65"/>
      <c r="F1041" s="65"/>
      <c r="G1041" s="65"/>
      <c r="H1041" s="65"/>
      <c r="I1041" s="65"/>
      <c r="J1041" s="65"/>
      <c r="K1041" s="65"/>
      <c r="L1041" s="65"/>
      <c r="M1041" s="65"/>
      <c r="N1041" s="65"/>
      <c r="O1041" s="65"/>
      <c r="P1041" s="65"/>
      <c r="Q1041" s="65"/>
      <c r="R1041" s="65"/>
      <c r="S1041" s="65"/>
      <c r="T1041" s="65"/>
      <c r="U1041" s="65"/>
      <c r="V1041" s="65"/>
      <c r="W1041" s="65"/>
      <c r="X1041" s="65"/>
      <c r="Y1041" s="65"/>
      <c r="Z1041" s="65"/>
      <c r="AA1041" s="65"/>
      <c r="AB1041" s="65"/>
      <c r="AC1041" s="65"/>
    </row>
    <row r="1042" spans="4:29" x14ac:dyDescent="0.25">
      <c r="D1042" s="65"/>
      <c r="E1042" s="65"/>
      <c r="F1042" s="65"/>
      <c r="G1042" s="65"/>
      <c r="H1042" s="65"/>
      <c r="I1042" s="65"/>
      <c r="J1042" s="65"/>
      <c r="K1042" s="65"/>
      <c r="L1042" s="65"/>
      <c r="M1042" s="65"/>
      <c r="N1042" s="65"/>
      <c r="O1042" s="65"/>
      <c r="P1042" s="65"/>
      <c r="Q1042" s="65"/>
      <c r="R1042" s="65"/>
      <c r="S1042" s="65"/>
      <c r="T1042" s="65"/>
      <c r="U1042" s="65"/>
      <c r="V1042" s="65"/>
      <c r="W1042" s="65"/>
      <c r="X1042" s="65"/>
      <c r="Y1042" s="65"/>
      <c r="Z1042" s="65"/>
      <c r="AA1042" s="65"/>
      <c r="AB1042" s="65"/>
      <c r="AC1042" s="65"/>
    </row>
    <row r="1043" spans="4:29" x14ac:dyDescent="0.25">
      <c r="D1043" s="65"/>
      <c r="E1043" s="65"/>
      <c r="F1043" s="65"/>
      <c r="G1043" s="65"/>
      <c r="H1043" s="65"/>
      <c r="I1043" s="65"/>
      <c r="J1043" s="65"/>
      <c r="K1043" s="65"/>
      <c r="L1043" s="65"/>
      <c r="M1043" s="65"/>
      <c r="N1043" s="65"/>
      <c r="O1043" s="65"/>
      <c r="P1043" s="65"/>
      <c r="Q1043" s="65"/>
      <c r="R1043" s="65"/>
      <c r="S1043" s="65"/>
      <c r="T1043" s="65"/>
      <c r="U1043" s="65"/>
      <c r="V1043" s="65"/>
      <c r="W1043" s="65"/>
      <c r="X1043" s="65"/>
      <c r="Y1043" s="65"/>
      <c r="Z1043" s="65"/>
      <c r="AA1043" s="65"/>
      <c r="AB1043" s="65"/>
      <c r="AC1043" s="65"/>
    </row>
    <row r="1044" spans="4:29" x14ac:dyDescent="0.25">
      <c r="D1044" s="65"/>
      <c r="E1044" s="65"/>
      <c r="F1044" s="65"/>
      <c r="G1044" s="65"/>
      <c r="H1044" s="65"/>
      <c r="I1044" s="65"/>
      <c r="J1044" s="65"/>
      <c r="K1044" s="65"/>
      <c r="L1044" s="65"/>
      <c r="M1044" s="65"/>
      <c r="N1044" s="65"/>
      <c r="O1044" s="65"/>
      <c r="P1044" s="65"/>
      <c r="Q1044" s="65"/>
      <c r="R1044" s="65"/>
      <c r="S1044" s="65"/>
      <c r="T1044" s="65"/>
      <c r="U1044" s="65"/>
      <c r="V1044" s="65"/>
      <c r="W1044" s="65"/>
      <c r="X1044" s="65"/>
      <c r="Y1044" s="65"/>
      <c r="Z1044" s="65"/>
      <c r="AA1044" s="65"/>
      <c r="AB1044" s="65"/>
      <c r="AC1044" s="65"/>
    </row>
    <row r="1045" spans="4:29" x14ac:dyDescent="0.25">
      <c r="D1045" s="65"/>
      <c r="E1045" s="65"/>
      <c r="F1045" s="65"/>
      <c r="G1045" s="65"/>
      <c r="H1045" s="65"/>
      <c r="I1045" s="65"/>
      <c r="J1045" s="65"/>
      <c r="K1045" s="65"/>
      <c r="L1045" s="65"/>
      <c r="M1045" s="65"/>
      <c r="N1045" s="65"/>
      <c r="O1045" s="65"/>
      <c r="P1045" s="65"/>
      <c r="Q1045" s="65"/>
      <c r="R1045" s="65"/>
      <c r="S1045" s="65"/>
      <c r="T1045" s="65"/>
      <c r="U1045" s="65"/>
      <c r="V1045" s="65"/>
      <c r="W1045" s="65"/>
      <c r="X1045" s="65"/>
      <c r="Y1045" s="65"/>
      <c r="Z1045" s="65"/>
      <c r="AA1045" s="65"/>
      <c r="AB1045" s="65"/>
      <c r="AC1045" s="65"/>
    </row>
    <row r="1046" spans="4:29" x14ac:dyDescent="0.25">
      <c r="D1046" s="65"/>
      <c r="E1046" s="65"/>
      <c r="F1046" s="65"/>
      <c r="G1046" s="65"/>
      <c r="H1046" s="65"/>
      <c r="I1046" s="65"/>
      <c r="J1046" s="65"/>
      <c r="K1046" s="65"/>
      <c r="L1046" s="65"/>
      <c r="M1046" s="65"/>
      <c r="N1046" s="65"/>
      <c r="O1046" s="65"/>
      <c r="P1046" s="65"/>
      <c r="Q1046" s="65"/>
      <c r="R1046" s="65"/>
      <c r="S1046" s="65"/>
      <c r="T1046" s="65"/>
      <c r="U1046" s="65"/>
      <c r="V1046" s="65"/>
      <c r="W1046" s="65"/>
      <c r="X1046" s="65"/>
      <c r="Y1046" s="65"/>
      <c r="Z1046" s="65"/>
      <c r="AA1046" s="65"/>
      <c r="AB1046" s="65"/>
      <c r="AC1046" s="65"/>
    </row>
    <row r="1047" spans="4:29" x14ac:dyDescent="0.25">
      <c r="D1047" s="65"/>
      <c r="E1047" s="65"/>
      <c r="F1047" s="65"/>
      <c r="G1047" s="65"/>
      <c r="H1047" s="65"/>
      <c r="I1047" s="65"/>
      <c r="J1047" s="65"/>
      <c r="K1047" s="65"/>
      <c r="L1047" s="65"/>
      <c r="M1047" s="65"/>
      <c r="N1047" s="65"/>
      <c r="O1047" s="65"/>
      <c r="P1047" s="65"/>
      <c r="Q1047" s="65"/>
      <c r="R1047" s="65"/>
      <c r="S1047" s="65"/>
      <c r="T1047" s="65"/>
      <c r="U1047" s="65"/>
      <c r="V1047" s="65"/>
      <c r="W1047" s="65"/>
      <c r="X1047" s="65"/>
      <c r="Y1047" s="65"/>
      <c r="Z1047" s="65"/>
      <c r="AA1047" s="65"/>
      <c r="AB1047" s="65"/>
      <c r="AC1047" s="65"/>
    </row>
    <row r="1048" spans="4:29" x14ac:dyDescent="0.25">
      <c r="D1048" s="65"/>
      <c r="E1048" s="65"/>
      <c r="F1048" s="65"/>
      <c r="G1048" s="65"/>
      <c r="H1048" s="65"/>
      <c r="I1048" s="65"/>
      <c r="J1048" s="65"/>
      <c r="K1048" s="65"/>
      <c r="L1048" s="65"/>
      <c r="M1048" s="65"/>
      <c r="N1048" s="65"/>
      <c r="O1048" s="65"/>
      <c r="P1048" s="65"/>
      <c r="Q1048" s="65"/>
      <c r="R1048" s="65"/>
      <c r="S1048" s="65"/>
      <c r="T1048" s="65"/>
      <c r="U1048" s="65"/>
      <c r="V1048" s="65"/>
      <c r="W1048" s="65"/>
      <c r="X1048" s="65"/>
      <c r="Y1048" s="65"/>
      <c r="Z1048" s="65"/>
      <c r="AA1048" s="65"/>
      <c r="AB1048" s="65"/>
      <c r="AC1048" s="65"/>
    </row>
    <row r="1049" spans="4:29" x14ac:dyDescent="0.25">
      <c r="D1049" s="65"/>
      <c r="E1049" s="65"/>
      <c r="F1049" s="65"/>
      <c r="G1049" s="65"/>
      <c r="H1049" s="65"/>
      <c r="I1049" s="65"/>
      <c r="J1049" s="65"/>
      <c r="K1049" s="65"/>
      <c r="L1049" s="65"/>
      <c r="M1049" s="65"/>
      <c r="N1049" s="65"/>
      <c r="O1049" s="65"/>
      <c r="P1049" s="65"/>
      <c r="Q1049" s="65"/>
      <c r="R1049" s="65"/>
      <c r="S1049" s="65"/>
      <c r="T1049" s="65"/>
      <c r="U1049" s="65"/>
      <c r="V1049" s="65"/>
      <c r="W1049" s="65"/>
      <c r="X1049" s="65"/>
      <c r="Y1049" s="65"/>
      <c r="Z1049" s="65"/>
      <c r="AA1049" s="65"/>
      <c r="AB1049" s="65"/>
      <c r="AC1049" s="65"/>
    </row>
    <row r="1050" spans="4:29" x14ac:dyDescent="0.25">
      <c r="D1050" s="65"/>
      <c r="E1050" s="65"/>
      <c r="F1050" s="65"/>
      <c r="G1050" s="65"/>
      <c r="H1050" s="65"/>
      <c r="I1050" s="65"/>
      <c r="J1050" s="65"/>
      <c r="K1050" s="65"/>
      <c r="L1050" s="65"/>
      <c r="M1050" s="65"/>
      <c r="N1050" s="65"/>
      <c r="O1050" s="65"/>
      <c r="P1050" s="65"/>
      <c r="Q1050" s="65"/>
      <c r="R1050" s="65"/>
      <c r="S1050" s="65"/>
      <c r="T1050" s="65"/>
      <c r="U1050" s="65"/>
      <c r="V1050" s="65"/>
      <c r="W1050" s="65"/>
      <c r="X1050" s="65"/>
      <c r="Y1050" s="65"/>
      <c r="Z1050" s="65"/>
      <c r="AA1050" s="65"/>
      <c r="AB1050" s="65"/>
      <c r="AC1050" s="65"/>
    </row>
    <row r="1051" spans="4:29" x14ac:dyDescent="0.25">
      <c r="D1051" s="65"/>
      <c r="E1051" s="65"/>
      <c r="F1051" s="65"/>
      <c r="G1051" s="65"/>
      <c r="H1051" s="65"/>
      <c r="I1051" s="65"/>
      <c r="J1051" s="65"/>
      <c r="K1051" s="65"/>
      <c r="L1051" s="65"/>
      <c r="M1051" s="65"/>
      <c r="N1051" s="65"/>
      <c r="O1051" s="65"/>
      <c r="P1051" s="65"/>
      <c r="Q1051" s="65"/>
      <c r="R1051" s="65"/>
      <c r="S1051" s="65"/>
      <c r="T1051" s="65"/>
      <c r="U1051" s="65"/>
      <c r="V1051" s="65"/>
      <c r="W1051" s="65"/>
      <c r="X1051" s="65"/>
      <c r="Y1051" s="65"/>
      <c r="Z1051" s="65"/>
      <c r="AA1051" s="65"/>
      <c r="AB1051" s="65"/>
      <c r="AC1051" s="65"/>
    </row>
    <row r="1052" spans="4:29" x14ac:dyDescent="0.25">
      <c r="D1052" s="65"/>
      <c r="E1052" s="65"/>
      <c r="F1052" s="65"/>
      <c r="G1052" s="65"/>
      <c r="H1052" s="65"/>
      <c r="I1052" s="65"/>
      <c r="J1052" s="65"/>
      <c r="K1052" s="65"/>
      <c r="L1052" s="65"/>
      <c r="M1052" s="65"/>
      <c r="N1052" s="65"/>
      <c r="O1052" s="65"/>
      <c r="P1052" s="65"/>
      <c r="Q1052" s="65"/>
      <c r="R1052" s="65"/>
      <c r="S1052" s="65"/>
      <c r="T1052" s="65"/>
      <c r="U1052" s="65"/>
      <c r="V1052" s="65"/>
      <c r="W1052" s="65"/>
      <c r="X1052" s="65"/>
      <c r="Y1052" s="65"/>
      <c r="Z1052" s="65"/>
      <c r="AA1052" s="65"/>
      <c r="AB1052" s="65"/>
      <c r="AC1052" s="65"/>
    </row>
    <row r="1053" spans="4:29" x14ac:dyDescent="0.25">
      <c r="D1053" s="65"/>
      <c r="E1053" s="65"/>
      <c r="F1053" s="65"/>
      <c r="G1053" s="65"/>
      <c r="H1053" s="65"/>
      <c r="I1053" s="65"/>
      <c r="J1053" s="65"/>
      <c r="K1053" s="65"/>
      <c r="L1053" s="65"/>
      <c r="M1053" s="65"/>
      <c r="N1053" s="65"/>
      <c r="O1053" s="65"/>
      <c r="P1053" s="65"/>
      <c r="Q1053" s="65"/>
      <c r="R1053" s="65"/>
      <c r="S1053" s="65"/>
      <c r="T1053" s="65"/>
      <c r="U1053" s="65"/>
      <c r="V1053" s="65"/>
      <c r="W1053" s="65"/>
      <c r="X1053" s="65"/>
      <c r="Y1053" s="65"/>
      <c r="Z1053" s="65"/>
      <c r="AA1053" s="65"/>
      <c r="AB1053" s="65"/>
      <c r="AC1053" s="65"/>
    </row>
    <row r="1054" spans="4:29" x14ac:dyDescent="0.25">
      <c r="D1054" s="65"/>
      <c r="E1054" s="65"/>
      <c r="F1054" s="65"/>
      <c r="G1054" s="65"/>
      <c r="H1054" s="65"/>
      <c r="I1054" s="65"/>
      <c r="J1054" s="65"/>
      <c r="K1054" s="65"/>
      <c r="L1054" s="65"/>
      <c r="M1054" s="65"/>
      <c r="N1054" s="65"/>
      <c r="O1054" s="65"/>
      <c r="P1054" s="65"/>
      <c r="Q1054" s="65"/>
      <c r="R1054" s="65"/>
      <c r="S1054" s="65"/>
      <c r="T1054" s="65"/>
      <c r="U1054" s="65"/>
      <c r="V1054" s="65"/>
      <c r="W1054" s="65"/>
      <c r="X1054" s="65"/>
      <c r="Y1054" s="65"/>
      <c r="Z1054" s="65"/>
      <c r="AA1054" s="65"/>
      <c r="AB1054" s="65"/>
      <c r="AC1054" s="65"/>
    </row>
    <row r="1055" spans="4:29" x14ac:dyDescent="0.25">
      <c r="D1055" s="65"/>
      <c r="E1055" s="65"/>
      <c r="F1055" s="65"/>
      <c r="G1055" s="65"/>
      <c r="H1055" s="65"/>
      <c r="I1055" s="65"/>
      <c r="J1055" s="65"/>
      <c r="K1055" s="65"/>
      <c r="L1055" s="65"/>
      <c r="M1055" s="65"/>
      <c r="N1055" s="65"/>
      <c r="O1055" s="65"/>
      <c r="P1055" s="65"/>
      <c r="Q1055" s="65"/>
      <c r="R1055" s="65"/>
      <c r="S1055" s="65"/>
      <c r="T1055" s="65"/>
      <c r="U1055" s="65"/>
      <c r="V1055" s="65"/>
      <c r="W1055" s="65"/>
      <c r="X1055" s="65"/>
      <c r="Y1055" s="65"/>
      <c r="Z1055" s="65"/>
      <c r="AA1055" s="65"/>
      <c r="AB1055" s="65"/>
      <c r="AC1055" s="65"/>
    </row>
    <row r="1056" spans="4:29" x14ac:dyDescent="0.25">
      <c r="D1056" s="65"/>
      <c r="E1056" s="65"/>
      <c r="F1056" s="65"/>
      <c r="G1056" s="65"/>
      <c r="H1056" s="65"/>
      <c r="I1056" s="65"/>
      <c r="J1056" s="65"/>
      <c r="K1056" s="65"/>
      <c r="L1056" s="65"/>
      <c r="M1056" s="65"/>
      <c r="N1056" s="65"/>
      <c r="O1056" s="65"/>
      <c r="P1056" s="65"/>
      <c r="Q1056" s="65"/>
      <c r="R1056" s="65"/>
      <c r="S1056" s="65"/>
      <c r="T1056" s="65"/>
      <c r="U1056" s="65"/>
      <c r="V1056" s="65"/>
      <c r="W1056" s="65"/>
      <c r="X1056" s="65"/>
      <c r="Y1056" s="65"/>
      <c r="Z1056" s="65"/>
      <c r="AA1056" s="65"/>
      <c r="AB1056" s="65"/>
      <c r="AC1056" s="65"/>
    </row>
    <row r="1057" spans="4:29" x14ac:dyDescent="0.25">
      <c r="D1057" s="65"/>
      <c r="E1057" s="65"/>
      <c r="F1057" s="65"/>
      <c r="G1057" s="65"/>
      <c r="H1057" s="65"/>
      <c r="I1057" s="65"/>
      <c r="J1057" s="65"/>
      <c r="K1057" s="65"/>
      <c r="L1057" s="65"/>
      <c r="M1057" s="65"/>
      <c r="N1057" s="65"/>
      <c r="O1057" s="65"/>
      <c r="P1057" s="65"/>
      <c r="Q1057" s="65"/>
      <c r="R1057" s="65"/>
      <c r="S1057" s="65"/>
      <c r="T1057" s="65"/>
      <c r="U1057" s="65"/>
      <c r="V1057" s="65"/>
      <c r="W1057" s="65"/>
      <c r="X1057" s="65"/>
      <c r="Y1057" s="65"/>
      <c r="Z1057" s="65"/>
      <c r="AA1057" s="65"/>
      <c r="AB1057" s="65"/>
      <c r="AC1057" s="65"/>
    </row>
    <row r="1058" spans="4:29" x14ac:dyDescent="0.25">
      <c r="D1058" s="65"/>
      <c r="E1058" s="65"/>
      <c r="F1058" s="65"/>
      <c r="G1058" s="65"/>
      <c r="H1058" s="65"/>
      <c r="I1058" s="65"/>
      <c r="J1058" s="65"/>
      <c r="K1058" s="65"/>
      <c r="L1058" s="65"/>
      <c r="M1058" s="65"/>
      <c r="N1058" s="65"/>
      <c r="O1058" s="65"/>
      <c r="P1058" s="65"/>
      <c r="Q1058" s="65"/>
      <c r="R1058" s="65"/>
      <c r="S1058" s="65"/>
      <c r="T1058" s="65"/>
      <c r="U1058" s="65"/>
      <c r="V1058" s="65"/>
      <c r="W1058" s="65"/>
      <c r="X1058" s="65"/>
      <c r="Y1058" s="65"/>
      <c r="Z1058" s="65"/>
      <c r="AA1058" s="65"/>
      <c r="AB1058" s="65"/>
      <c r="AC1058" s="65"/>
    </row>
    <row r="1059" spans="4:29" x14ac:dyDescent="0.25">
      <c r="D1059" s="65"/>
      <c r="E1059" s="65"/>
      <c r="F1059" s="65"/>
      <c r="G1059" s="65"/>
      <c r="H1059" s="65"/>
      <c r="I1059" s="65"/>
      <c r="J1059" s="65"/>
      <c r="K1059" s="65"/>
      <c r="L1059" s="65"/>
      <c r="M1059" s="65"/>
      <c r="N1059" s="65"/>
      <c r="O1059" s="65"/>
      <c r="P1059" s="65"/>
      <c r="Q1059" s="65"/>
      <c r="R1059" s="65"/>
      <c r="S1059" s="65"/>
      <c r="T1059" s="65"/>
      <c r="U1059" s="65"/>
      <c r="V1059" s="65"/>
      <c r="W1059" s="65"/>
      <c r="X1059" s="65"/>
      <c r="Y1059" s="65"/>
      <c r="Z1059" s="65"/>
      <c r="AA1059" s="65"/>
      <c r="AB1059" s="65"/>
      <c r="AC1059" s="65"/>
    </row>
    <row r="1060" spans="4:29" x14ac:dyDescent="0.25">
      <c r="D1060" s="65"/>
      <c r="E1060" s="65"/>
      <c r="F1060" s="65"/>
      <c r="G1060" s="65"/>
      <c r="H1060" s="65"/>
      <c r="I1060" s="65"/>
      <c r="J1060" s="65"/>
      <c r="K1060" s="65"/>
      <c r="L1060" s="65"/>
      <c r="M1060" s="65"/>
      <c r="N1060" s="65"/>
      <c r="O1060" s="65"/>
      <c r="P1060" s="65"/>
      <c r="Q1060" s="65"/>
      <c r="R1060" s="65"/>
      <c r="S1060" s="65"/>
      <c r="T1060" s="65"/>
      <c r="U1060" s="65"/>
      <c r="V1060" s="65"/>
      <c r="W1060" s="65"/>
      <c r="X1060" s="65"/>
      <c r="Y1060" s="65"/>
      <c r="Z1060" s="65"/>
      <c r="AA1060" s="65"/>
      <c r="AB1060" s="65"/>
      <c r="AC1060" s="65"/>
    </row>
    <row r="1061" spans="4:29" x14ac:dyDescent="0.25">
      <c r="D1061" s="65"/>
      <c r="E1061" s="65"/>
      <c r="F1061" s="65"/>
      <c r="G1061" s="65"/>
      <c r="H1061" s="65"/>
      <c r="I1061" s="65"/>
      <c r="J1061" s="65"/>
      <c r="K1061" s="65"/>
      <c r="L1061" s="65"/>
      <c r="M1061" s="65"/>
      <c r="N1061" s="65"/>
      <c r="O1061" s="65"/>
      <c r="P1061" s="65"/>
      <c r="Q1061" s="65"/>
      <c r="R1061" s="65"/>
      <c r="S1061" s="65"/>
      <c r="T1061" s="65"/>
      <c r="U1061" s="65"/>
      <c r="V1061" s="65"/>
      <c r="W1061" s="65"/>
      <c r="X1061" s="65"/>
      <c r="Y1061" s="65"/>
      <c r="Z1061" s="65"/>
      <c r="AA1061" s="65"/>
      <c r="AB1061" s="65"/>
      <c r="AC1061" s="65"/>
    </row>
    <row r="1062" spans="4:29" x14ac:dyDescent="0.25">
      <c r="D1062" s="65"/>
      <c r="E1062" s="65"/>
      <c r="F1062" s="65"/>
      <c r="G1062" s="65"/>
      <c r="H1062" s="65"/>
      <c r="I1062" s="65"/>
      <c r="J1062" s="65"/>
      <c r="K1062" s="65"/>
      <c r="L1062" s="65"/>
      <c r="M1062" s="65"/>
      <c r="N1062" s="65"/>
      <c r="O1062" s="65"/>
      <c r="P1062" s="65"/>
      <c r="Q1062" s="65"/>
      <c r="R1062" s="65"/>
      <c r="S1062" s="65"/>
      <c r="T1062" s="65"/>
      <c r="U1062" s="65"/>
      <c r="V1062" s="65"/>
      <c r="W1062" s="65"/>
      <c r="X1062" s="65"/>
      <c r="Y1062" s="65"/>
      <c r="Z1062" s="65"/>
      <c r="AA1062" s="65"/>
      <c r="AB1062" s="65"/>
      <c r="AC1062" s="65"/>
    </row>
    <row r="1063" spans="4:29" x14ac:dyDescent="0.25">
      <c r="D1063" s="65"/>
      <c r="E1063" s="65"/>
      <c r="F1063" s="65"/>
      <c r="G1063" s="65"/>
      <c r="H1063" s="65"/>
      <c r="I1063" s="65"/>
      <c r="J1063" s="65"/>
      <c r="K1063" s="65"/>
      <c r="L1063" s="65"/>
      <c r="M1063" s="65"/>
      <c r="N1063" s="65"/>
      <c r="O1063" s="65"/>
      <c r="P1063" s="65"/>
      <c r="Q1063" s="65"/>
      <c r="R1063" s="65"/>
      <c r="S1063" s="65"/>
      <c r="T1063" s="65"/>
      <c r="U1063" s="65"/>
      <c r="V1063" s="65"/>
      <c r="W1063" s="65"/>
      <c r="X1063" s="65"/>
      <c r="Y1063" s="65"/>
      <c r="Z1063" s="65"/>
      <c r="AA1063" s="65"/>
      <c r="AB1063" s="65"/>
      <c r="AC1063" s="65"/>
    </row>
    <row r="1064" spans="4:29" x14ac:dyDescent="0.25">
      <c r="D1064" s="65"/>
      <c r="E1064" s="65"/>
      <c r="F1064" s="65"/>
      <c r="G1064" s="65"/>
      <c r="H1064" s="65"/>
      <c r="I1064" s="65"/>
      <c r="J1064" s="65"/>
      <c r="K1064" s="65"/>
      <c r="L1064" s="65"/>
      <c r="M1064" s="65"/>
      <c r="N1064" s="65"/>
      <c r="O1064" s="65"/>
      <c r="P1064" s="65"/>
      <c r="Q1064" s="65"/>
      <c r="R1064" s="65"/>
      <c r="S1064" s="65"/>
      <c r="T1064" s="65"/>
      <c r="U1064" s="65"/>
      <c r="V1064" s="65"/>
      <c r="W1064" s="65"/>
      <c r="X1064" s="65"/>
      <c r="Y1064" s="65"/>
      <c r="Z1064" s="65"/>
      <c r="AA1064" s="65"/>
      <c r="AB1064" s="65"/>
      <c r="AC1064" s="65"/>
    </row>
    <row r="1065" spans="4:29" x14ac:dyDescent="0.25">
      <c r="D1065" s="65"/>
      <c r="E1065" s="65"/>
      <c r="F1065" s="65"/>
      <c r="G1065" s="65"/>
      <c r="H1065" s="65"/>
      <c r="I1065" s="65"/>
      <c r="J1065" s="65"/>
      <c r="K1065" s="65"/>
      <c r="L1065" s="65"/>
      <c r="M1065" s="65"/>
      <c r="N1065" s="65"/>
      <c r="O1065" s="65"/>
      <c r="P1065" s="65"/>
      <c r="Q1065" s="65"/>
      <c r="R1065" s="65"/>
      <c r="S1065" s="65"/>
      <c r="T1065" s="65"/>
      <c r="U1065" s="65"/>
      <c r="V1065" s="65"/>
      <c r="W1065" s="65"/>
      <c r="X1065" s="65"/>
      <c r="Y1065" s="65"/>
      <c r="Z1065" s="65"/>
      <c r="AA1065" s="65"/>
      <c r="AB1065" s="65"/>
      <c r="AC1065" s="65"/>
    </row>
    <row r="1066" spans="4:29" x14ac:dyDescent="0.25">
      <c r="D1066" s="65"/>
      <c r="E1066" s="65"/>
      <c r="F1066" s="65"/>
      <c r="G1066" s="65"/>
      <c r="H1066" s="65"/>
      <c r="I1066" s="65"/>
      <c r="J1066" s="65"/>
      <c r="K1066" s="65"/>
      <c r="L1066" s="65"/>
      <c r="M1066" s="65"/>
      <c r="N1066" s="65"/>
      <c r="O1066" s="65"/>
      <c r="P1066" s="65"/>
      <c r="Q1066" s="65"/>
      <c r="R1066" s="65"/>
      <c r="S1066" s="65"/>
      <c r="T1066" s="65"/>
      <c r="U1066" s="65"/>
      <c r="V1066" s="65"/>
      <c r="W1066" s="65"/>
      <c r="X1066" s="65"/>
      <c r="Y1066" s="65"/>
      <c r="Z1066" s="65"/>
      <c r="AA1066" s="65"/>
      <c r="AB1066" s="65"/>
      <c r="AC1066" s="65"/>
    </row>
    <row r="1067" spans="4:29" x14ac:dyDescent="0.25">
      <c r="D1067" s="65"/>
      <c r="E1067" s="65"/>
      <c r="F1067" s="65"/>
      <c r="G1067" s="65"/>
      <c r="H1067" s="65"/>
      <c r="I1067" s="65"/>
      <c r="J1067" s="65"/>
      <c r="K1067" s="65"/>
      <c r="L1067" s="65"/>
      <c r="M1067" s="65"/>
      <c r="N1067" s="65"/>
      <c r="O1067" s="65"/>
      <c r="P1067" s="65"/>
      <c r="Q1067" s="65"/>
      <c r="R1067" s="65"/>
      <c r="S1067" s="65"/>
      <c r="T1067" s="65"/>
      <c r="U1067" s="65"/>
      <c r="V1067" s="65"/>
      <c r="W1067" s="65"/>
      <c r="X1067" s="65"/>
      <c r="Y1067" s="65"/>
      <c r="Z1067" s="65"/>
      <c r="AA1067" s="65"/>
      <c r="AB1067" s="65"/>
      <c r="AC1067" s="65"/>
    </row>
    <row r="1068" spans="4:29" x14ac:dyDescent="0.25">
      <c r="D1068" s="65"/>
      <c r="E1068" s="65"/>
      <c r="F1068" s="65"/>
      <c r="G1068" s="65"/>
      <c r="H1068" s="65"/>
      <c r="I1068" s="65"/>
      <c r="J1068" s="65"/>
      <c r="K1068" s="65"/>
      <c r="L1068" s="65"/>
      <c r="M1068" s="65"/>
      <c r="N1068" s="65"/>
      <c r="O1068" s="65"/>
      <c r="P1068" s="65"/>
      <c r="Q1068" s="65"/>
      <c r="R1068" s="65"/>
      <c r="S1068" s="65"/>
      <c r="T1068" s="65"/>
      <c r="U1068" s="65"/>
      <c r="V1068" s="65"/>
      <c r="W1068" s="65"/>
      <c r="X1068" s="65"/>
      <c r="Y1068" s="65"/>
      <c r="Z1068" s="65"/>
      <c r="AA1068" s="65"/>
      <c r="AB1068" s="65"/>
      <c r="AC1068" s="65"/>
    </row>
    <row r="1069" spans="4:29" x14ac:dyDescent="0.25">
      <c r="D1069" s="65"/>
      <c r="E1069" s="65"/>
      <c r="F1069" s="65"/>
      <c r="G1069" s="65"/>
      <c r="H1069" s="65"/>
      <c r="I1069" s="65"/>
      <c r="J1069" s="65"/>
      <c r="K1069" s="65"/>
      <c r="L1069" s="65"/>
      <c r="M1069" s="65"/>
      <c r="N1069" s="65"/>
      <c r="O1069" s="65"/>
      <c r="P1069" s="65"/>
      <c r="Q1069" s="65"/>
      <c r="R1069" s="65"/>
      <c r="S1069" s="65"/>
      <c r="T1069" s="65"/>
      <c r="U1069" s="65"/>
      <c r="V1069" s="65"/>
      <c r="W1069" s="65"/>
      <c r="X1069" s="65"/>
      <c r="Y1069" s="65"/>
      <c r="Z1069" s="65"/>
      <c r="AA1069" s="65"/>
      <c r="AB1069" s="65"/>
      <c r="AC1069" s="65"/>
    </row>
    <row r="1070" spans="4:29" x14ac:dyDescent="0.25">
      <c r="D1070" s="65"/>
      <c r="E1070" s="65"/>
      <c r="F1070" s="65"/>
      <c r="G1070" s="65"/>
      <c r="H1070" s="65"/>
      <c r="I1070" s="65"/>
      <c r="J1070" s="65"/>
      <c r="K1070" s="65"/>
      <c r="L1070" s="65"/>
      <c r="M1070" s="65"/>
      <c r="N1070" s="65"/>
      <c r="O1070" s="65"/>
      <c r="P1070" s="65"/>
      <c r="Q1070" s="65"/>
      <c r="R1070" s="65"/>
      <c r="S1070" s="65"/>
      <c r="T1070" s="65"/>
      <c r="U1070" s="65"/>
      <c r="V1070" s="65"/>
      <c r="W1070" s="65"/>
      <c r="X1070" s="65"/>
      <c r="Y1070" s="65"/>
      <c r="Z1070" s="65"/>
      <c r="AA1070" s="65"/>
      <c r="AB1070" s="65"/>
      <c r="AC1070" s="65"/>
    </row>
    <row r="1071" spans="4:29" x14ac:dyDescent="0.25">
      <c r="D1071" s="65"/>
      <c r="E1071" s="65"/>
      <c r="F1071" s="65"/>
      <c r="G1071" s="65"/>
      <c r="H1071" s="65"/>
      <c r="I1071" s="65"/>
      <c r="J1071" s="65"/>
      <c r="K1071" s="65"/>
      <c r="L1071" s="65"/>
      <c r="M1071" s="65"/>
      <c r="N1071" s="65"/>
      <c r="O1071" s="65"/>
      <c r="P1071" s="65"/>
      <c r="Q1071" s="65"/>
      <c r="R1071" s="65"/>
      <c r="S1071" s="65"/>
      <c r="T1071" s="65"/>
      <c r="U1071" s="65"/>
      <c r="V1071" s="65"/>
      <c r="W1071" s="65"/>
      <c r="X1071" s="65"/>
      <c r="Y1071" s="65"/>
      <c r="Z1071" s="65"/>
      <c r="AA1071" s="65"/>
      <c r="AB1071" s="65"/>
      <c r="AC1071" s="65"/>
    </row>
    <row r="1072" spans="4:29" x14ac:dyDescent="0.25">
      <c r="D1072" s="65"/>
      <c r="E1072" s="65"/>
      <c r="F1072" s="65"/>
      <c r="G1072" s="65"/>
      <c r="H1072" s="65"/>
      <c r="I1072" s="65"/>
      <c r="J1072" s="65"/>
      <c r="K1072" s="65"/>
      <c r="L1072" s="65"/>
      <c r="M1072" s="65"/>
      <c r="N1072" s="65"/>
      <c r="O1072" s="65"/>
      <c r="P1072" s="65"/>
      <c r="Q1072" s="65"/>
      <c r="R1072" s="65"/>
      <c r="S1072" s="65"/>
      <c r="T1072" s="65"/>
      <c r="U1072" s="65"/>
      <c r="V1072" s="65"/>
      <c r="W1072" s="65"/>
      <c r="X1072" s="65"/>
      <c r="Y1072" s="65"/>
      <c r="Z1072" s="65"/>
      <c r="AA1072" s="65"/>
      <c r="AB1072" s="65"/>
      <c r="AC1072" s="65"/>
    </row>
    <row r="1073" spans="4:29" x14ac:dyDescent="0.25">
      <c r="D1073" s="65"/>
      <c r="E1073" s="65"/>
      <c r="F1073" s="65"/>
      <c r="G1073" s="65"/>
      <c r="H1073" s="65"/>
      <c r="I1073" s="65"/>
      <c r="J1073" s="65"/>
      <c r="K1073" s="65"/>
      <c r="L1073" s="65"/>
      <c r="M1073" s="65"/>
      <c r="N1073" s="65"/>
      <c r="O1073" s="65"/>
      <c r="P1073" s="65"/>
      <c r="Q1073" s="65"/>
      <c r="R1073" s="65"/>
      <c r="S1073" s="65"/>
      <c r="T1073" s="65"/>
      <c r="U1073" s="65"/>
      <c r="V1073" s="65"/>
      <c r="W1073" s="65"/>
      <c r="X1073" s="65"/>
      <c r="Y1073" s="65"/>
      <c r="Z1073" s="65"/>
      <c r="AA1073" s="65"/>
      <c r="AB1073" s="65"/>
      <c r="AC1073" s="65"/>
    </row>
    <row r="1074" spans="4:29" x14ac:dyDescent="0.25">
      <c r="D1074" s="65"/>
      <c r="E1074" s="65"/>
      <c r="F1074" s="65"/>
      <c r="G1074" s="65"/>
      <c r="H1074" s="65"/>
      <c r="I1074" s="65"/>
      <c r="J1074" s="65"/>
      <c r="K1074" s="65"/>
      <c r="L1074" s="65"/>
      <c r="M1074" s="65"/>
      <c r="N1074" s="65"/>
      <c r="O1074" s="65"/>
      <c r="P1074" s="65"/>
      <c r="Q1074" s="65"/>
      <c r="R1074" s="65"/>
      <c r="S1074" s="65"/>
      <c r="T1074" s="65"/>
      <c r="U1074" s="65"/>
      <c r="V1074" s="65"/>
      <c r="W1074" s="65"/>
      <c r="X1074" s="65"/>
      <c r="Y1074" s="65"/>
      <c r="Z1074" s="65"/>
      <c r="AA1074" s="65"/>
      <c r="AB1074" s="65"/>
      <c r="AC1074" s="65"/>
    </row>
    <row r="1075" spans="4:29" x14ac:dyDescent="0.25">
      <c r="D1075" s="65"/>
      <c r="E1075" s="65"/>
      <c r="F1075" s="65"/>
      <c r="G1075" s="65"/>
      <c r="H1075" s="65"/>
      <c r="I1075" s="65"/>
      <c r="J1075" s="65"/>
      <c r="K1075" s="65"/>
      <c r="L1075" s="65"/>
      <c r="M1075" s="65"/>
      <c r="N1075" s="65"/>
      <c r="O1075" s="65"/>
      <c r="P1075" s="65"/>
      <c r="Q1075" s="65"/>
      <c r="R1075" s="65"/>
      <c r="S1075" s="65"/>
      <c r="T1075" s="65"/>
      <c r="U1075" s="65"/>
      <c r="V1075" s="65"/>
      <c r="W1075" s="65"/>
      <c r="X1075" s="65"/>
      <c r="Y1075" s="65"/>
      <c r="Z1075" s="65"/>
      <c r="AA1075" s="65"/>
      <c r="AB1075" s="65"/>
      <c r="AC1075" s="65"/>
    </row>
    <row r="1076" spans="4:29" x14ac:dyDescent="0.25">
      <c r="D1076" s="65"/>
      <c r="E1076" s="65"/>
      <c r="F1076" s="65"/>
      <c r="G1076" s="65"/>
      <c r="H1076" s="65"/>
      <c r="I1076" s="65"/>
      <c r="J1076" s="65"/>
      <c r="K1076" s="65"/>
      <c r="L1076" s="65"/>
      <c r="M1076" s="65"/>
      <c r="N1076" s="65"/>
      <c r="O1076" s="65"/>
      <c r="P1076" s="65"/>
      <c r="Q1076" s="65"/>
      <c r="R1076" s="65"/>
      <c r="S1076" s="65"/>
      <c r="T1076" s="65"/>
      <c r="U1076" s="65"/>
      <c r="V1076" s="65"/>
      <c r="W1076" s="65"/>
      <c r="X1076" s="65"/>
      <c r="Y1076" s="65"/>
      <c r="Z1076" s="65"/>
      <c r="AA1076" s="65"/>
      <c r="AB1076" s="65"/>
      <c r="AC1076" s="65"/>
    </row>
    <row r="1077" spans="4:29" x14ac:dyDescent="0.25">
      <c r="D1077" s="65"/>
      <c r="E1077" s="65"/>
      <c r="F1077" s="65"/>
      <c r="G1077" s="65"/>
      <c r="H1077" s="65"/>
      <c r="I1077" s="65"/>
      <c r="J1077" s="65"/>
      <c r="K1077" s="65"/>
      <c r="L1077" s="65"/>
      <c r="M1077" s="65"/>
      <c r="N1077" s="65"/>
      <c r="O1077" s="65"/>
      <c r="P1077" s="65"/>
      <c r="Q1077" s="65"/>
      <c r="R1077" s="65"/>
      <c r="S1077" s="65"/>
      <c r="T1077" s="65"/>
      <c r="U1077" s="65"/>
      <c r="V1077" s="65"/>
      <c r="W1077" s="65"/>
      <c r="X1077" s="65"/>
      <c r="Y1077" s="65"/>
      <c r="Z1077" s="65"/>
      <c r="AA1077" s="65"/>
      <c r="AB1077" s="65"/>
      <c r="AC1077" s="65"/>
    </row>
    <row r="1078" spans="4:29" x14ac:dyDescent="0.25">
      <c r="D1078" s="65"/>
      <c r="E1078" s="65"/>
      <c r="F1078" s="65"/>
      <c r="G1078" s="65"/>
      <c r="H1078" s="65"/>
      <c r="I1078" s="65"/>
      <c r="J1078" s="65"/>
      <c r="K1078" s="65"/>
      <c r="L1078" s="65"/>
      <c r="M1078" s="65"/>
      <c r="N1078" s="65"/>
      <c r="O1078" s="65"/>
      <c r="P1078" s="65"/>
      <c r="Q1078" s="65"/>
      <c r="R1078" s="65"/>
      <c r="S1078" s="65"/>
      <c r="T1078" s="65"/>
      <c r="U1078" s="65"/>
      <c r="V1078" s="65"/>
      <c r="W1078" s="65"/>
      <c r="X1078" s="65"/>
      <c r="Y1078" s="65"/>
      <c r="Z1078" s="65"/>
      <c r="AA1078" s="65"/>
      <c r="AB1078" s="65"/>
      <c r="AC1078" s="65"/>
    </row>
    <row r="1079" spans="4:29" x14ac:dyDescent="0.25">
      <c r="D1079" s="65"/>
      <c r="E1079" s="65"/>
      <c r="F1079" s="65"/>
      <c r="G1079" s="65"/>
      <c r="H1079" s="65"/>
      <c r="I1079" s="65"/>
      <c r="J1079" s="65"/>
      <c r="K1079" s="65"/>
      <c r="L1079" s="65"/>
      <c r="M1079" s="65"/>
      <c r="N1079" s="65"/>
      <c r="O1079" s="65"/>
      <c r="P1079" s="65"/>
      <c r="Q1079" s="65"/>
      <c r="R1079" s="65"/>
      <c r="S1079" s="65"/>
      <c r="T1079" s="65"/>
      <c r="U1079" s="65"/>
      <c r="V1079" s="65"/>
      <c r="W1079" s="65"/>
      <c r="X1079" s="65"/>
      <c r="Y1079" s="65"/>
      <c r="Z1079" s="65"/>
      <c r="AA1079" s="65"/>
      <c r="AB1079" s="65"/>
      <c r="AC1079" s="65"/>
    </row>
    <row r="1080" spans="4:29" x14ac:dyDescent="0.25">
      <c r="D1080" s="65"/>
      <c r="E1080" s="65"/>
      <c r="F1080" s="65"/>
      <c r="G1080" s="65"/>
      <c r="H1080" s="65"/>
      <c r="I1080" s="65"/>
      <c r="J1080" s="65"/>
      <c r="K1080" s="65"/>
      <c r="L1080" s="65"/>
      <c r="M1080" s="65"/>
      <c r="N1080" s="65"/>
      <c r="O1080" s="65"/>
      <c r="P1080" s="65"/>
      <c r="Q1080" s="65"/>
      <c r="R1080" s="65"/>
      <c r="S1080" s="65"/>
      <c r="T1080" s="65"/>
      <c r="U1080" s="65"/>
      <c r="V1080" s="65"/>
      <c r="W1080" s="65"/>
      <c r="X1080" s="65"/>
      <c r="Y1080" s="65"/>
      <c r="Z1080" s="65"/>
      <c r="AA1080" s="65"/>
      <c r="AB1080" s="65"/>
      <c r="AC1080" s="65"/>
    </row>
    <row r="1081" spans="4:29" x14ac:dyDescent="0.25">
      <c r="D1081" s="65"/>
      <c r="E1081" s="65"/>
      <c r="F1081" s="65"/>
      <c r="G1081" s="65"/>
      <c r="H1081" s="65"/>
      <c r="I1081" s="65"/>
      <c r="J1081" s="65"/>
      <c r="K1081" s="65"/>
      <c r="L1081" s="65"/>
      <c r="M1081" s="65"/>
      <c r="N1081" s="65"/>
      <c r="O1081" s="65"/>
      <c r="P1081" s="65"/>
      <c r="Q1081" s="65"/>
      <c r="R1081" s="65"/>
      <c r="S1081" s="65"/>
      <c r="T1081" s="65"/>
      <c r="U1081" s="65"/>
      <c r="V1081" s="65"/>
      <c r="W1081" s="65"/>
      <c r="X1081" s="65"/>
      <c r="Y1081" s="65"/>
      <c r="Z1081" s="65"/>
      <c r="AA1081" s="65"/>
      <c r="AB1081" s="65"/>
      <c r="AC1081" s="65"/>
    </row>
    <row r="1082" spans="4:29" x14ac:dyDescent="0.25">
      <c r="D1082" s="65"/>
      <c r="E1082" s="65"/>
      <c r="F1082" s="65"/>
      <c r="G1082" s="65"/>
      <c r="H1082" s="65"/>
      <c r="I1082" s="65"/>
      <c r="J1082" s="65"/>
      <c r="K1082" s="65"/>
      <c r="L1082" s="65"/>
      <c r="M1082" s="65"/>
      <c r="N1082" s="65"/>
      <c r="O1082" s="65"/>
      <c r="P1082" s="65"/>
      <c r="Q1082" s="65"/>
      <c r="R1082" s="65"/>
      <c r="S1082" s="65"/>
      <c r="T1082" s="65"/>
      <c r="U1082" s="65"/>
      <c r="V1082" s="65"/>
      <c r="W1082" s="65"/>
      <c r="X1082" s="65"/>
      <c r="Y1082" s="65"/>
      <c r="Z1082" s="65"/>
      <c r="AA1082" s="65"/>
      <c r="AB1082" s="65"/>
      <c r="AC1082" s="65"/>
    </row>
    <row r="1083" spans="4:29" x14ac:dyDescent="0.25">
      <c r="D1083" s="65"/>
      <c r="E1083" s="65"/>
      <c r="F1083" s="65"/>
      <c r="G1083" s="65"/>
      <c r="H1083" s="65"/>
      <c r="I1083" s="65"/>
      <c r="J1083" s="65"/>
      <c r="K1083" s="65"/>
      <c r="L1083" s="65"/>
      <c r="M1083" s="65"/>
      <c r="N1083" s="65"/>
      <c r="O1083" s="65"/>
      <c r="P1083" s="65"/>
      <c r="Q1083" s="65"/>
      <c r="R1083" s="65"/>
      <c r="S1083" s="65"/>
      <c r="T1083" s="65"/>
      <c r="U1083" s="65"/>
      <c r="V1083" s="65"/>
      <c r="W1083" s="65"/>
      <c r="X1083" s="65"/>
      <c r="Y1083" s="65"/>
      <c r="Z1083" s="65"/>
      <c r="AA1083" s="65"/>
      <c r="AB1083" s="65"/>
      <c r="AC1083" s="65"/>
    </row>
    <row r="1084" spans="4:29" x14ac:dyDescent="0.25">
      <c r="D1084" s="65"/>
      <c r="E1084" s="65"/>
      <c r="F1084" s="65"/>
      <c r="G1084" s="65"/>
      <c r="H1084" s="65"/>
      <c r="I1084" s="65"/>
      <c r="J1084" s="65"/>
      <c r="K1084" s="65"/>
      <c r="L1084" s="65"/>
      <c r="M1084" s="65"/>
      <c r="N1084" s="65"/>
      <c r="O1084" s="65"/>
      <c r="P1084" s="65"/>
      <c r="Q1084" s="65"/>
      <c r="R1084" s="65"/>
      <c r="S1084" s="65"/>
      <c r="T1084" s="65"/>
      <c r="U1084" s="65"/>
      <c r="V1084" s="65"/>
      <c r="W1084" s="65"/>
      <c r="X1084" s="65"/>
      <c r="Y1084" s="65"/>
      <c r="Z1084" s="65"/>
      <c r="AA1084" s="65"/>
      <c r="AB1084" s="65"/>
      <c r="AC1084" s="65"/>
    </row>
    <row r="1085" spans="4:29" x14ac:dyDescent="0.25">
      <c r="D1085" s="65"/>
      <c r="E1085" s="65"/>
      <c r="F1085" s="65"/>
      <c r="G1085" s="65"/>
      <c r="H1085" s="65"/>
      <c r="I1085" s="65"/>
      <c r="J1085" s="65"/>
      <c r="K1085" s="65"/>
      <c r="L1085" s="65"/>
      <c r="M1085" s="65"/>
      <c r="N1085" s="65"/>
      <c r="O1085" s="65"/>
      <c r="P1085" s="65"/>
      <c r="Q1085" s="65"/>
      <c r="R1085" s="65"/>
      <c r="S1085" s="65"/>
      <c r="T1085" s="65"/>
      <c r="U1085" s="65"/>
      <c r="V1085" s="65"/>
      <c r="W1085" s="65"/>
      <c r="X1085" s="65"/>
      <c r="Y1085" s="65"/>
      <c r="Z1085" s="65"/>
      <c r="AA1085" s="65"/>
      <c r="AB1085" s="65"/>
      <c r="AC1085" s="65"/>
    </row>
    <row r="1086" spans="4:29" x14ac:dyDescent="0.25">
      <c r="D1086" s="65"/>
      <c r="E1086" s="65"/>
      <c r="F1086" s="65"/>
      <c r="G1086" s="65"/>
      <c r="H1086" s="65"/>
      <c r="I1086" s="65"/>
      <c r="J1086" s="65"/>
      <c r="K1086" s="65"/>
      <c r="L1086" s="65"/>
      <c r="M1086" s="65"/>
      <c r="N1086" s="65"/>
      <c r="O1086" s="65"/>
      <c r="P1086" s="65"/>
      <c r="Q1086" s="65"/>
      <c r="R1086" s="65"/>
      <c r="S1086" s="65"/>
      <c r="T1086" s="65"/>
      <c r="U1086" s="65"/>
      <c r="V1086" s="65"/>
      <c r="W1086" s="65"/>
      <c r="X1086" s="65"/>
      <c r="Y1086" s="65"/>
      <c r="Z1086" s="65"/>
      <c r="AA1086" s="65"/>
      <c r="AB1086" s="65"/>
      <c r="AC1086" s="65"/>
    </row>
    <row r="1087" spans="4:29" x14ac:dyDescent="0.25">
      <c r="D1087" s="65"/>
      <c r="E1087" s="65"/>
      <c r="F1087" s="65"/>
      <c r="G1087" s="65"/>
      <c r="H1087" s="65"/>
      <c r="I1087" s="65"/>
      <c r="J1087" s="65"/>
      <c r="K1087" s="65"/>
      <c r="L1087" s="65"/>
      <c r="M1087" s="65"/>
      <c r="N1087" s="65"/>
      <c r="O1087" s="65"/>
      <c r="P1087" s="65"/>
      <c r="Q1087" s="65"/>
      <c r="R1087" s="65"/>
      <c r="S1087" s="65"/>
      <c r="T1087" s="65"/>
      <c r="U1087" s="65"/>
      <c r="V1087" s="65"/>
      <c r="W1087" s="65"/>
      <c r="X1087" s="65"/>
      <c r="Y1087" s="65"/>
      <c r="Z1087" s="65"/>
      <c r="AA1087" s="65"/>
      <c r="AB1087" s="65"/>
      <c r="AC1087" s="65"/>
    </row>
    <row r="1088" spans="4:29" x14ac:dyDescent="0.25">
      <c r="D1088" s="65"/>
      <c r="E1088" s="65"/>
      <c r="F1088" s="65"/>
      <c r="G1088" s="65"/>
      <c r="H1088" s="65"/>
      <c r="I1088" s="65"/>
      <c r="J1088" s="65"/>
      <c r="K1088" s="65"/>
      <c r="L1088" s="65"/>
      <c r="M1088" s="65"/>
      <c r="N1088" s="65"/>
      <c r="O1088" s="65"/>
      <c r="P1088" s="65"/>
      <c r="Q1088" s="65"/>
      <c r="R1088" s="65"/>
      <c r="S1088" s="65"/>
      <c r="T1088" s="65"/>
      <c r="U1088" s="65"/>
      <c r="V1088" s="65"/>
      <c r="W1088" s="65"/>
      <c r="X1088" s="65"/>
      <c r="Y1088" s="65"/>
      <c r="Z1088" s="65"/>
      <c r="AA1088" s="65"/>
      <c r="AB1088" s="65"/>
      <c r="AC1088" s="65"/>
    </row>
    <row r="1089" spans="4:29" x14ac:dyDescent="0.25">
      <c r="D1089" s="65"/>
      <c r="E1089" s="65"/>
      <c r="F1089" s="65"/>
      <c r="G1089" s="65"/>
      <c r="H1089" s="65"/>
      <c r="I1089" s="65"/>
      <c r="J1089" s="65"/>
      <c r="K1089" s="65"/>
      <c r="L1089" s="65"/>
      <c r="M1089" s="65"/>
      <c r="N1089" s="65"/>
      <c r="O1089" s="65"/>
      <c r="P1089" s="65"/>
      <c r="Q1089" s="65"/>
      <c r="R1089" s="65"/>
      <c r="S1089" s="65"/>
      <c r="T1089" s="65"/>
      <c r="U1089" s="65"/>
      <c r="V1089" s="65"/>
      <c r="W1089" s="65"/>
      <c r="X1089" s="65"/>
      <c r="Y1089" s="65"/>
      <c r="Z1089" s="65"/>
      <c r="AA1089" s="65"/>
      <c r="AB1089" s="65"/>
      <c r="AC1089" s="65"/>
    </row>
    <row r="1090" spans="4:29" x14ac:dyDescent="0.25">
      <c r="D1090" s="65"/>
      <c r="E1090" s="65"/>
      <c r="F1090" s="65"/>
      <c r="G1090" s="65"/>
      <c r="H1090" s="65"/>
      <c r="I1090" s="65"/>
      <c r="J1090" s="65"/>
      <c r="K1090" s="65"/>
      <c r="L1090" s="65"/>
      <c r="M1090" s="65"/>
      <c r="N1090" s="65"/>
      <c r="O1090" s="65"/>
      <c r="P1090" s="65"/>
      <c r="Q1090" s="65"/>
      <c r="R1090" s="65"/>
      <c r="S1090" s="65"/>
      <c r="T1090" s="65"/>
      <c r="U1090" s="65"/>
      <c r="V1090" s="65"/>
      <c r="W1090" s="65"/>
      <c r="X1090" s="65"/>
      <c r="Y1090" s="65"/>
      <c r="Z1090" s="65"/>
      <c r="AA1090" s="65"/>
      <c r="AB1090" s="65"/>
      <c r="AC1090" s="65"/>
    </row>
    <row r="1091" spans="4:29" x14ac:dyDescent="0.25">
      <c r="D1091" s="65"/>
      <c r="E1091" s="65"/>
      <c r="F1091" s="65"/>
      <c r="G1091" s="65"/>
      <c r="H1091" s="65"/>
      <c r="I1091" s="65"/>
      <c r="J1091" s="65"/>
      <c r="K1091" s="65"/>
      <c r="L1091" s="65"/>
      <c r="M1091" s="65"/>
      <c r="N1091" s="65"/>
      <c r="O1091" s="65"/>
      <c r="P1091" s="65"/>
      <c r="Q1091" s="65"/>
      <c r="R1091" s="65"/>
      <c r="S1091" s="65"/>
      <c r="T1091" s="65"/>
      <c r="U1091" s="65"/>
      <c r="V1091" s="65"/>
      <c r="W1091" s="65"/>
      <c r="X1091" s="65"/>
      <c r="Y1091" s="65"/>
      <c r="Z1091" s="65"/>
      <c r="AA1091" s="65"/>
      <c r="AB1091" s="65"/>
      <c r="AC1091" s="65"/>
    </row>
    <row r="1092" spans="4:29" x14ac:dyDescent="0.25">
      <c r="D1092" s="65"/>
      <c r="E1092" s="65"/>
      <c r="F1092" s="65"/>
      <c r="G1092" s="65"/>
      <c r="H1092" s="65"/>
      <c r="I1092" s="65"/>
      <c r="J1092" s="65"/>
      <c r="K1092" s="65"/>
      <c r="L1092" s="65"/>
      <c r="M1092" s="65"/>
      <c r="N1092" s="65"/>
      <c r="O1092" s="65"/>
      <c r="P1092" s="65"/>
      <c r="Q1092" s="65"/>
      <c r="R1092" s="65"/>
      <c r="S1092" s="65"/>
      <c r="T1092" s="65"/>
      <c r="U1092" s="65"/>
      <c r="V1092" s="65"/>
      <c r="W1092" s="65"/>
      <c r="X1092" s="65"/>
      <c r="Y1092" s="65"/>
      <c r="Z1092" s="65"/>
      <c r="AA1092" s="65"/>
      <c r="AB1092" s="65"/>
      <c r="AC1092" s="65"/>
    </row>
    <row r="1093" spans="4:29" x14ac:dyDescent="0.25">
      <c r="D1093" s="65"/>
      <c r="E1093" s="65"/>
      <c r="F1093" s="65"/>
      <c r="G1093" s="65"/>
      <c r="H1093" s="65"/>
      <c r="I1093" s="65"/>
      <c r="J1093" s="65"/>
      <c r="K1093" s="65"/>
      <c r="L1093" s="65"/>
      <c r="M1093" s="65"/>
      <c r="N1093" s="65"/>
      <c r="O1093" s="65"/>
      <c r="P1093" s="65"/>
      <c r="Q1093" s="65"/>
      <c r="R1093" s="65"/>
      <c r="S1093" s="65"/>
      <c r="T1093" s="65"/>
      <c r="U1093" s="65"/>
      <c r="V1093" s="65"/>
      <c r="W1093" s="65"/>
      <c r="X1093" s="65"/>
      <c r="Y1093" s="65"/>
      <c r="Z1093" s="65"/>
      <c r="AA1093" s="65"/>
      <c r="AB1093" s="65"/>
      <c r="AC1093" s="65"/>
    </row>
    <row r="1094" spans="4:29" x14ac:dyDescent="0.25">
      <c r="D1094" s="65"/>
      <c r="E1094" s="65"/>
      <c r="F1094" s="65"/>
      <c r="G1094" s="65"/>
      <c r="H1094" s="65"/>
      <c r="I1094" s="65"/>
      <c r="J1094" s="65"/>
      <c r="K1094" s="65"/>
      <c r="L1094" s="65"/>
      <c r="M1094" s="65"/>
      <c r="N1094" s="65"/>
      <c r="O1094" s="65"/>
      <c r="P1094" s="65"/>
      <c r="Q1094" s="65"/>
      <c r="R1094" s="65"/>
      <c r="S1094" s="65"/>
      <c r="T1094" s="65"/>
      <c r="U1094" s="65"/>
      <c r="V1094" s="65"/>
      <c r="W1094" s="65"/>
      <c r="X1094" s="65"/>
      <c r="Y1094" s="65"/>
      <c r="Z1094" s="65"/>
      <c r="AA1094" s="65"/>
      <c r="AB1094" s="65"/>
      <c r="AC1094" s="65"/>
    </row>
    <row r="1095" spans="4:29" x14ac:dyDescent="0.25">
      <c r="D1095" s="65"/>
      <c r="E1095" s="65"/>
      <c r="F1095" s="65"/>
      <c r="G1095" s="65"/>
      <c r="H1095" s="65"/>
      <c r="I1095" s="65"/>
      <c r="J1095" s="65"/>
      <c r="K1095" s="65"/>
      <c r="L1095" s="65"/>
      <c r="M1095" s="65"/>
      <c r="N1095" s="65"/>
      <c r="O1095" s="65"/>
      <c r="P1095" s="65"/>
      <c r="Q1095" s="65"/>
      <c r="R1095" s="65"/>
      <c r="S1095" s="65"/>
      <c r="T1095" s="65"/>
      <c r="U1095" s="65"/>
      <c r="V1095" s="65"/>
      <c r="W1095" s="65"/>
      <c r="X1095" s="65"/>
      <c r="Y1095" s="65"/>
      <c r="Z1095" s="65"/>
      <c r="AA1095" s="65"/>
      <c r="AB1095" s="65"/>
      <c r="AC1095" s="65"/>
    </row>
    <row r="1096" spans="4:29" x14ac:dyDescent="0.25">
      <c r="D1096" s="65"/>
      <c r="E1096" s="65"/>
      <c r="F1096" s="65"/>
      <c r="G1096" s="65"/>
      <c r="H1096" s="65"/>
      <c r="I1096" s="65"/>
      <c r="J1096" s="65"/>
      <c r="K1096" s="65"/>
      <c r="L1096" s="65"/>
      <c r="M1096" s="65"/>
      <c r="N1096" s="65"/>
      <c r="O1096" s="65"/>
      <c r="P1096" s="65"/>
      <c r="Q1096" s="65"/>
      <c r="R1096" s="65"/>
      <c r="S1096" s="65"/>
      <c r="T1096" s="65"/>
      <c r="U1096" s="65"/>
      <c r="V1096" s="65"/>
      <c r="W1096" s="65"/>
      <c r="X1096" s="65"/>
      <c r="Y1096" s="65"/>
      <c r="Z1096" s="65"/>
      <c r="AA1096" s="65"/>
      <c r="AB1096" s="65"/>
      <c r="AC1096" s="65"/>
    </row>
    <row r="1097" spans="4:29" x14ac:dyDescent="0.25">
      <c r="D1097" s="65"/>
      <c r="E1097" s="65"/>
      <c r="F1097" s="65"/>
      <c r="G1097" s="65"/>
      <c r="H1097" s="65"/>
      <c r="I1097" s="65"/>
      <c r="J1097" s="65"/>
      <c r="K1097" s="65"/>
      <c r="L1097" s="65"/>
      <c r="M1097" s="65"/>
      <c r="N1097" s="65"/>
      <c r="O1097" s="65"/>
      <c r="P1097" s="65"/>
      <c r="Q1097" s="65"/>
      <c r="R1097" s="65"/>
      <c r="S1097" s="65"/>
      <c r="T1097" s="65"/>
      <c r="U1097" s="65"/>
      <c r="V1097" s="65"/>
      <c r="W1097" s="65"/>
      <c r="X1097" s="65"/>
      <c r="Y1097" s="65"/>
      <c r="Z1097" s="65"/>
      <c r="AA1097" s="65"/>
      <c r="AB1097" s="65"/>
      <c r="AC1097" s="65"/>
    </row>
    <row r="1098" spans="4:29" x14ac:dyDescent="0.25">
      <c r="D1098" s="65"/>
      <c r="E1098" s="65"/>
      <c r="F1098" s="65"/>
      <c r="G1098" s="65"/>
      <c r="H1098" s="65"/>
      <c r="I1098" s="65"/>
      <c r="J1098" s="65"/>
      <c r="K1098" s="65"/>
      <c r="L1098" s="65"/>
      <c r="M1098" s="65"/>
      <c r="N1098" s="65"/>
      <c r="O1098" s="65"/>
      <c r="P1098" s="65"/>
      <c r="Q1098" s="65"/>
      <c r="R1098" s="65"/>
      <c r="S1098" s="65"/>
      <c r="T1098" s="65"/>
      <c r="U1098" s="65"/>
      <c r="V1098" s="65"/>
      <c r="W1098" s="65"/>
      <c r="X1098" s="65"/>
      <c r="Y1098" s="65"/>
      <c r="Z1098" s="65"/>
      <c r="AA1098" s="65"/>
      <c r="AB1098" s="65"/>
      <c r="AC1098" s="65"/>
    </row>
    <row r="1099" spans="4:29" x14ac:dyDescent="0.25">
      <c r="D1099" s="65"/>
      <c r="E1099" s="65"/>
      <c r="F1099" s="65"/>
      <c r="G1099" s="65"/>
      <c r="H1099" s="65"/>
      <c r="I1099" s="65"/>
      <c r="J1099" s="65"/>
      <c r="K1099" s="65"/>
      <c r="L1099" s="65"/>
      <c r="M1099" s="65"/>
      <c r="N1099" s="65"/>
      <c r="O1099" s="65"/>
      <c r="P1099" s="65"/>
      <c r="Q1099" s="65"/>
      <c r="R1099" s="65"/>
      <c r="S1099" s="65"/>
      <c r="T1099" s="65"/>
      <c r="U1099" s="65"/>
      <c r="V1099" s="65"/>
      <c r="W1099" s="65"/>
      <c r="X1099" s="65"/>
      <c r="Y1099" s="65"/>
      <c r="Z1099" s="65"/>
      <c r="AA1099" s="65"/>
      <c r="AB1099" s="65"/>
      <c r="AC1099" s="65"/>
    </row>
    <row r="1100" spans="4:29" x14ac:dyDescent="0.2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row>
    <row r="1101" spans="4:29" x14ac:dyDescent="0.25">
      <c r="D1101" s="65"/>
      <c r="E1101" s="65"/>
      <c r="F1101" s="65"/>
      <c r="G1101" s="65"/>
      <c r="H1101" s="65"/>
      <c r="I1101" s="65"/>
      <c r="J1101" s="65"/>
      <c r="K1101" s="65"/>
      <c r="L1101" s="65"/>
      <c r="M1101" s="65"/>
      <c r="N1101" s="65"/>
      <c r="O1101" s="65"/>
      <c r="P1101" s="65"/>
      <c r="Q1101" s="65"/>
      <c r="R1101" s="65"/>
      <c r="S1101" s="65"/>
      <c r="T1101" s="65"/>
      <c r="U1101" s="65"/>
      <c r="V1101" s="65"/>
      <c r="W1101" s="65"/>
      <c r="X1101" s="65"/>
      <c r="Y1101" s="65"/>
      <c r="Z1101" s="65"/>
      <c r="AA1101" s="65"/>
      <c r="AB1101" s="65"/>
      <c r="AC1101" s="65"/>
    </row>
    <row r="1102" spans="4:29" x14ac:dyDescent="0.25">
      <c r="D1102" s="65"/>
      <c r="E1102" s="65"/>
      <c r="F1102" s="65"/>
      <c r="G1102" s="65"/>
      <c r="H1102" s="65"/>
      <c r="I1102" s="65"/>
      <c r="J1102" s="65"/>
      <c r="K1102" s="65"/>
      <c r="L1102" s="65"/>
      <c r="M1102" s="65"/>
      <c r="N1102" s="65"/>
      <c r="O1102" s="65"/>
      <c r="P1102" s="65"/>
      <c r="Q1102" s="65"/>
      <c r="R1102" s="65"/>
      <c r="S1102" s="65"/>
      <c r="T1102" s="65"/>
      <c r="U1102" s="65"/>
      <c r="V1102" s="65"/>
      <c r="W1102" s="65"/>
      <c r="X1102" s="65"/>
      <c r="Y1102" s="65"/>
      <c r="Z1102" s="65"/>
      <c r="AA1102" s="65"/>
      <c r="AB1102" s="65"/>
      <c r="AC1102" s="65"/>
    </row>
    <row r="1103" spans="4:29" x14ac:dyDescent="0.25">
      <c r="D1103" s="65"/>
      <c r="E1103" s="65"/>
      <c r="F1103" s="65"/>
      <c r="G1103" s="65"/>
      <c r="H1103" s="65"/>
      <c r="I1103" s="65"/>
      <c r="J1103" s="65"/>
      <c r="K1103" s="65"/>
      <c r="L1103" s="65"/>
      <c r="M1103" s="65"/>
      <c r="N1103" s="65"/>
      <c r="O1103" s="65"/>
      <c r="P1103" s="65"/>
      <c r="Q1103" s="65"/>
      <c r="R1103" s="65"/>
      <c r="S1103" s="65"/>
      <c r="T1103" s="65"/>
      <c r="U1103" s="65"/>
      <c r="V1103" s="65"/>
      <c r="W1103" s="65"/>
      <c r="X1103" s="65"/>
      <c r="Y1103" s="65"/>
      <c r="Z1103" s="65"/>
      <c r="AA1103" s="65"/>
      <c r="AB1103" s="65"/>
      <c r="AC1103" s="65"/>
    </row>
    <row r="1104" spans="4:29" x14ac:dyDescent="0.25">
      <c r="D1104" s="65"/>
      <c r="E1104" s="65"/>
      <c r="F1104" s="65"/>
      <c r="G1104" s="65"/>
      <c r="H1104" s="65"/>
      <c r="I1104" s="65"/>
      <c r="J1104" s="65"/>
      <c r="K1104" s="65"/>
      <c r="L1104" s="65"/>
      <c r="M1104" s="65"/>
      <c r="N1104" s="65"/>
      <c r="O1104" s="65"/>
      <c r="P1104" s="65"/>
      <c r="Q1104" s="65"/>
      <c r="R1104" s="65"/>
      <c r="S1104" s="65"/>
      <c r="T1104" s="65"/>
      <c r="U1104" s="65"/>
      <c r="V1104" s="65"/>
      <c r="W1104" s="65"/>
      <c r="X1104" s="65"/>
      <c r="Y1104" s="65"/>
      <c r="Z1104" s="65"/>
      <c r="AA1104" s="65"/>
      <c r="AB1104" s="65"/>
      <c r="AC1104" s="65"/>
    </row>
    <row r="1105" spans="4:29" x14ac:dyDescent="0.25">
      <c r="D1105" s="65"/>
      <c r="E1105" s="65"/>
      <c r="F1105" s="65"/>
      <c r="G1105" s="65"/>
      <c r="H1105" s="65"/>
      <c r="I1105" s="65"/>
      <c r="J1105" s="65"/>
      <c r="K1105" s="65"/>
      <c r="L1105" s="65"/>
      <c r="M1105" s="65"/>
      <c r="N1105" s="65"/>
      <c r="O1105" s="65"/>
      <c r="P1105" s="65"/>
      <c r="Q1105" s="65"/>
      <c r="R1105" s="65"/>
      <c r="S1105" s="65"/>
      <c r="T1105" s="65"/>
      <c r="U1105" s="65"/>
      <c r="V1105" s="65"/>
      <c r="W1105" s="65"/>
      <c r="X1105" s="65"/>
      <c r="Y1105" s="65"/>
      <c r="Z1105" s="65"/>
      <c r="AA1105" s="65"/>
      <c r="AB1105" s="65"/>
      <c r="AC1105" s="65"/>
    </row>
    <row r="1106" spans="4:29" x14ac:dyDescent="0.25">
      <c r="D1106" s="65"/>
      <c r="E1106" s="65"/>
      <c r="F1106" s="65"/>
      <c r="G1106" s="65"/>
      <c r="H1106" s="65"/>
      <c r="I1106" s="65"/>
      <c r="J1106" s="65"/>
      <c r="K1106" s="65"/>
      <c r="L1106" s="65"/>
      <c r="M1106" s="65"/>
      <c r="N1106" s="65"/>
      <c r="O1106" s="65"/>
      <c r="P1106" s="65"/>
      <c r="Q1106" s="65"/>
      <c r="R1106" s="65"/>
      <c r="S1106" s="65"/>
      <c r="T1106" s="65"/>
      <c r="U1106" s="65"/>
      <c r="V1106" s="65"/>
      <c r="W1106" s="65"/>
      <c r="X1106" s="65"/>
      <c r="Y1106" s="65"/>
      <c r="Z1106" s="65"/>
      <c r="AA1106" s="65"/>
      <c r="AB1106" s="65"/>
      <c r="AC1106" s="65"/>
    </row>
    <row r="1107" spans="4:29" x14ac:dyDescent="0.25">
      <c r="D1107" s="65"/>
      <c r="E1107" s="65"/>
      <c r="F1107" s="65"/>
      <c r="G1107" s="65"/>
      <c r="H1107" s="65"/>
      <c r="I1107" s="65"/>
      <c r="J1107" s="65"/>
      <c r="K1107" s="65"/>
      <c r="L1107" s="65"/>
      <c r="M1107" s="65"/>
      <c r="N1107" s="65"/>
      <c r="O1107" s="65"/>
      <c r="P1107" s="65"/>
      <c r="Q1107" s="65"/>
      <c r="R1107" s="65"/>
      <c r="S1107" s="65"/>
      <c r="T1107" s="65"/>
      <c r="U1107" s="65"/>
      <c r="V1107" s="65"/>
      <c r="W1107" s="65"/>
      <c r="X1107" s="65"/>
      <c r="Y1107" s="65"/>
      <c r="Z1107" s="65"/>
      <c r="AA1107" s="65"/>
      <c r="AB1107" s="65"/>
      <c r="AC1107" s="65"/>
    </row>
    <row r="1108" spans="4:29" x14ac:dyDescent="0.25">
      <c r="D1108" s="65"/>
      <c r="E1108" s="65"/>
      <c r="F1108" s="65"/>
      <c r="G1108" s="65"/>
      <c r="H1108" s="65"/>
      <c r="I1108" s="65"/>
      <c r="J1108" s="65"/>
      <c r="K1108" s="65"/>
      <c r="L1108" s="65"/>
      <c r="M1108" s="65"/>
      <c r="N1108" s="65"/>
      <c r="O1108" s="65"/>
      <c r="P1108" s="65"/>
      <c r="Q1108" s="65"/>
      <c r="R1108" s="65"/>
      <c r="S1108" s="65"/>
      <c r="T1108" s="65"/>
      <c r="U1108" s="65"/>
      <c r="V1108" s="65"/>
      <c r="W1108" s="65"/>
      <c r="X1108" s="65"/>
      <c r="Y1108" s="65"/>
      <c r="Z1108" s="65"/>
      <c r="AA1108" s="65"/>
      <c r="AB1108" s="65"/>
      <c r="AC1108" s="65"/>
    </row>
    <row r="1109" spans="4:29" x14ac:dyDescent="0.25">
      <c r="D1109" s="65"/>
      <c r="E1109" s="65"/>
      <c r="F1109" s="65"/>
      <c r="G1109" s="65"/>
      <c r="H1109" s="65"/>
      <c r="I1109" s="65"/>
      <c r="J1109" s="65"/>
      <c r="K1109" s="65"/>
      <c r="L1109" s="65"/>
      <c r="M1109" s="65"/>
      <c r="N1109" s="65"/>
      <c r="O1109" s="65"/>
      <c r="P1109" s="65"/>
      <c r="Q1109" s="65"/>
      <c r="R1109" s="65"/>
      <c r="S1109" s="65"/>
      <c r="T1109" s="65"/>
      <c r="U1109" s="65"/>
      <c r="V1109" s="65"/>
      <c r="W1109" s="65"/>
      <c r="X1109" s="65"/>
      <c r="Y1109" s="65"/>
      <c r="Z1109" s="65"/>
      <c r="AA1109" s="65"/>
      <c r="AB1109" s="65"/>
      <c r="AC1109" s="65"/>
    </row>
    <row r="1110" spans="4:29" x14ac:dyDescent="0.25">
      <c r="D1110" s="65"/>
      <c r="E1110" s="65"/>
      <c r="F1110" s="65"/>
      <c r="G1110" s="65"/>
      <c r="H1110" s="65"/>
      <c r="I1110" s="65"/>
      <c r="J1110" s="65"/>
      <c r="K1110" s="65"/>
      <c r="L1110" s="65"/>
      <c r="M1110" s="65"/>
      <c r="N1110" s="65"/>
      <c r="O1110" s="65"/>
      <c r="P1110" s="65"/>
      <c r="Q1110" s="65"/>
      <c r="R1110" s="65"/>
      <c r="S1110" s="65"/>
      <c r="T1110" s="65"/>
      <c r="U1110" s="65"/>
      <c r="V1110" s="65"/>
      <c r="W1110" s="65"/>
      <c r="X1110" s="65"/>
      <c r="Y1110" s="65"/>
      <c r="Z1110" s="65"/>
      <c r="AA1110" s="65"/>
      <c r="AB1110" s="65"/>
      <c r="AC1110" s="65"/>
    </row>
    <row r="1111" spans="4:29" x14ac:dyDescent="0.25">
      <c r="D1111" s="65"/>
      <c r="E1111" s="65"/>
      <c r="F1111" s="65"/>
      <c r="G1111" s="65"/>
      <c r="H1111" s="65"/>
      <c r="I1111" s="65"/>
      <c r="J1111" s="65"/>
      <c r="K1111" s="65"/>
      <c r="L1111" s="65"/>
      <c r="M1111" s="65"/>
      <c r="N1111" s="65"/>
      <c r="O1111" s="65"/>
      <c r="P1111" s="65"/>
      <c r="Q1111" s="65"/>
      <c r="R1111" s="65"/>
      <c r="S1111" s="65"/>
      <c r="T1111" s="65"/>
      <c r="U1111" s="65"/>
      <c r="V1111" s="65"/>
      <c r="W1111" s="65"/>
      <c r="X1111" s="65"/>
      <c r="Y1111" s="65"/>
      <c r="Z1111" s="65"/>
      <c r="AA1111" s="65"/>
      <c r="AB1111" s="65"/>
      <c r="AC1111" s="65"/>
    </row>
    <row r="1112" spans="4:29" x14ac:dyDescent="0.25">
      <c r="D1112" s="65"/>
      <c r="E1112" s="65"/>
      <c r="F1112" s="65"/>
      <c r="G1112" s="65"/>
      <c r="H1112" s="65"/>
      <c r="I1112" s="65"/>
      <c r="J1112" s="65"/>
      <c r="K1112" s="65"/>
      <c r="L1112" s="65"/>
      <c r="M1112" s="65"/>
      <c r="N1112" s="65"/>
      <c r="O1112" s="65"/>
      <c r="P1112" s="65"/>
      <c r="Q1112" s="65"/>
      <c r="R1112" s="65"/>
      <c r="S1112" s="65"/>
      <c r="T1112" s="65"/>
      <c r="U1112" s="65"/>
      <c r="V1112" s="65"/>
      <c r="W1112" s="65"/>
      <c r="X1112" s="65"/>
      <c r="Y1112" s="65"/>
      <c r="Z1112" s="65"/>
      <c r="AA1112" s="65"/>
      <c r="AB1112" s="65"/>
      <c r="AC1112" s="65"/>
    </row>
    <row r="1113" spans="4:29" x14ac:dyDescent="0.25">
      <c r="D1113" s="65"/>
      <c r="E1113" s="65"/>
      <c r="F1113" s="65"/>
      <c r="G1113" s="65"/>
      <c r="H1113" s="65"/>
      <c r="I1113" s="65"/>
      <c r="J1113" s="65"/>
      <c r="K1113" s="65"/>
      <c r="L1113" s="65"/>
      <c r="M1113" s="65"/>
      <c r="N1113" s="65"/>
      <c r="O1113" s="65"/>
      <c r="P1113" s="65"/>
      <c r="Q1113" s="65"/>
      <c r="R1113" s="65"/>
      <c r="S1113" s="65"/>
      <c r="T1113" s="65"/>
      <c r="U1113" s="65"/>
      <c r="V1113" s="65"/>
      <c r="W1113" s="65"/>
      <c r="X1113" s="65"/>
      <c r="Y1113" s="65"/>
      <c r="Z1113" s="65"/>
      <c r="AA1113" s="65"/>
      <c r="AB1113" s="65"/>
      <c r="AC1113" s="65"/>
    </row>
    <row r="1114" spans="4:29" x14ac:dyDescent="0.25">
      <c r="D1114" s="65"/>
      <c r="E1114" s="65"/>
      <c r="F1114" s="65"/>
      <c r="G1114" s="65"/>
      <c r="H1114" s="65"/>
      <c r="I1114" s="65"/>
      <c r="J1114" s="65"/>
      <c r="K1114" s="65"/>
      <c r="L1114" s="65"/>
      <c r="M1114" s="65"/>
      <c r="N1114" s="65"/>
      <c r="O1114" s="65"/>
      <c r="P1114" s="65"/>
      <c r="Q1114" s="65"/>
      <c r="R1114" s="65"/>
      <c r="S1114" s="65"/>
      <c r="T1114" s="65"/>
      <c r="U1114" s="65"/>
      <c r="V1114" s="65"/>
      <c r="W1114" s="65"/>
      <c r="X1114" s="65"/>
      <c r="Y1114" s="65"/>
      <c r="Z1114" s="65"/>
      <c r="AA1114" s="65"/>
      <c r="AB1114" s="65"/>
      <c r="AC1114" s="65"/>
    </row>
    <row r="1115" spans="4:29" x14ac:dyDescent="0.25">
      <c r="D1115" s="65"/>
      <c r="E1115" s="65"/>
      <c r="F1115" s="65"/>
      <c r="G1115" s="65"/>
      <c r="H1115" s="65"/>
      <c r="I1115" s="65"/>
      <c r="J1115" s="65"/>
      <c r="K1115" s="65"/>
      <c r="L1115" s="65"/>
      <c r="M1115" s="65"/>
      <c r="N1115" s="65"/>
      <c r="O1115" s="65"/>
      <c r="P1115" s="65"/>
      <c r="Q1115" s="65"/>
      <c r="R1115" s="65"/>
      <c r="S1115" s="65"/>
      <c r="T1115" s="65"/>
      <c r="U1115" s="65"/>
      <c r="V1115" s="65"/>
      <c r="W1115" s="65"/>
      <c r="X1115" s="65"/>
      <c r="Y1115" s="65"/>
      <c r="Z1115" s="65"/>
      <c r="AA1115" s="65"/>
      <c r="AB1115" s="65"/>
      <c r="AC1115" s="65"/>
    </row>
    <row r="1116" spans="4:29" x14ac:dyDescent="0.25">
      <c r="D1116" s="65"/>
      <c r="E1116" s="65"/>
      <c r="F1116" s="65"/>
      <c r="G1116" s="65"/>
      <c r="H1116" s="65"/>
      <c r="I1116" s="65"/>
      <c r="J1116" s="65"/>
      <c r="K1116" s="65"/>
      <c r="L1116" s="65"/>
      <c r="M1116" s="65"/>
      <c r="N1116" s="65"/>
      <c r="O1116" s="65"/>
      <c r="P1116" s="65"/>
      <c r="Q1116" s="65"/>
      <c r="R1116" s="65"/>
      <c r="S1116" s="65"/>
      <c r="T1116" s="65"/>
      <c r="U1116" s="65"/>
      <c r="V1116" s="65"/>
      <c r="W1116" s="65"/>
      <c r="X1116" s="65"/>
      <c r="Y1116" s="65"/>
      <c r="Z1116" s="65"/>
      <c r="AA1116" s="65"/>
      <c r="AB1116" s="65"/>
      <c r="AC1116" s="65"/>
    </row>
    <row r="1117" spans="4:29" x14ac:dyDescent="0.25">
      <c r="D1117" s="65"/>
      <c r="E1117" s="65"/>
      <c r="F1117" s="65"/>
      <c r="G1117" s="65"/>
      <c r="H1117" s="65"/>
      <c r="I1117" s="65"/>
      <c r="J1117" s="65"/>
      <c r="K1117" s="65"/>
      <c r="L1117" s="65"/>
      <c r="M1117" s="65"/>
      <c r="N1117" s="65"/>
      <c r="O1117" s="65"/>
      <c r="P1117" s="65"/>
      <c r="Q1117" s="65"/>
      <c r="R1117" s="65"/>
      <c r="S1117" s="65"/>
      <c r="T1117" s="65"/>
      <c r="U1117" s="65"/>
      <c r="V1117" s="65"/>
      <c r="W1117" s="65"/>
      <c r="X1117" s="65"/>
      <c r="Y1117" s="65"/>
      <c r="Z1117" s="65"/>
      <c r="AA1117" s="65"/>
      <c r="AB1117" s="65"/>
      <c r="AC1117" s="65"/>
    </row>
    <row r="1118" spans="4:29" x14ac:dyDescent="0.25">
      <c r="D1118" s="65"/>
      <c r="E1118" s="65"/>
      <c r="F1118" s="65"/>
      <c r="G1118" s="65"/>
      <c r="H1118" s="65"/>
      <c r="I1118" s="65"/>
      <c r="J1118" s="65"/>
      <c r="K1118" s="65"/>
      <c r="L1118" s="65"/>
      <c r="M1118" s="65"/>
      <c r="N1118" s="65"/>
      <c r="O1118" s="65"/>
      <c r="P1118" s="65"/>
      <c r="Q1118" s="65"/>
      <c r="R1118" s="65"/>
      <c r="S1118" s="65"/>
      <c r="T1118" s="65"/>
      <c r="U1118" s="65"/>
      <c r="V1118" s="65"/>
      <c r="W1118" s="65"/>
      <c r="X1118" s="65"/>
      <c r="Y1118" s="65"/>
      <c r="Z1118" s="65"/>
      <c r="AA1118" s="65"/>
      <c r="AB1118" s="65"/>
      <c r="AC1118" s="65"/>
    </row>
    <row r="1119" spans="4:29" x14ac:dyDescent="0.25">
      <c r="D1119" s="65"/>
      <c r="E1119" s="65"/>
      <c r="F1119" s="65"/>
      <c r="G1119" s="65"/>
      <c r="H1119" s="65"/>
      <c r="I1119" s="65"/>
      <c r="J1119" s="65"/>
      <c r="K1119" s="65"/>
      <c r="L1119" s="65"/>
      <c r="M1119" s="65"/>
      <c r="N1119" s="65"/>
      <c r="O1119" s="65"/>
      <c r="P1119" s="65"/>
      <c r="Q1119" s="65"/>
      <c r="R1119" s="65"/>
      <c r="S1119" s="65"/>
      <c r="T1119" s="65"/>
      <c r="U1119" s="65"/>
      <c r="V1119" s="65"/>
      <c r="W1119" s="65"/>
      <c r="X1119" s="65"/>
      <c r="Y1119" s="65"/>
      <c r="Z1119" s="65"/>
      <c r="AA1119" s="65"/>
      <c r="AB1119" s="65"/>
      <c r="AC1119" s="65"/>
    </row>
    <row r="1120" spans="4:29" x14ac:dyDescent="0.25">
      <c r="D1120" s="65"/>
      <c r="E1120" s="65"/>
      <c r="F1120" s="65"/>
      <c r="G1120" s="65"/>
      <c r="H1120" s="65"/>
      <c r="I1120" s="65"/>
      <c r="J1120" s="65"/>
      <c r="K1120" s="65"/>
      <c r="L1120" s="65"/>
      <c r="M1120" s="65"/>
      <c r="N1120" s="65"/>
      <c r="O1120" s="65"/>
      <c r="P1120" s="65"/>
      <c r="Q1120" s="65"/>
      <c r="R1120" s="65"/>
      <c r="S1120" s="65"/>
      <c r="T1120" s="65"/>
      <c r="U1120" s="65"/>
      <c r="V1120" s="65"/>
      <c r="W1120" s="65"/>
      <c r="X1120" s="65"/>
      <c r="Y1120" s="65"/>
      <c r="Z1120" s="65"/>
      <c r="AA1120" s="65"/>
      <c r="AB1120" s="65"/>
      <c r="AC1120" s="65"/>
    </row>
    <row r="1121" spans="4:29" x14ac:dyDescent="0.25">
      <c r="D1121" s="65"/>
      <c r="E1121" s="65"/>
      <c r="F1121" s="65"/>
      <c r="G1121" s="65"/>
      <c r="H1121" s="65"/>
      <c r="I1121" s="65"/>
      <c r="J1121" s="65"/>
      <c r="K1121" s="65"/>
      <c r="L1121" s="65"/>
      <c r="M1121" s="65"/>
      <c r="N1121" s="65"/>
      <c r="O1121" s="65"/>
      <c r="P1121" s="65"/>
      <c r="Q1121" s="65"/>
      <c r="R1121" s="65"/>
      <c r="S1121" s="65"/>
      <c r="T1121" s="65"/>
      <c r="U1121" s="65"/>
      <c r="V1121" s="65"/>
      <c r="W1121" s="65"/>
      <c r="X1121" s="65"/>
      <c r="Y1121" s="65"/>
      <c r="Z1121" s="65"/>
      <c r="AA1121" s="65"/>
      <c r="AB1121" s="65"/>
      <c r="AC1121" s="65"/>
    </row>
    <row r="1122" spans="4:29" x14ac:dyDescent="0.25">
      <c r="D1122" s="65"/>
      <c r="E1122" s="65"/>
      <c r="F1122" s="65"/>
      <c r="G1122" s="65"/>
      <c r="H1122" s="65"/>
      <c r="I1122" s="65"/>
      <c r="J1122" s="65"/>
      <c r="K1122" s="65"/>
      <c r="L1122" s="65"/>
      <c r="M1122" s="65"/>
      <c r="N1122" s="65"/>
      <c r="O1122" s="65"/>
      <c r="P1122" s="65"/>
      <c r="Q1122" s="65"/>
      <c r="R1122" s="65"/>
      <c r="S1122" s="65"/>
      <c r="T1122" s="65"/>
      <c r="U1122" s="65"/>
      <c r="V1122" s="65"/>
      <c r="W1122" s="65"/>
      <c r="X1122" s="65"/>
      <c r="Y1122" s="65"/>
      <c r="Z1122" s="65"/>
      <c r="AA1122" s="65"/>
      <c r="AB1122" s="65"/>
      <c r="AC1122" s="65"/>
    </row>
    <row r="1123" spans="4:29" x14ac:dyDescent="0.25">
      <c r="D1123" s="65"/>
      <c r="E1123" s="65"/>
      <c r="F1123" s="65"/>
      <c r="G1123" s="65"/>
      <c r="H1123" s="65"/>
      <c r="I1123" s="65"/>
      <c r="J1123" s="65"/>
      <c r="K1123" s="65"/>
      <c r="L1123" s="65"/>
      <c r="M1123" s="65"/>
      <c r="N1123" s="65"/>
      <c r="O1123" s="65"/>
      <c r="P1123" s="65"/>
      <c r="Q1123" s="65"/>
      <c r="R1123" s="65"/>
      <c r="S1123" s="65"/>
      <c r="T1123" s="65"/>
      <c r="U1123" s="65"/>
      <c r="V1123" s="65"/>
      <c r="W1123" s="65"/>
      <c r="X1123" s="65"/>
      <c r="Y1123" s="65"/>
      <c r="Z1123" s="65"/>
      <c r="AA1123" s="65"/>
      <c r="AB1123" s="65"/>
      <c r="AC1123" s="65"/>
    </row>
    <row r="1124" spans="4:29" x14ac:dyDescent="0.25">
      <c r="D1124" s="65"/>
      <c r="E1124" s="65"/>
      <c r="F1124" s="65"/>
      <c r="G1124" s="65"/>
      <c r="H1124" s="65"/>
      <c r="I1124" s="65"/>
      <c r="J1124" s="65"/>
      <c r="K1124" s="65"/>
      <c r="L1124" s="65"/>
      <c r="M1124" s="65"/>
      <c r="N1124" s="65"/>
      <c r="O1124" s="65"/>
      <c r="P1124" s="65"/>
      <c r="Q1124" s="65"/>
      <c r="R1124" s="65"/>
      <c r="S1124" s="65"/>
      <c r="T1124" s="65"/>
      <c r="U1124" s="65"/>
      <c r="V1124" s="65"/>
      <c r="W1124" s="65"/>
      <c r="X1124" s="65"/>
      <c r="Y1124" s="65"/>
      <c r="Z1124" s="65"/>
      <c r="AA1124" s="65"/>
      <c r="AB1124" s="65"/>
      <c r="AC1124" s="65"/>
    </row>
    <row r="1125" spans="4:29" x14ac:dyDescent="0.25">
      <c r="D1125" s="65"/>
      <c r="E1125" s="65"/>
      <c r="F1125" s="65"/>
      <c r="G1125" s="65"/>
      <c r="H1125" s="65"/>
      <c r="I1125" s="65"/>
      <c r="J1125" s="65"/>
      <c r="K1125" s="65"/>
      <c r="L1125" s="65"/>
      <c r="M1125" s="65"/>
      <c r="N1125" s="65"/>
      <c r="O1125" s="65"/>
      <c r="P1125" s="65"/>
      <c r="Q1125" s="65"/>
      <c r="R1125" s="65"/>
      <c r="S1125" s="65"/>
      <c r="T1125" s="65"/>
      <c r="U1125" s="65"/>
      <c r="V1125" s="65"/>
      <c r="W1125" s="65"/>
      <c r="X1125" s="65"/>
      <c r="Y1125" s="65"/>
      <c r="Z1125" s="65"/>
      <c r="AA1125" s="65"/>
      <c r="AB1125" s="65"/>
      <c r="AC1125" s="65"/>
    </row>
    <row r="1126" spans="4:29" x14ac:dyDescent="0.25">
      <c r="D1126" s="65"/>
      <c r="E1126" s="65"/>
      <c r="F1126" s="65"/>
      <c r="G1126" s="65"/>
      <c r="H1126" s="65"/>
      <c r="I1126" s="65"/>
      <c r="J1126" s="65"/>
      <c r="K1126" s="65"/>
      <c r="L1126" s="65"/>
      <c r="M1126" s="65"/>
      <c r="N1126" s="65"/>
      <c r="O1126" s="65"/>
      <c r="P1126" s="65"/>
      <c r="Q1126" s="65"/>
      <c r="R1126" s="65"/>
      <c r="S1126" s="65"/>
      <c r="T1126" s="65"/>
      <c r="U1126" s="65"/>
      <c r="V1126" s="65"/>
      <c r="W1126" s="65"/>
      <c r="X1126" s="65"/>
      <c r="Y1126" s="65"/>
      <c r="Z1126" s="65"/>
      <c r="AA1126" s="65"/>
      <c r="AB1126" s="65"/>
      <c r="AC1126" s="65"/>
    </row>
    <row r="1127" spans="4:29" x14ac:dyDescent="0.25">
      <c r="D1127" s="65"/>
      <c r="E1127" s="65"/>
      <c r="F1127" s="65"/>
      <c r="G1127" s="65"/>
      <c r="H1127" s="65"/>
      <c r="I1127" s="65"/>
      <c r="J1127" s="65"/>
      <c r="K1127" s="65"/>
      <c r="L1127" s="65"/>
      <c r="M1127" s="65"/>
      <c r="N1127" s="65"/>
      <c r="O1127" s="65"/>
      <c r="P1127" s="65"/>
      <c r="Q1127" s="65"/>
      <c r="R1127" s="65"/>
      <c r="S1127" s="65"/>
      <c r="T1127" s="65"/>
      <c r="U1127" s="65"/>
      <c r="V1127" s="65"/>
      <c r="W1127" s="65"/>
      <c r="X1127" s="65"/>
      <c r="Y1127" s="65"/>
      <c r="Z1127" s="65"/>
      <c r="AA1127" s="65"/>
      <c r="AB1127" s="65"/>
      <c r="AC1127" s="65"/>
    </row>
    <row r="1128" spans="4:29" x14ac:dyDescent="0.25">
      <c r="D1128" s="65"/>
      <c r="E1128" s="65"/>
      <c r="F1128" s="65"/>
      <c r="G1128" s="65"/>
      <c r="H1128" s="65"/>
      <c r="I1128" s="65"/>
      <c r="J1128" s="65"/>
      <c r="K1128" s="65"/>
      <c r="L1128" s="65"/>
      <c r="M1128" s="65"/>
      <c r="N1128" s="65"/>
      <c r="O1128" s="65"/>
      <c r="P1128" s="65"/>
      <c r="Q1128" s="65"/>
      <c r="R1128" s="65"/>
      <c r="S1128" s="65"/>
      <c r="T1128" s="65"/>
      <c r="U1128" s="65"/>
      <c r="V1128" s="65"/>
      <c r="W1128" s="65"/>
      <c r="X1128" s="65"/>
      <c r="Y1128" s="65"/>
      <c r="Z1128" s="65"/>
      <c r="AA1128" s="65"/>
      <c r="AB1128" s="65"/>
      <c r="AC1128" s="65"/>
    </row>
    <row r="1129" spans="4:29" x14ac:dyDescent="0.25">
      <c r="D1129" s="65"/>
      <c r="E1129" s="65"/>
      <c r="F1129" s="65"/>
      <c r="G1129" s="65"/>
      <c r="H1129" s="65"/>
      <c r="I1129" s="65"/>
      <c r="J1129" s="65"/>
      <c r="K1129" s="65"/>
      <c r="L1129" s="65"/>
      <c r="M1129" s="65"/>
      <c r="N1129" s="65"/>
      <c r="O1129" s="65"/>
      <c r="P1129" s="65"/>
      <c r="Q1129" s="65"/>
      <c r="R1129" s="65"/>
      <c r="S1129" s="65"/>
      <c r="T1129" s="65"/>
      <c r="U1129" s="65"/>
      <c r="V1129" s="65"/>
      <c r="W1129" s="65"/>
      <c r="X1129" s="65"/>
      <c r="Y1129" s="65"/>
      <c r="Z1129" s="65"/>
      <c r="AA1129" s="65"/>
      <c r="AB1129" s="65"/>
      <c r="AC1129" s="65"/>
    </row>
    <row r="1130" spans="4:29" x14ac:dyDescent="0.25">
      <c r="D1130" s="65"/>
      <c r="E1130" s="65"/>
      <c r="F1130" s="65"/>
      <c r="G1130" s="65"/>
      <c r="H1130" s="65"/>
      <c r="I1130" s="65"/>
      <c r="J1130" s="65"/>
      <c r="K1130" s="65"/>
      <c r="L1130" s="65"/>
      <c r="M1130" s="65"/>
      <c r="N1130" s="65"/>
      <c r="O1130" s="65"/>
      <c r="P1130" s="65"/>
      <c r="Q1130" s="65"/>
      <c r="R1130" s="65"/>
      <c r="S1130" s="65"/>
      <c r="T1130" s="65"/>
      <c r="U1130" s="65"/>
      <c r="V1130" s="65"/>
      <c r="W1130" s="65"/>
      <c r="X1130" s="65"/>
      <c r="Y1130" s="65"/>
      <c r="Z1130" s="65"/>
      <c r="AA1130" s="65"/>
      <c r="AB1130" s="65"/>
      <c r="AC1130" s="65"/>
    </row>
    <row r="1131" spans="4:29" x14ac:dyDescent="0.25">
      <c r="D1131" s="65"/>
      <c r="E1131" s="65"/>
      <c r="F1131" s="65"/>
      <c r="G1131" s="65"/>
      <c r="H1131" s="65"/>
      <c r="I1131" s="65"/>
      <c r="J1131" s="65"/>
      <c r="K1131" s="65"/>
      <c r="L1131" s="65"/>
      <c r="M1131" s="65"/>
      <c r="N1131" s="65"/>
      <c r="O1131" s="65"/>
      <c r="P1131" s="65"/>
      <c r="Q1131" s="65"/>
      <c r="R1131" s="65"/>
      <c r="S1131" s="65"/>
      <c r="T1131" s="65"/>
      <c r="U1131" s="65"/>
      <c r="V1131" s="65"/>
      <c r="W1131" s="65"/>
      <c r="X1131" s="65"/>
      <c r="Y1131" s="65"/>
      <c r="Z1131" s="65"/>
      <c r="AA1131" s="65"/>
      <c r="AB1131" s="65"/>
      <c r="AC1131" s="65"/>
    </row>
    <row r="1132" spans="4:29" x14ac:dyDescent="0.25">
      <c r="D1132" s="65"/>
      <c r="E1132" s="65"/>
      <c r="F1132" s="65"/>
      <c r="G1132" s="65"/>
      <c r="H1132" s="65"/>
      <c r="I1132" s="65"/>
      <c r="J1132" s="65"/>
      <c r="K1132" s="65"/>
      <c r="L1132" s="65"/>
      <c r="M1132" s="65"/>
      <c r="N1132" s="65"/>
      <c r="O1132" s="65"/>
      <c r="P1132" s="65"/>
      <c r="Q1132" s="65"/>
      <c r="R1132" s="65"/>
      <c r="S1132" s="65"/>
      <c r="T1132" s="65"/>
      <c r="U1132" s="65"/>
      <c r="V1132" s="65"/>
      <c r="W1132" s="65"/>
      <c r="X1132" s="65"/>
      <c r="Y1132" s="65"/>
      <c r="Z1132" s="65"/>
      <c r="AA1132" s="65"/>
      <c r="AB1132" s="65"/>
      <c r="AC1132" s="65"/>
    </row>
    <row r="1133" spans="4:29" x14ac:dyDescent="0.25">
      <c r="D1133" s="65"/>
      <c r="E1133" s="65"/>
      <c r="F1133" s="65"/>
      <c r="G1133" s="65"/>
      <c r="H1133" s="65"/>
      <c r="I1133" s="65"/>
      <c r="J1133" s="65"/>
      <c r="K1133" s="65"/>
      <c r="L1133" s="65"/>
      <c r="M1133" s="65"/>
      <c r="N1133" s="65"/>
      <c r="O1133" s="65"/>
      <c r="P1133" s="65"/>
      <c r="Q1133" s="65"/>
      <c r="R1133" s="65"/>
      <c r="S1133" s="65"/>
      <c r="T1133" s="65"/>
      <c r="U1133" s="65"/>
      <c r="V1133" s="65"/>
      <c r="W1133" s="65"/>
      <c r="X1133" s="65"/>
      <c r="Y1133" s="65"/>
      <c r="Z1133" s="65"/>
      <c r="AA1133" s="65"/>
      <c r="AB1133" s="65"/>
      <c r="AC1133" s="65"/>
    </row>
    <row r="1134" spans="4:29" x14ac:dyDescent="0.25">
      <c r="D1134" s="65"/>
      <c r="E1134" s="65"/>
      <c r="F1134" s="65"/>
      <c r="G1134" s="65"/>
      <c r="H1134" s="65"/>
      <c r="I1134" s="65"/>
      <c r="J1134" s="65"/>
      <c r="K1134" s="65"/>
      <c r="L1134" s="65"/>
      <c r="M1134" s="65"/>
      <c r="N1134" s="65"/>
      <c r="O1134" s="65"/>
      <c r="P1134" s="65"/>
      <c r="Q1134" s="65"/>
      <c r="R1134" s="65"/>
      <c r="S1134" s="65"/>
      <c r="T1134" s="65"/>
      <c r="U1134" s="65"/>
      <c r="V1134" s="65"/>
      <c r="W1134" s="65"/>
      <c r="X1134" s="65"/>
      <c r="Y1134" s="65"/>
      <c r="Z1134" s="65"/>
      <c r="AA1134" s="65"/>
      <c r="AB1134" s="65"/>
      <c r="AC1134" s="65"/>
    </row>
    <row r="1135" spans="4:29" x14ac:dyDescent="0.25">
      <c r="D1135" s="65"/>
      <c r="E1135" s="65"/>
      <c r="F1135" s="65"/>
      <c r="G1135" s="65"/>
      <c r="H1135" s="65"/>
      <c r="I1135" s="65"/>
      <c r="J1135" s="65"/>
      <c r="K1135" s="65"/>
      <c r="L1135" s="65"/>
      <c r="M1135" s="65"/>
      <c r="N1135" s="65"/>
      <c r="O1135" s="65"/>
      <c r="P1135" s="65"/>
      <c r="Q1135" s="65"/>
      <c r="R1135" s="65"/>
      <c r="S1135" s="65"/>
      <c r="T1135" s="65"/>
      <c r="U1135" s="65"/>
      <c r="V1135" s="65"/>
      <c r="W1135" s="65"/>
      <c r="X1135" s="65"/>
      <c r="Y1135" s="65"/>
      <c r="Z1135" s="65"/>
      <c r="AA1135" s="65"/>
      <c r="AB1135" s="65"/>
      <c r="AC1135" s="65"/>
    </row>
    <row r="1136" spans="4:29" x14ac:dyDescent="0.25">
      <c r="D1136" s="65"/>
      <c r="E1136" s="65"/>
      <c r="F1136" s="65"/>
      <c r="G1136" s="65"/>
      <c r="H1136" s="65"/>
      <c r="I1136" s="65"/>
      <c r="J1136" s="65"/>
      <c r="K1136" s="65"/>
      <c r="L1136" s="65"/>
      <c r="M1136" s="65"/>
      <c r="N1136" s="65"/>
      <c r="O1136" s="65"/>
      <c r="P1136" s="65"/>
      <c r="Q1136" s="65"/>
      <c r="R1136" s="65"/>
      <c r="S1136" s="65"/>
      <c r="T1136" s="65"/>
      <c r="U1136" s="65"/>
      <c r="V1136" s="65"/>
      <c r="W1136" s="65"/>
      <c r="X1136" s="65"/>
      <c r="Y1136" s="65"/>
      <c r="Z1136" s="65"/>
      <c r="AA1136" s="65"/>
      <c r="AB1136" s="65"/>
      <c r="AC1136" s="65"/>
    </row>
    <row r="1137" spans="4:29" x14ac:dyDescent="0.25">
      <c r="D1137" s="65"/>
      <c r="E1137" s="65"/>
      <c r="F1137" s="65"/>
      <c r="G1137" s="65"/>
      <c r="H1137" s="65"/>
      <c r="I1137" s="65"/>
      <c r="J1137" s="65"/>
      <c r="K1137" s="65"/>
      <c r="L1137" s="65"/>
      <c r="M1137" s="65"/>
      <c r="N1137" s="65"/>
      <c r="O1137" s="65"/>
      <c r="P1137" s="65"/>
      <c r="Q1137" s="65"/>
      <c r="R1137" s="65"/>
      <c r="S1137" s="65"/>
      <c r="T1137" s="65"/>
      <c r="U1137" s="65"/>
      <c r="V1137" s="65"/>
      <c r="W1137" s="65"/>
      <c r="X1137" s="65"/>
      <c r="Y1137" s="65"/>
      <c r="Z1137" s="65"/>
      <c r="AA1137" s="65"/>
      <c r="AB1137" s="65"/>
      <c r="AC1137" s="65"/>
    </row>
    <row r="1138" spans="4:29" x14ac:dyDescent="0.25">
      <c r="D1138" s="65"/>
      <c r="E1138" s="65"/>
      <c r="F1138" s="65"/>
      <c r="G1138" s="65"/>
      <c r="H1138" s="65"/>
      <c r="I1138" s="65"/>
      <c r="J1138" s="65"/>
      <c r="K1138" s="65"/>
      <c r="L1138" s="65"/>
      <c r="M1138" s="65"/>
      <c r="N1138" s="65"/>
      <c r="O1138" s="65"/>
      <c r="P1138" s="65"/>
      <c r="Q1138" s="65"/>
      <c r="R1138" s="65"/>
      <c r="S1138" s="65"/>
      <c r="T1138" s="65"/>
      <c r="U1138" s="65"/>
      <c r="V1138" s="65"/>
      <c r="W1138" s="65"/>
      <c r="X1138" s="65"/>
      <c r="Y1138" s="65"/>
      <c r="Z1138" s="65"/>
      <c r="AA1138" s="65"/>
      <c r="AB1138" s="65"/>
      <c r="AC1138" s="65"/>
    </row>
    <row r="1139" spans="4:29" x14ac:dyDescent="0.25">
      <c r="D1139" s="65"/>
      <c r="E1139" s="65"/>
      <c r="F1139" s="65"/>
      <c r="G1139" s="65"/>
      <c r="H1139" s="65"/>
      <c r="I1139" s="65"/>
      <c r="J1139" s="65"/>
      <c r="K1139" s="65"/>
      <c r="L1139" s="65"/>
      <c r="M1139" s="65"/>
      <c r="N1139" s="65"/>
      <c r="O1139" s="65"/>
      <c r="P1139" s="65"/>
      <c r="Q1139" s="65"/>
      <c r="R1139" s="65"/>
      <c r="S1139" s="65"/>
      <c r="T1139" s="65"/>
      <c r="U1139" s="65"/>
      <c r="V1139" s="65"/>
      <c r="W1139" s="65"/>
      <c r="X1139" s="65"/>
      <c r="Y1139" s="65"/>
      <c r="Z1139" s="65"/>
      <c r="AA1139" s="65"/>
      <c r="AB1139" s="65"/>
      <c r="AC1139" s="65"/>
    </row>
    <row r="1140" spans="4:29" x14ac:dyDescent="0.25">
      <c r="D1140" s="65"/>
      <c r="E1140" s="65"/>
      <c r="F1140" s="65"/>
      <c r="G1140" s="65"/>
      <c r="H1140" s="65"/>
      <c r="I1140" s="65"/>
      <c r="J1140" s="65"/>
      <c r="K1140" s="65"/>
      <c r="L1140" s="65"/>
      <c r="M1140" s="65"/>
      <c r="N1140" s="65"/>
      <c r="O1140" s="65"/>
      <c r="P1140" s="65"/>
      <c r="Q1140" s="65"/>
      <c r="R1140" s="65"/>
      <c r="S1140" s="65"/>
      <c r="T1140" s="65"/>
      <c r="U1140" s="65"/>
      <c r="V1140" s="65"/>
      <c r="W1140" s="65"/>
      <c r="X1140" s="65"/>
      <c r="Y1140" s="65"/>
      <c r="Z1140" s="65"/>
      <c r="AA1140" s="65"/>
      <c r="AB1140" s="65"/>
      <c r="AC1140" s="65"/>
    </row>
    <row r="1141" spans="4:29" x14ac:dyDescent="0.25">
      <c r="D1141" s="65"/>
      <c r="E1141" s="65"/>
      <c r="F1141" s="65"/>
      <c r="G1141" s="65"/>
      <c r="H1141" s="65"/>
      <c r="I1141" s="65"/>
      <c r="J1141" s="65"/>
      <c r="K1141" s="65"/>
      <c r="L1141" s="65"/>
      <c r="M1141" s="65"/>
      <c r="N1141" s="65"/>
      <c r="O1141" s="65"/>
      <c r="P1141" s="65"/>
      <c r="Q1141" s="65"/>
      <c r="R1141" s="65"/>
      <c r="S1141" s="65"/>
      <c r="T1141" s="65"/>
      <c r="U1141" s="65"/>
      <c r="V1141" s="65"/>
      <c r="W1141" s="65"/>
      <c r="X1141" s="65"/>
      <c r="Y1141" s="65"/>
      <c r="Z1141" s="65"/>
      <c r="AA1141" s="65"/>
      <c r="AB1141" s="65"/>
      <c r="AC1141" s="65"/>
    </row>
    <row r="1142" spans="4:29" x14ac:dyDescent="0.25">
      <c r="D1142" s="65"/>
      <c r="E1142" s="65"/>
      <c r="F1142" s="65"/>
      <c r="G1142" s="65"/>
      <c r="H1142" s="65"/>
      <c r="I1142" s="65"/>
      <c r="J1142" s="65"/>
      <c r="K1142" s="65"/>
      <c r="L1142" s="65"/>
      <c r="M1142" s="65"/>
      <c r="N1142" s="65"/>
      <c r="O1142" s="65"/>
      <c r="P1142" s="65"/>
      <c r="Q1142" s="65"/>
      <c r="R1142" s="65"/>
      <c r="S1142" s="65"/>
      <c r="T1142" s="65"/>
      <c r="U1142" s="65"/>
      <c r="V1142" s="65"/>
      <c r="W1142" s="65"/>
      <c r="X1142" s="65"/>
      <c r="Y1142" s="65"/>
      <c r="Z1142" s="65"/>
      <c r="AA1142" s="65"/>
      <c r="AB1142" s="65"/>
      <c r="AC1142" s="65"/>
    </row>
    <row r="1143" spans="4:29" x14ac:dyDescent="0.25">
      <c r="D1143" s="65"/>
      <c r="E1143" s="65"/>
      <c r="F1143" s="65"/>
      <c r="G1143" s="65"/>
      <c r="H1143" s="65"/>
      <c r="I1143" s="65"/>
      <c r="J1143" s="65"/>
      <c r="K1143" s="65"/>
      <c r="L1143" s="65"/>
      <c r="M1143" s="65"/>
      <c r="N1143" s="65"/>
      <c r="O1143" s="65"/>
      <c r="P1143" s="65"/>
      <c r="Q1143" s="65"/>
      <c r="R1143" s="65"/>
      <c r="S1143" s="65"/>
      <c r="T1143" s="65"/>
      <c r="U1143" s="65"/>
      <c r="V1143" s="65"/>
      <c r="W1143" s="65"/>
      <c r="X1143" s="65"/>
      <c r="Y1143" s="65"/>
      <c r="Z1143" s="65"/>
      <c r="AA1143" s="65"/>
      <c r="AB1143" s="65"/>
      <c r="AC1143" s="65"/>
    </row>
    <row r="1144" spans="4:29" x14ac:dyDescent="0.25">
      <c r="D1144" s="65"/>
      <c r="E1144" s="65"/>
      <c r="F1144" s="65"/>
      <c r="G1144" s="65"/>
      <c r="H1144" s="65"/>
      <c r="I1144" s="65"/>
      <c r="J1144" s="65"/>
      <c r="K1144" s="65"/>
      <c r="L1144" s="65"/>
      <c r="M1144" s="65"/>
      <c r="N1144" s="65"/>
      <c r="O1144" s="65"/>
      <c r="P1144" s="65"/>
      <c r="Q1144" s="65"/>
      <c r="R1144" s="65"/>
      <c r="S1144" s="65"/>
      <c r="T1144" s="65"/>
      <c r="U1144" s="65"/>
      <c r="V1144" s="65"/>
      <c r="W1144" s="65"/>
      <c r="X1144" s="65"/>
      <c r="Y1144" s="65"/>
      <c r="Z1144" s="65"/>
      <c r="AA1144" s="65"/>
      <c r="AB1144" s="65"/>
      <c r="AC1144" s="65"/>
    </row>
    <row r="1145" spans="4:29" x14ac:dyDescent="0.25">
      <c r="D1145" s="65"/>
      <c r="E1145" s="65"/>
      <c r="F1145" s="65"/>
      <c r="G1145" s="65"/>
      <c r="H1145" s="65"/>
      <c r="I1145" s="65"/>
      <c r="J1145" s="65"/>
      <c r="K1145" s="65"/>
      <c r="L1145" s="65"/>
      <c r="M1145" s="65"/>
      <c r="N1145" s="65"/>
      <c r="O1145" s="65"/>
      <c r="P1145" s="65"/>
      <c r="Q1145" s="65"/>
      <c r="R1145" s="65"/>
      <c r="S1145" s="65"/>
      <c r="T1145" s="65"/>
      <c r="U1145" s="65"/>
      <c r="V1145" s="65"/>
      <c r="W1145" s="65"/>
      <c r="X1145" s="65"/>
      <c r="Y1145" s="65"/>
      <c r="Z1145" s="65"/>
      <c r="AA1145" s="65"/>
      <c r="AB1145" s="65"/>
      <c r="AC1145" s="65"/>
    </row>
    <row r="1146" spans="4:29" x14ac:dyDescent="0.25">
      <c r="D1146" s="65"/>
      <c r="E1146" s="65"/>
      <c r="F1146" s="65"/>
      <c r="G1146" s="65"/>
      <c r="H1146" s="65"/>
      <c r="I1146" s="65"/>
      <c r="J1146" s="65"/>
      <c r="K1146" s="65"/>
      <c r="L1146" s="65"/>
      <c r="M1146" s="65"/>
      <c r="N1146" s="65"/>
      <c r="O1146" s="65"/>
      <c r="P1146" s="65"/>
      <c r="Q1146" s="65"/>
      <c r="R1146" s="65"/>
      <c r="S1146" s="65"/>
      <c r="T1146" s="65"/>
      <c r="U1146" s="65"/>
      <c r="V1146" s="65"/>
      <c r="W1146" s="65"/>
      <c r="X1146" s="65"/>
      <c r="Y1146" s="65"/>
      <c r="Z1146" s="65"/>
      <c r="AA1146" s="65"/>
      <c r="AB1146" s="65"/>
      <c r="AC1146" s="65"/>
    </row>
    <row r="1147" spans="4:29" x14ac:dyDescent="0.25">
      <c r="D1147" s="65"/>
      <c r="E1147" s="65"/>
      <c r="F1147" s="65"/>
      <c r="G1147" s="65"/>
      <c r="H1147" s="65"/>
      <c r="I1147" s="65"/>
      <c r="J1147" s="65"/>
      <c r="K1147" s="65"/>
      <c r="L1147" s="65"/>
      <c r="M1147" s="65"/>
      <c r="N1147" s="65"/>
      <c r="O1147" s="65"/>
      <c r="P1147" s="65"/>
      <c r="Q1147" s="65"/>
      <c r="R1147" s="65"/>
      <c r="S1147" s="65"/>
      <c r="T1147" s="65"/>
      <c r="U1147" s="65"/>
      <c r="V1147" s="65"/>
      <c r="W1147" s="65"/>
      <c r="X1147" s="65"/>
      <c r="Y1147" s="65"/>
      <c r="Z1147" s="65"/>
      <c r="AA1147" s="65"/>
      <c r="AB1147" s="65"/>
      <c r="AC1147" s="65"/>
    </row>
    <row r="1148" spans="4:29" x14ac:dyDescent="0.25">
      <c r="D1148" s="65"/>
      <c r="E1148" s="65"/>
      <c r="F1148" s="65"/>
      <c r="G1148" s="65"/>
      <c r="H1148" s="65"/>
      <c r="I1148" s="65"/>
      <c r="J1148" s="65"/>
      <c r="K1148" s="65"/>
      <c r="L1148" s="65"/>
      <c r="M1148" s="65"/>
      <c r="N1148" s="65"/>
      <c r="O1148" s="65"/>
      <c r="P1148" s="65"/>
      <c r="Q1148" s="65"/>
      <c r="R1148" s="65"/>
      <c r="S1148" s="65"/>
      <c r="T1148" s="65"/>
      <c r="U1148" s="65"/>
      <c r="V1148" s="65"/>
      <c r="W1148" s="65"/>
      <c r="X1148" s="65"/>
      <c r="Y1148" s="65"/>
      <c r="Z1148" s="65"/>
      <c r="AA1148" s="65"/>
      <c r="AB1148" s="65"/>
      <c r="AC1148" s="65"/>
    </row>
    <row r="1149" spans="4:29" x14ac:dyDescent="0.25">
      <c r="D1149" s="65"/>
      <c r="E1149" s="65"/>
      <c r="F1149" s="65"/>
      <c r="G1149" s="65"/>
      <c r="H1149" s="65"/>
      <c r="I1149" s="65"/>
      <c r="J1149" s="65"/>
      <c r="K1149" s="65"/>
      <c r="L1149" s="65"/>
      <c r="M1149" s="65"/>
      <c r="N1149" s="65"/>
      <c r="O1149" s="65"/>
      <c r="P1149" s="65"/>
      <c r="Q1149" s="65"/>
      <c r="R1149" s="65"/>
      <c r="S1149" s="65"/>
      <c r="T1149" s="65"/>
      <c r="U1149" s="65"/>
      <c r="V1149" s="65"/>
      <c r="W1149" s="65"/>
      <c r="X1149" s="65"/>
      <c r="Y1149" s="65"/>
      <c r="Z1149" s="65"/>
      <c r="AA1149" s="65"/>
      <c r="AB1149" s="65"/>
      <c r="AC1149" s="65"/>
    </row>
    <row r="1150" spans="4:29" x14ac:dyDescent="0.25">
      <c r="D1150" s="65"/>
      <c r="E1150" s="65"/>
      <c r="F1150" s="65"/>
      <c r="G1150" s="65"/>
      <c r="H1150" s="65"/>
      <c r="I1150" s="65"/>
      <c r="J1150" s="65"/>
      <c r="K1150" s="65"/>
      <c r="L1150" s="65"/>
      <c r="M1150" s="65"/>
      <c r="N1150" s="65"/>
      <c r="O1150" s="65"/>
      <c r="P1150" s="65"/>
      <c r="Q1150" s="65"/>
      <c r="R1150" s="65"/>
      <c r="S1150" s="65"/>
      <c r="T1150" s="65"/>
      <c r="U1150" s="65"/>
      <c r="V1150" s="65"/>
      <c r="W1150" s="65"/>
      <c r="X1150" s="65"/>
      <c r="Y1150" s="65"/>
      <c r="Z1150" s="65"/>
      <c r="AA1150" s="65"/>
      <c r="AB1150" s="65"/>
      <c r="AC1150" s="65"/>
    </row>
  </sheetData>
  <sheetProtection algorithmName="SHA-512" hashValue="IFRAa40+DiFVYtlNY6JPiCyNHEosPyJTmRqdtZQ/n0LvYYMUaX8MOJiwftraWoHeKXAgJ9or/L0Wi2y1mXfp4A==" saltValue="2pkSbFXU2WkJhfISnHCqHw==" spinCount="100000" sheet="1" objects="1" scenarios="1"/>
  <mergeCells count="22">
    <mergeCell ref="A10:C11"/>
    <mergeCell ref="A12:C13"/>
    <mergeCell ref="A14:C15"/>
    <mergeCell ref="A16:C17"/>
    <mergeCell ref="A20:C21"/>
    <mergeCell ref="A18:C19"/>
    <mergeCell ref="N1:U1"/>
    <mergeCell ref="A46:C47"/>
    <mergeCell ref="A48:C49"/>
    <mergeCell ref="A28:C29"/>
    <mergeCell ref="A30:C31"/>
    <mergeCell ref="A32:C33"/>
    <mergeCell ref="A34:C35"/>
    <mergeCell ref="A38:C38"/>
    <mergeCell ref="A1:C1"/>
    <mergeCell ref="A2:C3"/>
    <mergeCell ref="A4:C5"/>
    <mergeCell ref="A6:C7"/>
    <mergeCell ref="A8:C9"/>
    <mergeCell ref="A22:C23"/>
    <mergeCell ref="A24:C25"/>
    <mergeCell ref="A26:C27"/>
  </mergeCells>
  <hyperlinks>
    <hyperlink ref="E4" r:id="rId1" xr:uid="{907886ED-C9A0-45C8-976D-DBF500F1E7D9}"/>
    <hyperlink ref="A4:C5" location="Landing!A1" display="Home" xr:uid="{D2BA717F-D75A-4DE0-B551-3D73A5B85638}"/>
    <hyperlink ref="A10:C11" location="SpaceUT!A1" display="- Utilities" xr:uid="{5E7BCED2-AF99-4A91-B824-4383A3419090}"/>
    <hyperlink ref="A12:C13" location="SpaceSA!A1" display="- Safety" xr:uid="{7E6815C4-00FF-4934-A011-7C1D15930E42}"/>
    <hyperlink ref="A14:C15" location="SpaceFL!A1" display="- Flooring" xr:uid="{97852338-1C50-4AFC-AF79-DDF6E6A80D9B}"/>
    <hyperlink ref="A16:C17" location="SpaceCL!A1" display="- Cleaning" xr:uid="{3A012A97-17CA-47E8-A4CC-4E221F8FE2E4}"/>
    <hyperlink ref="A28:C29" location="SpaceGR!A1" display="- Graphics &amp; Rigging" xr:uid="{86F2CCEE-6F8D-4807-AA35-0BAACC3A54DB}"/>
    <hyperlink ref="A30:C31" location="SpaceCD!A1" display="Your contact details" xr:uid="{3E7FDDC4-243C-4025-8EDA-58BAAE2DE40E}"/>
    <hyperlink ref="A32:C33" location="SpaceOS!A1" display="Order summary" xr:uid="{F9761FAA-D3A0-4F5B-AB84-F6E2A0F4E3EB}"/>
    <hyperlink ref="A34:C35" location="SpaceTC!A1" display="Terms and Conditions" xr:uid="{C68C0002-44EF-4DE1-92F6-19F669CA2D30}"/>
    <hyperlink ref="A6:C7" location="SpaceO!A1" display="Important information" xr:uid="{4AE1F665-6DF1-4AA1-A1B0-25B84C934604}"/>
    <hyperlink ref="A8:C9" location="SpaceEI!A1" display=" - Event IT" xr:uid="{07958C78-4EE2-43E0-8A04-0E49C4EA0C73}"/>
    <hyperlink ref="A18:C19" location="SpaceCA!A1" display="- Catering - Breakfast" xr:uid="{A0385CD8-300F-4EF3-9081-4248A3CE1B7D}"/>
    <hyperlink ref="A46" r:id="rId2" display="eventorders.nec@necgroup.co.uk" xr:uid="{19C3BDBD-BD46-44AF-93E2-C351D900E5EF}"/>
    <hyperlink ref="A46:C47" r:id="rId3" display="Click here to speak to our team!" xr:uid="{E9030790-13F1-4A50-9D57-B70C19432DC7}"/>
    <hyperlink ref="A24:C25" location="'SpaceCA (3)'!A1" display="- Catering - Alcohol" xr:uid="{AF0D4B51-18C7-4CCB-9518-506A18AA761F}"/>
    <hyperlink ref="A26:C27" location="'SpaceCA (4)'!A1" display="- Catering - Hygiene" xr:uid="{6331CC04-6582-4F56-8DD2-E7087AF728EE}"/>
    <hyperlink ref="A20:C21" location="SpaceCA!A1" display="- Catering - Breakfast" xr:uid="{B1BE04E6-8AAA-4E2C-817A-AFDA72349AFD}"/>
    <hyperlink ref="A22:C23" location="'SpaceCA (3)'!A1" display="- Catering - Alcohol" xr:uid="{B290B30A-9E22-42C6-864C-5A639DC8FC3B}"/>
    <hyperlink ref="N1:U1" r:id="rId4" display="mailto:eventorders.nec@necgroup.co.uk" xr:uid="{2ECA989E-5D02-40B9-AD81-B036F8449146}"/>
  </hyperlinks>
  <printOptions horizontalCentered="1"/>
  <pageMargins left="0.23622047244094491" right="0.23622047244094491" top="0.35433070866141736" bottom="0.35433070866141736" header="0.31496062992125984" footer="0.31496062992125984"/>
  <pageSetup paperSize="9" fitToHeight="0"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6AF55-5E41-4821-87AC-FAFDABF2947E}">
  <sheetPr codeName="Sheet29">
    <tabColor rgb="FF1E384E"/>
    <pageSetUpPr autoPageBreaks="0" fitToPage="1"/>
  </sheetPr>
  <dimension ref="A1:BA387"/>
  <sheetViews>
    <sheetView topLeftCell="A204" zoomScale="70" zoomScaleNormal="70" workbookViewId="0">
      <selection activeCell="B223" sqref="B223"/>
    </sheetView>
  </sheetViews>
  <sheetFormatPr defaultColWidth="8.85546875" defaultRowHeight="15" x14ac:dyDescent="0.25"/>
  <cols>
    <col min="1" max="1" width="8.85546875" style="1"/>
    <col min="2" max="2" width="39.85546875" style="1" customWidth="1"/>
    <col min="3" max="3" width="8.85546875" style="1"/>
    <col min="4" max="4" width="10.140625" style="1" bestFit="1" customWidth="1"/>
    <col min="5" max="7" width="8.85546875" style="1"/>
    <col min="8" max="8" width="8" style="1" customWidth="1"/>
    <col min="9" max="9" width="16.85546875" style="8" bestFit="1" customWidth="1"/>
    <col min="10" max="10" width="13.85546875" style="1" bestFit="1" customWidth="1"/>
    <col min="11" max="11" width="7.85546875" style="13" customWidth="1"/>
    <col min="12" max="12" width="21.85546875" style="1" customWidth="1"/>
    <col min="13" max="14" width="8.85546875" style="1" customWidth="1"/>
    <col min="15" max="15" width="13.140625" style="8" customWidth="1"/>
    <col min="16" max="16" width="12.42578125" style="20" bestFit="1" customWidth="1"/>
    <col min="17" max="17" width="6.140625" style="1" bestFit="1" customWidth="1"/>
    <col min="18" max="18" width="36.5703125" style="1" bestFit="1" customWidth="1"/>
    <col min="19" max="19" width="12.5703125" style="1" customWidth="1"/>
    <col min="20" max="20" width="11.5703125" style="8" bestFit="1" customWidth="1"/>
    <col min="21" max="21" width="15.5703125" style="20" customWidth="1"/>
    <col min="22" max="22" width="8.140625" style="1" bestFit="1" customWidth="1"/>
    <col min="23" max="23" width="31.85546875" style="1" customWidth="1"/>
    <col min="24" max="24" width="5.5703125" style="1" customWidth="1"/>
    <col min="25" max="25" width="11.5703125" style="8" bestFit="1" customWidth="1"/>
    <col min="26" max="26" width="15.5703125" style="20" customWidth="1"/>
    <col min="27" max="27" width="15.5703125" style="1" customWidth="1"/>
    <col min="28" max="28" width="36.85546875" style="1" bestFit="1" customWidth="1"/>
    <col min="29" max="29" width="5.5703125" style="1" customWidth="1"/>
    <col min="30" max="30" width="9.140625" style="1" customWidth="1"/>
    <col min="31" max="31" width="12.42578125" style="8" bestFit="1" customWidth="1"/>
    <col min="32" max="32" width="12.42578125" style="1" bestFit="1" customWidth="1"/>
    <col min="33" max="33" width="8.85546875" style="1" bestFit="1" customWidth="1"/>
    <col min="34" max="34" width="36.5703125" style="1" bestFit="1" customWidth="1"/>
    <col min="35" max="35" width="8.85546875" style="1"/>
    <col min="36" max="36" width="12.42578125" style="8" bestFit="1" customWidth="1"/>
    <col min="37" max="37" width="12.42578125" style="1" bestFit="1" customWidth="1"/>
    <col min="38" max="38" width="11.5703125" style="1" bestFit="1" customWidth="1"/>
    <col min="39" max="39" width="36.5703125" style="1" bestFit="1" customWidth="1"/>
    <col min="40" max="40" width="5.140625" style="1" bestFit="1" customWidth="1"/>
    <col min="41" max="41" width="12.42578125" style="8" bestFit="1" customWidth="1"/>
    <col min="42" max="42" width="14.140625" style="20" bestFit="1" customWidth="1"/>
    <col min="43" max="43" width="11.5703125" style="1" bestFit="1" customWidth="1"/>
    <col min="44" max="44" width="36.5703125" style="1" bestFit="1" customWidth="1"/>
    <col min="45" max="47" width="8.85546875" style="1"/>
    <col min="48" max="48" width="11.5703125" style="8" bestFit="1" customWidth="1"/>
    <col min="49" max="52" width="8.85546875" style="1"/>
    <col min="53" max="53" width="11.5703125" style="8" bestFit="1" customWidth="1"/>
    <col min="54" max="16384" width="8.85546875" style="1"/>
  </cols>
  <sheetData>
    <row r="1" spans="1:53" s="3" customFormat="1" ht="27.6" customHeight="1" x14ac:dyDescent="0.25">
      <c r="A1" s="2" t="s">
        <v>0</v>
      </c>
      <c r="B1" s="4"/>
      <c r="C1" s="4"/>
      <c r="I1" s="12"/>
      <c r="K1" s="18"/>
      <c r="O1" s="12"/>
      <c r="P1" s="19"/>
      <c r="T1" s="12"/>
      <c r="U1" s="19"/>
      <c r="Y1" s="12"/>
      <c r="Z1" s="19"/>
      <c r="AE1" s="17"/>
      <c r="AJ1" s="12"/>
      <c r="AO1" s="12"/>
      <c r="AP1" s="19"/>
      <c r="AV1" s="12"/>
      <c r="BA1" s="12"/>
    </row>
    <row r="2" spans="1:53" ht="14.45" customHeight="1" x14ac:dyDescent="0.25"/>
    <row r="3" spans="1:53" ht="14.45" customHeight="1" x14ac:dyDescent="0.25">
      <c r="B3" s="11" t="s">
        <v>95</v>
      </c>
      <c r="C3" s="1" t="s">
        <v>220</v>
      </c>
      <c r="D3" s="1" t="s">
        <v>28</v>
      </c>
      <c r="E3" s="1" t="s">
        <v>29</v>
      </c>
      <c r="F3" s="1" t="s">
        <v>831</v>
      </c>
      <c r="I3" s="16" t="s">
        <v>205</v>
      </c>
      <c r="AE3" s="8" t="s">
        <v>145</v>
      </c>
      <c r="AF3" s="1" t="s">
        <v>188</v>
      </c>
      <c r="AG3" s="1" t="s">
        <v>220</v>
      </c>
      <c r="AH3" s="1" t="s">
        <v>26</v>
      </c>
    </row>
    <row r="4" spans="1:53" ht="14.45" customHeight="1" x14ac:dyDescent="0.25">
      <c r="A4" s="1" t="s">
        <v>598</v>
      </c>
      <c r="B4" s="14" t="str" cm="1">
        <f t="array" ref="B4">IFERROR(_xlfn.CHOOSECOLS(_xlfn._xlws.FILTER(SpaceEI!E5:W31,SpaceEI!Q5:Q31&gt;0,""),1,13,17,18,19),"")</f>
        <v/>
      </c>
      <c r="C4" s="14"/>
      <c r="D4" s="14"/>
      <c r="E4" s="14"/>
      <c r="F4" s="14"/>
      <c r="G4" s="14"/>
      <c r="I4" s="188" t="s">
        <v>145</v>
      </c>
      <c r="J4" s="40" t="s">
        <v>188</v>
      </c>
      <c r="K4" s="189" t="s">
        <v>220</v>
      </c>
      <c r="L4" s="40" t="s">
        <v>25</v>
      </c>
      <c r="M4" s="41"/>
      <c r="O4" s="16" t="s">
        <v>607</v>
      </c>
      <c r="T4" s="16" t="s">
        <v>607</v>
      </c>
      <c r="Y4" s="16" t="s">
        <v>608</v>
      </c>
      <c r="AE4" s="16" t="s">
        <v>609</v>
      </c>
    </row>
    <row r="5" spans="1:53" x14ac:dyDescent="0.25">
      <c r="B5" s="15"/>
      <c r="C5" s="15"/>
      <c r="D5" s="15"/>
      <c r="E5" s="15"/>
      <c r="F5" s="15"/>
      <c r="G5" s="15"/>
      <c r="I5" s="61" cm="1">
        <f t="array" ref="I5:M5">IFERROR(_xlfn._xlws.SORT(_xlfn._xlws.FILTER(O15:S402,((Q15:Q402&lt;&gt;9999)*(Q15:Q402&lt;&gt;""))+((Q15:Q402="")*(O15:O402&lt;&gt;"")),""),5),"")</f>
        <v>0</v>
      </c>
      <c r="J5" s="14">
        <v>0</v>
      </c>
      <c r="K5" s="190">
        <v>0</v>
      </c>
      <c r="L5" s="14">
        <v>0</v>
      </c>
      <c r="M5" s="47">
        <v>0</v>
      </c>
      <c r="N5" s="9"/>
      <c r="O5" s="22" t="str" cm="1">
        <f t="array" ref="O5">IFERROR(_xlfn.CHOOSECOLS(_xlfn._xlws.FILTER(SpaceFL!E5:N11,(SpaceFL!I5:I11&gt;0),""),6,7,5,1),"")</f>
        <v/>
      </c>
      <c r="P5" s="32"/>
      <c r="Q5" s="33"/>
      <c r="R5" s="34"/>
      <c r="T5" s="22" t="str" cm="1">
        <f t="array" ref="T5">IFERROR(_xlfn.CHOOSECOLS(_xlfn._xlws.FILTER(SpaceFL!E5:N11,(SpaceFL!L5:L11&gt;0),""),9,10,8,1),"")</f>
        <v/>
      </c>
      <c r="U5" s="32"/>
      <c r="V5" s="33"/>
      <c r="W5" s="34"/>
      <c r="Y5" s="53" t="str" cm="1">
        <f t="array" ref="Y5">IFERROR(_xlfn.CHOOSECOLS(_xlfn._xlws.FILTER(SpaceCL!E5:P16,(SpaceCL!K5:K16&gt;0),""),12),"")</f>
        <v/>
      </c>
      <c r="Z5" s="497" t="str">
        <f>IF(Y5&lt;&gt;"","-","")</f>
        <v/>
      </c>
      <c r="AA5" s="40" t="str" cm="1">
        <f t="array" ref="AA5">IFERROR(_xlfn.CHOOSECOLS(_xlfn._xlws.FILTER(SpaceCL!E5:P16,(SpaceCL!K5:K16&gt;0),""),7,1),"")</f>
        <v/>
      </c>
      <c r="AB5" s="41"/>
      <c r="AD5" s="1" t="s">
        <v>600</v>
      </c>
      <c r="AE5" s="53" t="str" cm="1">
        <f t="array" ref="AE5">IFERROR(_xlfn.CHOOSECOLS(_xlfn._xlws.FILTER(SpaceCA!E5:AG25,(SpaceCA!S5:S25&gt;0),""),16,17, 15,1),"")</f>
        <v/>
      </c>
      <c r="AF5" s="40"/>
      <c r="AG5" s="40"/>
      <c r="AH5" s="41"/>
      <c r="AJ5" s="53" t="str" cm="1">
        <f t="array" ref="AJ5">IFERROR(_xlfn.CHOOSECOLS(_xlfn._xlws.FILTER(SpaceCA!E5:AG22,(SpaceCA!V5:V18&gt;0),""),19,20,18,1),"")</f>
        <v/>
      </c>
      <c r="AK5" s="40"/>
      <c r="AL5" s="40"/>
      <c r="AM5" s="41"/>
      <c r="AO5" s="53" t="str" cm="1">
        <f t="array" ref="AO5">IFERROR(_xlfn.CHOOSECOLS(_xlfn._xlws.FILTER(SpaceCA!E5:AG22,(SpaceCA!Y5:Y18&gt;0),""),22,23,21,1),"")</f>
        <v/>
      </c>
      <c r="AP5" s="58"/>
      <c r="AQ5" s="40"/>
      <c r="AR5" s="41"/>
    </row>
    <row r="6" spans="1:53" x14ac:dyDescent="0.25">
      <c r="B6" s="15"/>
      <c r="C6" s="15"/>
      <c r="D6" s="15"/>
      <c r="E6" s="15"/>
      <c r="F6" s="15"/>
      <c r="G6" s="15"/>
      <c r="I6" s="61"/>
      <c r="J6" s="14"/>
      <c r="K6" s="190"/>
      <c r="L6" s="14"/>
      <c r="M6" s="47"/>
      <c r="N6" s="9"/>
      <c r="O6" s="25"/>
      <c r="P6" s="26"/>
      <c r="Q6" s="15"/>
      <c r="R6" s="27"/>
      <c r="T6" s="25"/>
      <c r="U6" s="26"/>
      <c r="V6" s="15"/>
      <c r="W6" s="27"/>
      <c r="Y6" s="54"/>
      <c r="Z6" s="493" t="str">
        <f t="shared" ref="Z6:Z16" si="0">IF(Y6&lt;&gt;"","-","")</f>
        <v/>
      </c>
      <c r="AA6" s="15"/>
      <c r="AB6" s="43"/>
      <c r="AE6" s="54"/>
      <c r="AF6" s="15"/>
      <c r="AG6" s="15"/>
      <c r="AH6" s="43"/>
      <c r="AJ6" s="54"/>
      <c r="AK6" s="15"/>
      <c r="AL6" s="15"/>
      <c r="AM6" s="43"/>
      <c r="AO6" s="54"/>
      <c r="AP6" s="26"/>
      <c r="AQ6" s="15"/>
      <c r="AR6" s="43"/>
    </row>
    <row r="7" spans="1:53" x14ac:dyDescent="0.25">
      <c r="B7" s="15"/>
      <c r="C7" s="15"/>
      <c r="D7" s="15"/>
      <c r="E7" s="15"/>
      <c r="F7" s="15"/>
      <c r="G7" s="15"/>
      <c r="I7" s="61"/>
      <c r="J7" s="14"/>
      <c r="K7" s="190"/>
      <c r="L7" s="14"/>
      <c r="M7" s="47"/>
      <c r="N7" s="9"/>
      <c r="O7" s="25"/>
      <c r="P7" s="26"/>
      <c r="Q7" s="15"/>
      <c r="R7" s="27"/>
      <c r="T7" s="25"/>
      <c r="U7" s="26"/>
      <c r="V7" s="15"/>
      <c r="W7" s="27"/>
      <c r="Y7" s="54"/>
      <c r="Z7" s="493" t="str">
        <f t="shared" si="0"/>
        <v/>
      </c>
      <c r="AA7" s="15"/>
      <c r="AB7" s="43"/>
      <c r="AE7" s="54"/>
      <c r="AF7" s="15"/>
      <c r="AG7" s="15"/>
      <c r="AH7" s="43"/>
      <c r="AJ7" s="54"/>
      <c r="AK7" s="15"/>
      <c r="AL7" s="15"/>
      <c r="AM7" s="43"/>
      <c r="AO7" s="54"/>
      <c r="AP7" s="26"/>
      <c r="AQ7" s="15"/>
      <c r="AR7" s="43"/>
    </row>
    <row r="8" spans="1:53" x14ac:dyDescent="0.25">
      <c r="B8" s="14"/>
      <c r="C8" s="14"/>
      <c r="D8" s="14"/>
      <c r="E8" s="14"/>
      <c r="F8" s="14"/>
      <c r="G8" s="14"/>
      <c r="I8" s="61"/>
      <c r="J8" s="14"/>
      <c r="K8" s="190"/>
      <c r="L8" s="14"/>
      <c r="M8" s="47"/>
      <c r="N8" s="9"/>
      <c r="O8" s="25"/>
      <c r="P8" s="26"/>
      <c r="Q8" s="15"/>
      <c r="R8" s="27"/>
      <c r="T8" s="25"/>
      <c r="U8" s="26"/>
      <c r="V8" s="15"/>
      <c r="W8" s="27"/>
      <c r="Y8" s="54"/>
      <c r="Z8" s="493" t="str">
        <f t="shared" si="0"/>
        <v/>
      </c>
      <c r="AA8" s="15"/>
      <c r="AB8" s="43"/>
      <c r="AE8" s="54"/>
      <c r="AF8" s="15"/>
      <c r="AG8" s="15"/>
      <c r="AH8" s="43"/>
      <c r="AJ8" s="54"/>
      <c r="AK8" s="15"/>
      <c r="AL8" s="15"/>
      <c r="AM8" s="43"/>
      <c r="AO8" s="54"/>
      <c r="AP8" s="26"/>
      <c r="AQ8" s="15"/>
      <c r="AR8" s="43"/>
    </row>
    <row r="9" spans="1:53" x14ac:dyDescent="0.25">
      <c r="B9" s="15"/>
      <c r="C9" s="15"/>
      <c r="D9" s="15"/>
      <c r="E9" s="15"/>
      <c r="F9" s="15"/>
      <c r="G9" s="15"/>
      <c r="I9" s="54"/>
      <c r="J9" s="15"/>
      <c r="K9" s="179"/>
      <c r="L9" s="15"/>
      <c r="M9" s="43"/>
      <c r="O9" s="25"/>
      <c r="P9" s="26"/>
      <c r="Q9" s="15"/>
      <c r="R9" s="27"/>
      <c r="T9" s="25"/>
      <c r="U9" s="26"/>
      <c r="V9" s="15"/>
      <c r="W9" s="27"/>
      <c r="Y9" s="54"/>
      <c r="Z9" s="493" t="str">
        <f t="shared" si="0"/>
        <v/>
      </c>
      <c r="AA9" s="15"/>
      <c r="AB9" s="43"/>
      <c r="AE9" s="54"/>
      <c r="AF9" s="15"/>
      <c r="AG9" s="15"/>
      <c r="AH9" s="43"/>
      <c r="AJ9" s="54"/>
      <c r="AK9" s="15"/>
      <c r="AL9" s="15"/>
      <c r="AM9" s="43"/>
      <c r="AO9" s="54"/>
      <c r="AP9" s="26"/>
      <c r="AQ9" s="15"/>
      <c r="AR9" s="43"/>
    </row>
    <row r="10" spans="1:53" x14ac:dyDescent="0.25">
      <c r="B10" s="14"/>
      <c r="C10" s="14"/>
      <c r="D10" s="14"/>
      <c r="E10" s="14"/>
      <c r="F10" s="14"/>
      <c r="G10" s="14"/>
      <c r="I10" s="61"/>
      <c r="J10" s="14"/>
      <c r="K10" s="190"/>
      <c r="L10" s="14"/>
      <c r="M10" s="47"/>
      <c r="N10" s="9"/>
      <c r="O10" s="25"/>
      <c r="P10" s="26"/>
      <c r="Q10" s="15"/>
      <c r="R10" s="27"/>
      <c r="T10" s="25"/>
      <c r="U10" s="26"/>
      <c r="V10" s="15"/>
      <c r="W10" s="27"/>
      <c r="Y10" s="54"/>
      <c r="Z10" s="493" t="str">
        <f t="shared" si="0"/>
        <v/>
      </c>
      <c r="AA10" s="15"/>
      <c r="AB10" s="43"/>
      <c r="AE10" s="54"/>
      <c r="AF10" s="15"/>
      <c r="AG10" s="15"/>
      <c r="AH10" s="43"/>
      <c r="AJ10" s="54"/>
      <c r="AK10" s="15"/>
      <c r="AL10" s="15"/>
      <c r="AM10" s="43"/>
      <c r="AO10" s="54"/>
      <c r="AP10" s="26"/>
      <c r="AQ10" s="15"/>
      <c r="AR10" s="43"/>
    </row>
    <row r="11" spans="1:53" x14ac:dyDescent="0.25">
      <c r="B11" s="14"/>
      <c r="C11" s="14"/>
      <c r="D11" s="14"/>
      <c r="E11" s="14"/>
      <c r="F11" s="14"/>
      <c r="G11" s="14"/>
      <c r="I11" s="61"/>
      <c r="J11" s="14"/>
      <c r="K11" s="190"/>
      <c r="L11" s="14"/>
      <c r="M11" s="47"/>
      <c r="N11" s="9"/>
      <c r="O11" s="28"/>
      <c r="P11" s="29"/>
      <c r="Q11" s="30"/>
      <c r="R11" s="31"/>
      <c r="T11" s="28"/>
      <c r="U11" s="29"/>
      <c r="V11" s="30"/>
      <c r="W11" s="31"/>
      <c r="Y11" s="54"/>
      <c r="Z11" s="493" t="str">
        <f t="shared" si="0"/>
        <v/>
      </c>
      <c r="AA11" s="15"/>
      <c r="AB11" s="43"/>
      <c r="AE11" s="54"/>
      <c r="AF11" s="15"/>
      <c r="AG11" s="15"/>
      <c r="AH11" s="43"/>
      <c r="AJ11" s="54"/>
      <c r="AK11" s="15"/>
      <c r="AL11" s="15"/>
      <c r="AM11" s="43"/>
      <c r="AO11" s="54"/>
      <c r="AP11" s="26"/>
      <c r="AQ11" s="15"/>
      <c r="AR11" s="43"/>
    </row>
    <row r="12" spans="1:53" x14ac:dyDescent="0.25">
      <c r="B12" s="15"/>
      <c r="C12" s="15"/>
      <c r="D12" s="15"/>
      <c r="E12" s="15"/>
      <c r="F12" s="15"/>
      <c r="G12" s="15"/>
      <c r="I12" s="61"/>
      <c r="J12" s="14"/>
      <c r="K12" s="190"/>
      <c r="L12" s="14"/>
      <c r="M12" s="47"/>
      <c r="N12" s="9"/>
      <c r="O12" s="49"/>
      <c r="P12" s="26"/>
      <c r="Q12" s="15"/>
      <c r="R12" s="15"/>
      <c r="T12" s="49"/>
      <c r="U12" s="26"/>
      <c r="V12" s="15"/>
      <c r="W12" s="15"/>
      <c r="X12" s="9"/>
      <c r="Y12" s="61"/>
      <c r="Z12" s="493" t="str">
        <f t="shared" si="0"/>
        <v/>
      </c>
      <c r="AA12" s="14"/>
      <c r="AB12" s="47"/>
      <c r="AC12" s="9"/>
      <c r="AD12" s="9"/>
      <c r="AE12" s="54"/>
      <c r="AF12" s="15"/>
      <c r="AG12" s="15"/>
      <c r="AH12" s="43"/>
      <c r="AJ12" s="54"/>
      <c r="AK12" s="15"/>
      <c r="AL12" s="15"/>
      <c r="AM12" s="43"/>
      <c r="AN12" s="9"/>
      <c r="AO12" s="54"/>
      <c r="AP12" s="26"/>
      <c r="AQ12" s="15"/>
      <c r="AR12" s="43"/>
    </row>
    <row r="13" spans="1:53" x14ac:dyDescent="0.25">
      <c r="B13" s="14"/>
      <c r="C13" s="14"/>
      <c r="D13" s="14"/>
      <c r="E13" s="14"/>
      <c r="F13" s="14"/>
      <c r="G13" s="14"/>
      <c r="H13" s="5"/>
      <c r="I13" s="61"/>
      <c r="J13" s="14"/>
      <c r="K13" s="190"/>
      <c r="L13" s="14"/>
      <c r="M13" s="47"/>
      <c r="N13" s="9"/>
      <c r="O13" s="1028" t="s">
        <v>223</v>
      </c>
      <c r="P13" s="1029"/>
      <c r="Q13" s="1029"/>
      <c r="R13" s="1030"/>
      <c r="S13" s="1034" t="s">
        <v>222</v>
      </c>
      <c r="T13" s="1035"/>
      <c r="U13" s="1035"/>
      <c r="V13" s="1035"/>
      <c r="W13" s="1036"/>
      <c r="X13" s="9"/>
      <c r="Y13" s="61"/>
      <c r="Z13" s="493" t="str">
        <f t="shared" si="0"/>
        <v/>
      </c>
      <c r="AA13" s="14"/>
      <c r="AB13" s="47"/>
      <c r="AC13" s="9"/>
      <c r="AD13" s="9"/>
      <c r="AE13" s="54"/>
      <c r="AF13" s="15"/>
      <c r="AG13" s="15"/>
      <c r="AH13" s="43"/>
      <c r="AI13" s="9"/>
      <c r="AJ13" s="54"/>
      <c r="AK13" s="15"/>
      <c r="AL13" s="15"/>
      <c r="AM13" s="43"/>
      <c r="AO13" s="54"/>
      <c r="AP13" s="26"/>
      <c r="AQ13" s="15"/>
      <c r="AR13" s="43"/>
    </row>
    <row r="14" spans="1:53" x14ac:dyDescent="0.25">
      <c r="B14" s="14"/>
      <c r="C14" s="14"/>
      <c r="D14" s="14"/>
      <c r="E14" s="14"/>
      <c r="F14" s="14"/>
      <c r="G14" s="14"/>
      <c r="H14" s="5"/>
      <c r="I14" s="61"/>
      <c r="J14" s="14"/>
      <c r="K14" s="190"/>
      <c r="L14" s="14"/>
      <c r="M14" s="47"/>
      <c r="N14" s="9"/>
      <c r="O14" s="1031"/>
      <c r="P14" s="1032"/>
      <c r="Q14" s="1032"/>
      <c r="R14" s="1033"/>
      <c r="S14" s="1037"/>
      <c r="T14" s="1038"/>
      <c r="U14" s="1038"/>
      <c r="V14" s="1038"/>
      <c r="W14" s="1039"/>
      <c r="X14" s="9"/>
      <c r="Y14" s="61"/>
      <c r="Z14" s="493" t="str">
        <f t="shared" si="0"/>
        <v/>
      </c>
      <c r="AA14" s="14"/>
      <c r="AB14" s="47"/>
      <c r="AC14" s="9"/>
      <c r="AD14" s="9"/>
      <c r="AE14" s="54"/>
      <c r="AF14" s="15"/>
      <c r="AG14" s="15"/>
      <c r="AH14" s="43"/>
      <c r="AI14" s="9"/>
      <c r="AJ14" s="54"/>
      <c r="AK14" s="15"/>
      <c r="AL14" s="15"/>
      <c r="AM14" s="43"/>
      <c r="AO14" s="54"/>
      <c r="AP14" s="26"/>
      <c r="AQ14" s="15"/>
      <c r="AR14" s="43"/>
    </row>
    <row r="15" spans="1:53" x14ac:dyDescent="0.25">
      <c r="B15" s="15"/>
      <c r="C15" s="15"/>
      <c r="D15" s="15"/>
      <c r="E15" s="15"/>
      <c r="F15" s="15"/>
      <c r="G15" s="15"/>
      <c r="H15" s="5"/>
      <c r="I15" s="61"/>
      <c r="J15" s="14"/>
      <c r="K15" s="190"/>
      <c r="L15" s="14"/>
      <c r="M15" s="47"/>
      <c r="N15" s="9"/>
      <c r="O15" s="35" t="str" cm="1">
        <f t="array" ref="O15:O16">_xlfn.UNIQUE(O38:O402)</f>
        <v/>
      </c>
      <c r="P15" s="36"/>
      <c r="Q15" s="37"/>
      <c r="R15" s="37"/>
      <c r="S15" s="181" t="str">
        <f t="shared" ref="S15:S78" si="1">IFERROR(TEXT(TIMEVALUE(LEFT(P15,8)),"hh:mm")+O15,O15)</f>
        <v/>
      </c>
      <c r="T15" s="59"/>
      <c r="U15" s="182"/>
      <c r="V15" s="183"/>
      <c r="W15" s="184"/>
      <c r="X15" s="9"/>
      <c r="Y15" s="61"/>
      <c r="Z15" s="493" t="str">
        <f t="shared" si="0"/>
        <v/>
      </c>
      <c r="AA15" s="14"/>
      <c r="AB15" s="47"/>
      <c r="AC15" s="9"/>
      <c r="AD15" s="9"/>
      <c r="AE15" s="54"/>
      <c r="AF15" s="15"/>
      <c r="AG15" s="15"/>
      <c r="AH15" s="43"/>
      <c r="AI15" s="9"/>
      <c r="AJ15" s="54"/>
      <c r="AK15" s="15"/>
      <c r="AL15" s="15"/>
      <c r="AM15" s="43"/>
      <c r="AO15" s="54"/>
      <c r="AP15" s="26"/>
      <c r="AQ15" s="15"/>
      <c r="AR15" s="43"/>
    </row>
    <row r="16" spans="1:53" x14ac:dyDescent="0.25">
      <c r="B16" s="14"/>
      <c r="C16" s="14"/>
      <c r="D16" s="14"/>
      <c r="E16" s="14"/>
      <c r="F16" s="14"/>
      <c r="G16" s="14"/>
      <c r="H16" s="5"/>
      <c r="I16" s="61"/>
      <c r="J16" s="14"/>
      <c r="K16" s="190"/>
      <c r="L16" s="14"/>
      <c r="M16" s="47"/>
      <c r="N16" s="9"/>
      <c r="O16" s="35">
        <v>0</v>
      </c>
      <c r="P16" s="36"/>
      <c r="Q16" s="37"/>
      <c r="R16" s="37"/>
      <c r="S16" s="197">
        <f t="shared" si="1"/>
        <v>0</v>
      </c>
      <c r="T16" s="49"/>
      <c r="U16" s="24"/>
      <c r="V16" s="185"/>
      <c r="W16" s="186"/>
      <c r="X16" s="9"/>
      <c r="Y16" s="498"/>
      <c r="Z16" s="501" t="str">
        <f t="shared" si="0"/>
        <v/>
      </c>
      <c r="AA16" s="499"/>
      <c r="AB16" s="500"/>
      <c r="AC16" s="9"/>
      <c r="AD16" s="9"/>
      <c r="AE16" s="54"/>
      <c r="AF16" s="15"/>
      <c r="AG16" s="15"/>
      <c r="AH16" s="43"/>
      <c r="AI16" s="9"/>
      <c r="AJ16" s="54"/>
      <c r="AK16" s="15"/>
      <c r="AL16" s="15"/>
      <c r="AM16" s="43"/>
      <c r="AO16" s="54"/>
      <c r="AP16" s="26"/>
      <c r="AQ16" s="15"/>
      <c r="AR16" s="43"/>
    </row>
    <row r="17" spans="1:44" x14ac:dyDescent="0.25">
      <c r="B17" s="14"/>
      <c r="C17" s="14"/>
      <c r="D17" s="14"/>
      <c r="E17" s="14"/>
      <c r="F17" s="14"/>
      <c r="G17" s="14"/>
      <c r="H17" s="5"/>
      <c r="I17" s="61"/>
      <c r="J17" s="14"/>
      <c r="K17" s="190"/>
      <c r="L17" s="14"/>
      <c r="M17" s="47"/>
      <c r="N17" s="9"/>
      <c r="O17" s="35"/>
      <c r="P17" s="36"/>
      <c r="Q17" s="37"/>
      <c r="R17" s="37"/>
      <c r="S17" s="197">
        <f t="shared" si="1"/>
        <v>0</v>
      </c>
      <c r="T17" s="49"/>
      <c r="U17" s="24"/>
      <c r="V17" s="185"/>
      <c r="W17" s="186"/>
      <c r="X17" s="9"/>
      <c r="Y17" s="187"/>
      <c r="Z17" s="24"/>
      <c r="AA17" s="14"/>
      <c r="AB17" s="14"/>
      <c r="AC17" s="9"/>
      <c r="AD17" s="9"/>
      <c r="AE17" s="54"/>
      <c r="AF17" s="15"/>
      <c r="AG17" s="15"/>
      <c r="AH17" s="43"/>
      <c r="AI17" s="9"/>
      <c r="AJ17" s="54"/>
      <c r="AK17" s="15"/>
      <c r="AL17" s="15"/>
      <c r="AM17" s="43"/>
      <c r="AO17" s="54"/>
      <c r="AP17" s="26"/>
      <c r="AQ17" s="15"/>
      <c r="AR17" s="43"/>
    </row>
    <row r="18" spans="1:44" ht="14.45" customHeight="1" x14ac:dyDescent="0.25">
      <c r="B18" s="14"/>
      <c r="C18" s="14"/>
      <c r="D18" s="14"/>
      <c r="E18" s="14"/>
      <c r="F18" s="14"/>
      <c r="G18" s="14"/>
      <c r="H18" s="5"/>
      <c r="I18" s="61"/>
      <c r="J18" s="14"/>
      <c r="K18" s="190"/>
      <c r="L18" s="14"/>
      <c r="M18" s="47"/>
      <c r="N18" s="9"/>
      <c r="O18" s="35"/>
      <c r="P18" s="36"/>
      <c r="Q18" s="37"/>
      <c r="R18" s="37"/>
      <c r="S18" s="197">
        <f t="shared" si="1"/>
        <v>0</v>
      </c>
      <c r="T18" s="49"/>
      <c r="U18" s="24"/>
      <c r="V18" s="185"/>
      <c r="W18" s="186"/>
      <c r="X18" s="9"/>
      <c r="Y18" s="10"/>
      <c r="Z18" s="21"/>
      <c r="AA18" s="9"/>
      <c r="AB18" s="9"/>
      <c r="AC18" s="9"/>
      <c r="AD18" s="9"/>
      <c r="AE18" s="61"/>
      <c r="AF18" s="14"/>
      <c r="AG18" s="14"/>
      <c r="AH18" s="47"/>
      <c r="AI18" s="9"/>
      <c r="AJ18" s="54"/>
      <c r="AK18" s="15"/>
      <c r="AL18" s="15"/>
      <c r="AM18" s="43"/>
      <c r="AO18" s="54"/>
      <c r="AP18" s="26"/>
      <c r="AQ18" s="15"/>
      <c r="AR18" s="43"/>
    </row>
    <row r="19" spans="1:44" ht="14.45" customHeight="1" x14ac:dyDescent="0.25">
      <c r="B19" s="14"/>
      <c r="C19" s="14"/>
      <c r="D19" s="14"/>
      <c r="E19" s="14"/>
      <c r="F19" s="14"/>
      <c r="G19" s="14"/>
      <c r="H19" s="5"/>
      <c r="I19" s="54"/>
      <c r="J19" s="15"/>
      <c r="K19" s="179"/>
      <c r="L19" s="15"/>
      <c r="M19" s="43"/>
      <c r="O19" s="35"/>
      <c r="P19" s="36"/>
      <c r="Q19" s="37"/>
      <c r="R19" s="37"/>
      <c r="S19" s="197">
        <f t="shared" si="1"/>
        <v>0</v>
      </c>
      <c r="T19" s="49"/>
      <c r="U19" s="24"/>
      <c r="V19" s="185"/>
      <c r="W19" s="186"/>
      <c r="X19" s="9"/>
      <c r="Y19" s="10"/>
      <c r="Z19" s="21"/>
      <c r="AA19" s="9"/>
      <c r="AB19" s="9"/>
      <c r="AC19" s="9"/>
      <c r="AD19" s="9"/>
      <c r="AE19" s="61"/>
      <c r="AF19" s="14"/>
      <c r="AG19" s="14"/>
      <c r="AH19" s="47"/>
      <c r="AI19" s="9"/>
      <c r="AJ19" s="54"/>
      <c r="AK19" s="15"/>
      <c r="AL19" s="15"/>
      <c r="AM19" s="43"/>
      <c r="AO19" s="54"/>
      <c r="AP19" s="26"/>
      <c r="AQ19" s="15"/>
      <c r="AR19" s="43"/>
    </row>
    <row r="20" spans="1:44" x14ac:dyDescent="0.25">
      <c r="B20" s="14"/>
      <c r="C20" s="14"/>
      <c r="D20" s="14"/>
      <c r="E20" s="48"/>
      <c r="F20" s="14"/>
      <c r="G20" s="14"/>
      <c r="H20" s="5"/>
      <c r="I20" s="54"/>
      <c r="J20" s="15"/>
      <c r="K20" s="179"/>
      <c r="L20" s="15"/>
      <c r="M20" s="43"/>
      <c r="O20" s="35"/>
      <c r="P20" s="36"/>
      <c r="Q20" s="37"/>
      <c r="R20" s="37"/>
      <c r="S20" s="197">
        <f t="shared" si="1"/>
        <v>0</v>
      </c>
      <c r="T20" s="49"/>
      <c r="U20" s="24"/>
      <c r="V20" s="185"/>
      <c r="W20" s="186"/>
      <c r="AE20" s="61"/>
      <c r="AF20" s="14"/>
      <c r="AG20" s="14"/>
      <c r="AH20" s="47"/>
      <c r="AI20" s="9"/>
      <c r="AJ20" s="54"/>
      <c r="AK20" s="15"/>
      <c r="AL20" s="15"/>
      <c r="AM20" s="43"/>
      <c r="AO20" s="54"/>
      <c r="AP20" s="26"/>
      <c r="AQ20" s="15"/>
      <c r="AR20" s="43"/>
    </row>
    <row r="21" spans="1:44" x14ac:dyDescent="0.25">
      <c r="B21" s="15"/>
      <c r="C21" s="15"/>
      <c r="D21" s="15"/>
      <c r="E21" s="15"/>
      <c r="F21" s="15"/>
      <c r="G21" s="15"/>
      <c r="H21" s="5"/>
      <c r="I21" s="54"/>
      <c r="J21" s="15"/>
      <c r="K21" s="179"/>
      <c r="L21" s="15"/>
      <c r="M21" s="43"/>
      <c r="O21" s="35"/>
      <c r="P21" s="36"/>
      <c r="Q21" s="37"/>
      <c r="R21" s="37"/>
      <c r="S21" s="197">
        <f t="shared" si="1"/>
        <v>0</v>
      </c>
      <c r="T21" s="49"/>
      <c r="U21" s="24"/>
      <c r="V21" s="185"/>
      <c r="W21" s="186"/>
      <c r="X21" s="9"/>
      <c r="Y21" s="10"/>
      <c r="Z21" s="21"/>
      <c r="AA21" s="9"/>
      <c r="AB21" s="9"/>
      <c r="AC21" s="9"/>
      <c r="AD21" s="9"/>
      <c r="AE21" s="61"/>
      <c r="AF21" s="14"/>
      <c r="AG21" s="14"/>
      <c r="AH21" s="47"/>
      <c r="AI21" s="9"/>
      <c r="AJ21" s="54"/>
      <c r="AK21" s="15"/>
      <c r="AL21" s="15"/>
      <c r="AM21" s="43"/>
      <c r="AO21" s="54"/>
      <c r="AP21" s="26"/>
      <c r="AQ21" s="15"/>
      <c r="AR21" s="43"/>
    </row>
    <row r="22" spans="1:44" x14ac:dyDescent="0.25">
      <c r="B22" s="15"/>
      <c r="C22" s="15"/>
      <c r="D22" s="15"/>
      <c r="E22" s="15"/>
      <c r="F22" s="15"/>
      <c r="G22" s="15"/>
      <c r="I22" s="42"/>
      <c r="J22" s="15"/>
      <c r="K22" s="179"/>
      <c r="L22" s="15"/>
      <c r="M22" s="43"/>
      <c r="O22" s="35"/>
      <c r="P22" s="36"/>
      <c r="Q22" s="37"/>
      <c r="R22" s="37"/>
      <c r="S22" s="197">
        <f t="shared" si="1"/>
        <v>0</v>
      </c>
      <c r="T22" s="49"/>
      <c r="U22" s="26"/>
      <c r="V22" s="185"/>
      <c r="W22" s="186"/>
      <c r="X22" s="9"/>
      <c r="Y22" s="10"/>
      <c r="Z22" s="21"/>
      <c r="AA22" s="9"/>
      <c r="AB22" s="9"/>
      <c r="AC22" s="9"/>
      <c r="AD22" s="9"/>
      <c r="AE22" s="61"/>
      <c r="AF22" s="14"/>
      <c r="AG22" s="14"/>
      <c r="AH22" s="47"/>
      <c r="AI22" s="9"/>
      <c r="AJ22" s="54"/>
      <c r="AK22" s="15"/>
      <c r="AL22" s="15"/>
      <c r="AM22" s="43"/>
      <c r="AO22" s="54"/>
      <c r="AP22" s="26"/>
      <c r="AQ22" s="15"/>
      <c r="AR22" s="43"/>
    </row>
    <row r="23" spans="1:44" x14ac:dyDescent="0.25">
      <c r="B23" s="15"/>
      <c r="C23" s="15"/>
      <c r="D23" s="15"/>
      <c r="E23" s="15"/>
      <c r="F23" s="15"/>
      <c r="G23" s="15"/>
      <c r="I23" s="42"/>
      <c r="J23" s="15"/>
      <c r="K23" s="179"/>
      <c r="L23" s="15"/>
      <c r="M23" s="43"/>
      <c r="O23" s="35"/>
      <c r="P23" s="36"/>
      <c r="Q23" s="37"/>
      <c r="R23" s="37"/>
      <c r="S23" s="197">
        <f t="shared" si="1"/>
        <v>0</v>
      </c>
      <c r="T23" s="49"/>
      <c r="U23" s="24"/>
      <c r="V23" s="185"/>
      <c r="W23" s="186"/>
      <c r="X23" s="9"/>
      <c r="Y23" s="10"/>
      <c r="Z23" s="21"/>
      <c r="AA23" s="9"/>
      <c r="AB23" s="9"/>
      <c r="AC23" s="9"/>
      <c r="AD23" s="9"/>
      <c r="AE23" s="61"/>
      <c r="AF23" s="14"/>
      <c r="AG23" s="14"/>
      <c r="AH23" s="47"/>
      <c r="AI23" s="9"/>
      <c r="AJ23" s="54"/>
      <c r="AK23" s="15"/>
      <c r="AL23" s="15"/>
      <c r="AM23" s="43"/>
      <c r="AO23" s="54"/>
      <c r="AP23" s="26"/>
      <c r="AQ23" s="15"/>
      <c r="AR23" s="43"/>
    </row>
    <row r="24" spans="1:44" x14ac:dyDescent="0.25">
      <c r="B24" s="15"/>
      <c r="C24" s="15"/>
      <c r="D24" s="15"/>
      <c r="E24" s="15"/>
      <c r="F24" s="15"/>
      <c r="G24" s="15"/>
      <c r="I24" s="42"/>
      <c r="J24" s="15"/>
      <c r="K24" s="179"/>
      <c r="L24" s="15"/>
      <c r="M24" s="43"/>
      <c r="O24" s="23"/>
      <c r="P24" s="24"/>
      <c r="Q24" s="14"/>
      <c r="R24" s="14"/>
      <c r="S24" s="197">
        <f t="shared" si="1"/>
        <v>0</v>
      </c>
      <c r="T24" s="49"/>
      <c r="U24" s="24"/>
      <c r="V24" s="185"/>
      <c r="W24" s="186"/>
      <c r="X24" s="9"/>
      <c r="Y24" s="10"/>
      <c r="Z24" s="21"/>
      <c r="AA24" s="9"/>
      <c r="AB24" s="9"/>
      <c r="AC24" s="9"/>
      <c r="AD24" s="9"/>
      <c r="AE24" s="61"/>
      <c r="AF24" s="14"/>
      <c r="AG24" s="14"/>
      <c r="AH24" s="47"/>
      <c r="AI24" s="9"/>
      <c r="AJ24" s="54"/>
      <c r="AK24" s="15"/>
      <c r="AL24" s="15"/>
      <c r="AM24" s="43"/>
      <c r="AO24" s="54"/>
      <c r="AP24" s="26"/>
      <c r="AQ24" s="15"/>
      <c r="AR24" s="43"/>
    </row>
    <row r="25" spans="1:44" x14ac:dyDescent="0.25">
      <c r="B25" s="15"/>
      <c r="C25" s="15"/>
      <c r="D25" s="15"/>
      <c r="E25" s="15"/>
      <c r="F25" s="15"/>
      <c r="G25" s="15"/>
      <c r="I25" s="42"/>
      <c r="J25" s="15"/>
      <c r="K25" s="179"/>
      <c r="L25" s="15"/>
      <c r="M25" s="43"/>
      <c r="O25" s="23"/>
      <c r="P25" s="24"/>
      <c r="Q25" s="14"/>
      <c r="R25" s="14"/>
      <c r="S25" s="197">
        <f t="shared" si="1"/>
        <v>0</v>
      </c>
      <c r="T25" s="49"/>
      <c r="U25" s="24"/>
      <c r="V25" s="185"/>
      <c r="W25" s="186"/>
      <c r="X25" s="9"/>
      <c r="Y25" s="10"/>
      <c r="Z25" s="21"/>
      <c r="AA25" s="9"/>
      <c r="AB25" s="9"/>
      <c r="AC25" s="9"/>
      <c r="AD25" s="9"/>
      <c r="AE25" s="61"/>
      <c r="AF25" s="14"/>
      <c r="AG25" s="14"/>
      <c r="AH25" s="47"/>
      <c r="AI25" s="9"/>
      <c r="AJ25" s="54"/>
      <c r="AK25" s="15"/>
      <c r="AL25" s="15"/>
      <c r="AM25" s="43"/>
      <c r="AO25" s="54"/>
      <c r="AP25" s="26"/>
      <c r="AQ25" s="15"/>
      <c r="AR25" s="43"/>
    </row>
    <row r="26" spans="1:44" x14ac:dyDescent="0.25">
      <c r="B26" s="15"/>
      <c r="C26" s="15"/>
      <c r="D26" s="15"/>
      <c r="E26" s="15"/>
      <c r="F26" s="15"/>
      <c r="G26" s="15"/>
      <c r="I26" s="42"/>
      <c r="J26" s="15"/>
      <c r="K26" s="179"/>
      <c r="L26" s="15"/>
      <c r="M26" s="43"/>
      <c r="O26" s="23"/>
      <c r="P26" s="24"/>
      <c r="Q26" s="14"/>
      <c r="R26" s="14"/>
      <c r="S26" s="197">
        <f t="shared" si="1"/>
        <v>0</v>
      </c>
      <c r="T26" s="49"/>
      <c r="U26" s="24"/>
      <c r="V26" s="185"/>
      <c r="W26" s="186"/>
      <c r="X26" s="9"/>
      <c r="Y26" s="10"/>
      <c r="Z26" s="21"/>
      <c r="AA26" s="9"/>
      <c r="AB26" s="9"/>
      <c r="AC26" s="9"/>
      <c r="AD26" s="9"/>
      <c r="AE26" s="61"/>
      <c r="AF26" s="14"/>
      <c r="AG26" s="14"/>
      <c r="AH26" s="47"/>
      <c r="AI26" s="9"/>
      <c r="AJ26" s="54"/>
      <c r="AK26" s="15"/>
      <c r="AL26" s="15"/>
      <c r="AM26" s="43"/>
      <c r="AO26" s="54"/>
      <c r="AP26" s="26"/>
      <c r="AQ26" s="15"/>
      <c r="AR26" s="43"/>
    </row>
    <row r="27" spans="1:44" x14ac:dyDescent="0.25">
      <c r="B27" s="15"/>
      <c r="C27" s="15"/>
      <c r="D27" s="15"/>
      <c r="E27" s="15"/>
      <c r="F27" s="15"/>
      <c r="G27" s="15"/>
      <c r="I27" s="42"/>
      <c r="J27" s="15"/>
      <c r="K27" s="179"/>
      <c r="L27" s="15"/>
      <c r="M27" s="43"/>
      <c r="O27" s="23"/>
      <c r="P27" s="24"/>
      <c r="Q27" s="14"/>
      <c r="R27" s="14"/>
      <c r="S27" s="197">
        <f t="shared" si="1"/>
        <v>0</v>
      </c>
      <c r="T27" s="49"/>
      <c r="U27" s="24"/>
      <c r="V27" s="185"/>
      <c r="W27" s="186"/>
      <c r="X27" s="9"/>
      <c r="Y27" s="10"/>
      <c r="Z27" s="21"/>
      <c r="AA27" s="9"/>
      <c r="AB27" s="9"/>
      <c r="AC27" s="9"/>
      <c r="AD27" s="9"/>
      <c r="AE27" s="61"/>
      <c r="AF27" s="14"/>
      <c r="AG27" s="14"/>
      <c r="AH27" s="47"/>
      <c r="AI27" s="9"/>
      <c r="AJ27" s="54"/>
      <c r="AK27" s="15"/>
      <c r="AL27" s="15"/>
      <c r="AM27" s="43"/>
      <c r="AO27" s="54"/>
      <c r="AP27" s="26"/>
      <c r="AQ27" s="15"/>
      <c r="AR27" s="43"/>
    </row>
    <row r="28" spans="1:44" x14ac:dyDescent="0.25">
      <c r="B28" s="15"/>
      <c r="C28" s="15"/>
      <c r="D28" s="15"/>
      <c r="E28" s="15"/>
      <c r="F28" s="15"/>
      <c r="G28" s="15"/>
      <c r="I28" s="42"/>
      <c r="J28" s="15"/>
      <c r="K28" s="179"/>
      <c r="L28" s="15"/>
      <c r="M28" s="43"/>
      <c r="O28" s="23"/>
      <c r="P28" s="24"/>
      <c r="Q28" s="14"/>
      <c r="R28" s="14"/>
      <c r="S28" s="197">
        <f t="shared" si="1"/>
        <v>0</v>
      </c>
      <c r="T28" s="49"/>
      <c r="U28" s="24"/>
      <c r="V28" s="185"/>
      <c r="W28" s="186"/>
      <c r="X28" s="9"/>
      <c r="Y28" s="10"/>
      <c r="Z28" s="21"/>
      <c r="AA28" s="9"/>
      <c r="AB28" s="9"/>
      <c r="AC28" s="9"/>
      <c r="AD28" s="9"/>
      <c r="AE28" s="61"/>
      <c r="AF28" s="14"/>
      <c r="AG28" s="14"/>
      <c r="AH28" s="47"/>
      <c r="AI28" s="9"/>
      <c r="AJ28" s="54"/>
      <c r="AK28" s="15"/>
      <c r="AL28" s="15"/>
      <c r="AM28" s="43"/>
      <c r="AO28" s="54"/>
      <c r="AP28" s="26"/>
      <c r="AQ28" s="15"/>
      <c r="AR28" s="43"/>
    </row>
    <row r="29" spans="1:44" x14ac:dyDescent="0.25">
      <c r="B29" s="15"/>
      <c r="C29" s="15"/>
      <c r="D29" s="15"/>
      <c r="E29" s="15"/>
      <c r="F29" s="15"/>
      <c r="G29" s="15"/>
      <c r="I29" s="42"/>
      <c r="J29" s="15"/>
      <c r="K29" s="179"/>
      <c r="L29" s="15"/>
      <c r="M29" s="43"/>
      <c r="O29" s="23"/>
      <c r="P29" s="24"/>
      <c r="Q29" s="14"/>
      <c r="R29" s="14"/>
      <c r="S29" s="197">
        <f t="shared" si="1"/>
        <v>0</v>
      </c>
      <c r="T29" s="49"/>
      <c r="U29" s="24"/>
      <c r="V29" s="185"/>
      <c r="W29" s="186"/>
      <c r="X29" s="9"/>
      <c r="Y29" s="10"/>
      <c r="Z29" s="21"/>
      <c r="AA29" s="9"/>
      <c r="AB29" s="9"/>
      <c r="AC29" s="9"/>
      <c r="AD29" s="9"/>
      <c r="AE29" s="61"/>
      <c r="AF29" s="14"/>
      <c r="AG29" s="14"/>
      <c r="AH29" s="47"/>
      <c r="AI29" s="9"/>
      <c r="AJ29" s="54"/>
      <c r="AK29" s="15"/>
      <c r="AL29" s="15"/>
      <c r="AM29" s="43"/>
      <c r="AO29" s="54"/>
      <c r="AP29" s="26"/>
      <c r="AQ29" s="15"/>
      <c r="AR29" s="43"/>
    </row>
    <row r="30" spans="1:44" x14ac:dyDescent="0.25">
      <c r="B30" s="15"/>
      <c r="C30" s="15"/>
      <c r="D30" s="15"/>
      <c r="E30" s="15"/>
      <c r="F30" s="15"/>
      <c r="G30" s="15"/>
      <c r="I30" s="42"/>
      <c r="J30" s="15"/>
      <c r="K30" s="179"/>
      <c r="L30" s="15"/>
      <c r="M30" s="43"/>
      <c r="O30" s="23"/>
      <c r="P30" s="24"/>
      <c r="Q30" s="14"/>
      <c r="R30" s="14"/>
      <c r="S30" s="197">
        <f t="shared" si="1"/>
        <v>0</v>
      </c>
      <c r="T30" s="49"/>
      <c r="U30" s="24"/>
      <c r="V30" s="185"/>
      <c r="W30" s="186"/>
      <c r="AE30" s="42"/>
      <c r="AF30" s="15"/>
      <c r="AG30" s="15"/>
      <c r="AH30" s="43"/>
      <c r="AJ30" s="54"/>
      <c r="AK30" s="15"/>
      <c r="AL30" s="15"/>
      <c r="AM30" s="43"/>
      <c r="AO30" s="54"/>
      <c r="AP30" s="26"/>
      <c r="AQ30" s="15"/>
      <c r="AR30" s="43"/>
    </row>
    <row r="31" spans="1:44" x14ac:dyDescent="0.25">
      <c r="B31" s="15"/>
      <c r="C31" s="15"/>
      <c r="D31" s="15"/>
      <c r="E31" s="15"/>
      <c r="F31" s="15"/>
      <c r="G31" s="15"/>
      <c r="I31" s="42"/>
      <c r="J31" s="15"/>
      <c r="K31" s="179"/>
      <c r="L31" s="15"/>
      <c r="M31" s="43"/>
      <c r="O31" s="23"/>
      <c r="P31" s="24"/>
      <c r="Q31" s="14"/>
      <c r="R31" s="14"/>
      <c r="S31" s="197">
        <f t="shared" si="1"/>
        <v>0</v>
      </c>
      <c r="T31" s="49"/>
      <c r="U31" s="24"/>
      <c r="V31" s="185"/>
      <c r="W31" s="186"/>
      <c r="AE31" s="44"/>
      <c r="AF31" s="45"/>
      <c r="AG31" s="45"/>
      <c r="AH31" s="46"/>
      <c r="AJ31" s="55"/>
      <c r="AK31" s="45"/>
      <c r="AL31" s="45"/>
      <c r="AM31" s="46"/>
      <c r="AO31" s="55"/>
      <c r="AP31" s="56"/>
      <c r="AQ31" s="45"/>
      <c r="AR31" s="46"/>
    </row>
    <row r="32" spans="1:44" x14ac:dyDescent="0.25">
      <c r="A32" s="1" t="s">
        <v>604</v>
      </c>
      <c r="B32" s="15" t="str" cm="1">
        <f t="array" ref="B32">IFERROR(_xlfn.CHOOSECOLS(_xlfn._xlws.FILTER(SpaceUT!E5:W22,SpaceUT!Q5:Q22&gt;0,""),1,13,17,18,19),"")</f>
        <v/>
      </c>
      <c r="C32" s="15"/>
      <c r="D32" s="15"/>
      <c r="E32" s="15"/>
      <c r="F32" s="15"/>
      <c r="G32" s="15"/>
      <c r="I32" s="42"/>
      <c r="J32" s="15"/>
      <c r="K32" s="179"/>
      <c r="L32" s="15"/>
      <c r="M32" s="43"/>
      <c r="O32" s="25"/>
      <c r="P32" s="26"/>
      <c r="Q32" s="15"/>
      <c r="R32" s="15"/>
      <c r="S32" s="197">
        <f t="shared" si="1"/>
        <v>0</v>
      </c>
      <c r="T32" s="49"/>
      <c r="U32" s="26"/>
      <c r="V32" s="185"/>
      <c r="W32" s="186"/>
      <c r="AE32" s="15"/>
      <c r="AF32" s="15"/>
      <c r="AG32" s="15"/>
      <c r="AH32" s="15"/>
      <c r="AI32" s="15"/>
      <c r="AJ32" s="49"/>
      <c r="AK32" s="15"/>
      <c r="AL32" s="15"/>
      <c r="AM32" s="15"/>
      <c r="AN32" s="15"/>
      <c r="AO32" s="49"/>
      <c r="AP32" s="26"/>
      <c r="AQ32" s="15"/>
      <c r="AR32" s="15"/>
    </row>
    <row r="33" spans="2:53" x14ac:dyDescent="0.25">
      <c r="B33" s="15"/>
      <c r="C33" s="15"/>
      <c r="D33" s="15"/>
      <c r="E33" s="15"/>
      <c r="F33" s="15"/>
      <c r="G33" s="15"/>
      <c r="I33" s="42"/>
      <c r="J33" s="15"/>
      <c r="K33" s="179"/>
      <c r="L33" s="15"/>
      <c r="M33" s="43"/>
      <c r="O33" s="25"/>
      <c r="P33" s="26"/>
      <c r="Q33" s="15"/>
      <c r="R33" s="15"/>
      <c r="S33" s="197">
        <f t="shared" si="1"/>
        <v>0</v>
      </c>
      <c r="T33" s="49"/>
      <c r="U33" s="26"/>
      <c r="V33" s="185"/>
      <c r="W33" s="186"/>
      <c r="AE33" s="15"/>
      <c r="AF33" s="15"/>
      <c r="AG33" s="15"/>
      <c r="AH33" s="15"/>
      <c r="AI33" s="15"/>
      <c r="AJ33" s="49"/>
      <c r="AK33" s="15"/>
      <c r="AL33" s="15"/>
      <c r="AM33" s="15"/>
      <c r="AN33" s="15"/>
      <c r="AO33" s="49"/>
      <c r="AP33" s="26"/>
      <c r="AQ33" s="15"/>
      <c r="AR33" s="15"/>
    </row>
    <row r="34" spans="2:53" x14ac:dyDescent="0.25">
      <c r="B34" s="15"/>
      <c r="C34" s="15"/>
      <c r="D34" s="15"/>
      <c r="E34" s="15"/>
      <c r="F34" s="15"/>
      <c r="G34" s="15"/>
      <c r="I34" s="42"/>
      <c r="J34" s="15"/>
      <c r="K34" s="179"/>
      <c r="L34" s="15"/>
      <c r="M34" s="43"/>
      <c r="O34" s="25"/>
      <c r="P34" s="26"/>
      <c r="Q34" s="15"/>
      <c r="R34" s="15"/>
      <c r="S34" s="197">
        <f t="shared" si="1"/>
        <v>0</v>
      </c>
      <c r="T34" s="49"/>
      <c r="U34" s="26"/>
      <c r="V34" s="15"/>
      <c r="W34" s="43"/>
      <c r="AD34" s="1" t="s">
        <v>601</v>
      </c>
      <c r="AE34" s="53" t="str" cm="1">
        <f t="array" ref="AE34">IFERROR(_xlfn.CHOOSECOLS(_xlfn._xlws.FILTER('SpaceCA (2)'!E5:AG41,('SpaceCA (2)'!S5:S41&gt;0),""),16,17, 15,1),"")</f>
        <v/>
      </c>
      <c r="AF34" s="58"/>
      <c r="AG34" s="40"/>
      <c r="AH34" s="41"/>
      <c r="AJ34" s="53" t="str" cm="1">
        <f t="array" ref="AJ34">IFERROR(_xlfn.CHOOSECOLS(_xlfn._xlws.FILTER('SpaceCA (2)'!E5:AG41,('SpaceCA (2)'!V5:V41&gt;0),""),19,20, 18,1),"")</f>
        <v/>
      </c>
      <c r="AK34" s="40"/>
      <c r="AL34" s="457"/>
      <c r="AM34" s="41"/>
      <c r="AO34" s="53" t="str" cm="1">
        <f t="array" ref="AO34">IFERROR(_xlfn.CHOOSECOLS(_xlfn._xlws.FILTER('SpaceCA (2)'!E5:AG41,('SpaceCA (2)'!Y5:Y41&gt;0),""),22,23, 21,1),"")</f>
        <v/>
      </c>
      <c r="AP34" s="40"/>
      <c r="AQ34" s="457"/>
      <c r="AR34" s="41"/>
    </row>
    <row r="35" spans="2:53" x14ac:dyDescent="0.25">
      <c r="B35" s="15"/>
      <c r="C35" s="15"/>
      <c r="D35" s="15"/>
      <c r="E35" s="15"/>
      <c r="F35" s="15"/>
      <c r="G35" s="15"/>
      <c r="I35" s="42"/>
      <c r="J35" s="15"/>
      <c r="K35" s="179"/>
      <c r="L35" s="15"/>
      <c r="M35" s="43"/>
      <c r="O35" s="180"/>
      <c r="P35" s="56"/>
      <c r="Q35" s="45"/>
      <c r="R35" s="45"/>
      <c r="S35" s="197">
        <f t="shared" si="1"/>
        <v>0</v>
      </c>
      <c r="T35" s="49"/>
      <c r="U35" s="26"/>
      <c r="V35" s="15"/>
      <c r="W35" s="43"/>
      <c r="AE35" s="54"/>
      <c r="AF35" s="26"/>
      <c r="AG35" s="15"/>
      <c r="AH35" s="43"/>
      <c r="AJ35" s="54"/>
      <c r="AK35" s="15"/>
      <c r="AL35" s="458"/>
      <c r="AM35" s="43"/>
      <c r="AO35" s="54"/>
      <c r="AP35" s="15"/>
      <c r="AQ35" s="458"/>
      <c r="AR35" s="43"/>
    </row>
    <row r="36" spans="2:53" x14ac:dyDescent="0.25">
      <c r="B36" s="15"/>
      <c r="C36" s="15"/>
      <c r="D36" s="15"/>
      <c r="E36" s="15"/>
      <c r="F36" s="15"/>
      <c r="G36" s="15"/>
      <c r="I36" s="42"/>
      <c r="J36" s="15"/>
      <c r="K36" s="179"/>
      <c r="L36" s="15"/>
      <c r="M36" s="43"/>
      <c r="O36" s="25"/>
      <c r="P36" s="26"/>
      <c r="Q36" s="15"/>
      <c r="R36" s="15"/>
      <c r="S36" s="197">
        <f t="shared" si="1"/>
        <v>0</v>
      </c>
      <c r="T36" s="49"/>
      <c r="U36" s="26"/>
      <c r="V36" s="15"/>
      <c r="W36" s="43"/>
      <c r="Y36" s="1"/>
      <c r="Z36" s="1"/>
      <c r="AE36" s="54"/>
      <c r="AF36" s="26"/>
      <c r="AG36" s="15"/>
      <c r="AH36" s="43"/>
      <c r="AJ36" s="54"/>
      <c r="AK36" s="15"/>
      <c r="AL36" s="458"/>
      <c r="AM36" s="43"/>
      <c r="AO36" s="54"/>
      <c r="AP36" s="15"/>
      <c r="AQ36" s="458"/>
      <c r="AR36" s="43"/>
    </row>
    <row r="37" spans="2:53" x14ac:dyDescent="0.25">
      <c r="B37" s="15"/>
      <c r="C37" s="15"/>
      <c r="D37" s="15"/>
      <c r="E37" s="15"/>
      <c r="F37" s="15"/>
      <c r="G37" s="15"/>
      <c r="I37" s="42"/>
      <c r="J37" s="15"/>
      <c r="K37" s="179"/>
      <c r="L37" s="15"/>
      <c r="M37" s="43"/>
      <c r="O37" s="25"/>
      <c r="P37" s="26"/>
      <c r="Q37" s="15"/>
      <c r="R37" s="15"/>
      <c r="S37" s="197">
        <f t="shared" si="1"/>
        <v>0</v>
      </c>
      <c r="T37" s="49"/>
      <c r="U37" s="26"/>
      <c r="V37" s="15"/>
      <c r="W37" s="43"/>
      <c r="Y37" s="1"/>
      <c r="Z37" s="1"/>
      <c r="AE37" s="54"/>
      <c r="AF37" s="26"/>
      <c r="AG37" s="15"/>
      <c r="AH37" s="43"/>
      <c r="AJ37" s="54"/>
      <c r="AK37" s="15"/>
      <c r="AL37" s="458"/>
      <c r="AM37" s="43"/>
      <c r="AO37" s="54"/>
      <c r="AP37" s="15"/>
      <c r="AQ37" s="458"/>
      <c r="AR37" s="43"/>
    </row>
    <row r="38" spans="2:53" x14ac:dyDescent="0.25">
      <c r="B38" s="15"/>
      <c r="C38" s="15"/>
      <c r="D38" s="15"/>
      <c r="E38" s="15"/>
      <c r="F38" s="15"/>
      <c r="G38" s="15"/>
      <c r="I38" s="42"/>
      <c r="J38" s="15"/>
      <c r="K38" s="179"/>
      <c r="L38" s="15"/>
      <c r="M38" s="43"/>
      <c r="O38" s="572" t="str" cm="1">
        <f t="array" ref="O38:R38">_xlfn._xlws.FILTER(_xlfn.VSTACK(O5:R11,T5:W11,Y5:AB16,AE5:AH132,AJ5:AM132,AO5:AR132),_xlfn.VSTACK(Q5:Q11,V5:V11,AA5:AA16,AG5:AG132,AL5:AL132,AQ5:AQ132)&lt;&gt;0)</f>
        <v/>
      </c>
      <c r="P38" s="58" t="str">
        <v/>
      </c>
      <c r="Q38" s="40" t="str">
        <v/>
      </c>
      <c r="R38" s="41">
        <v>0</v>
      </c>
      <c r="S38" s="197" t="str">
        <f t="shared" si="1"/>
        <v/>
      </c>
      <c r="T38" s="49"/>
      <c r="U38" s="15"/>
      <c r="V38" s="15"/>
      <c r="W38" s="43"/>
      <c r="Y38" s="1"/>
      <c r="Z38" s="1"/>
      <c r="AE38" s="54"/>
      <c r="AF38" s="26"/>
      <c r="AG38" s="15"/>
      <c r="AH38" s="43"/>
      <c r="AJ38" s="54"/>
      <c r="AK38" s="15"/>
      <c r="AL38" s="458"/>
      <c r="AM38" s="43"/>
      <c r="AO38" s="54"/>
      <c r="AP38" s="15"/>
      <c r="AQ38" s="458"/>
      <c r="AR38" s="43"/>
    </row>
    <row r="39" spans="2:53" x14ac:dyDescent="0.25">
      <c r="B39" s="15"/>
      <c r="C39" s="15"/>
      <c r="D39" s="15"/>
      <c r="E39" s="15"/>
      <c r="F39" s="15"/>
      <c r="G39" s="15"/>
      <c r="I39" s="42"/>
      <c r="J39" s="15"/>
      <c r="K39" s="179"/>
      <c r="L39" s="15"/>
      <c r="M39" s="43"/>
      <c r="O39" s="25"/>
      <c r="P39" s="26"/>
      <c r="Q39" s="15"/>
      <c r="R39" s="15"/>
      <c r="S39" s="197">
        <f t="shared" si="1"/>
        <v>0</v>
      </c>
      <c r="T39" s="49"/>
      <c r="U39" s="15"/>
      <c r="V39" s="15"/>
      <c r="W39" s="43"/>
      <c r="Y39" s="1"/>
      <c r="Z39" s="1"/>
      <c r="AE39" s="54"/>
      <c r="AF39" s="26"/>
      <c r="AG39" s="15"/>
      <c r="AH39" s="43"/>
      <c r="AJ39" s="54"/>
      <c r="AK39" s="15"/>
      <c r="AL39" s="458"/>
      <c r="AM39" s="43"/>
      <c r="AO39" s="54"/>
      <c r="AP39" s="15"/>
      <c r="AQ39" s="458"/>
      <c r="AR39" s="43"/>
      <c r="AV39" s="1"/>
      <c r="BA39" s="1"/>
    </row>
    <row r="40" spans="2:53" x14ac:dyDescent="0.25">
      <c r="B40" s="15"/>
      <c r="C40" s="15"/>
      <c r="D40" s="15"/>
      <c r="E40" s="15"/>
      <c r="F40" s="15"/>
      <c r="G40" s="15"/>
      <c r="I40" s="42"/>
      <c r="J40" s="15"/>
      <c r="K40" s="179"/>
      <c r="L40" s="15"/>
      <c r="M40" s="43"/>
      <c r="O40" s="25"/>
      <c r="P40" s="26"/>
      <c r="Q40" s="15"/>
      <c r="R40" s="15"/>
      <c r="S40" s="197">
        <f t="shared" si="1"/>
        <v>0</v>
      </c>
      <c r="T40" s="49"/>
      <c r="U40" s="15"/>
      <c r="V40" s="15"/>
      <c r="W40" s="43"/>
      <c r="Y40" s="1"/>
      <c r="Z40" s="1"/>
      <c r="AE40" s="54"/>
      <c r="AF40" s="26"/>
      <c r="AG40" s="15"/>
      <c r="AH40" s="43"/>
      <c r="AJ40" s="54"/>
      <c r="AK40" s="15"/>
      <c r="AL40" s="458"/>
      <c r="AM40" s="43"/>
      <c r="AO40" s="54"/>
      <c r="AP40" s="15"/>
      <c r="AQ40" s="458"/>
      <c r="AR40" s="43"/>
      <c r="AV40" s="1"/>
      <c r="BA40" s="1"/>
    </row>
    <row r="41" spans="2:53" x14ac:dyDescent="0.25">
      <c r="B41" s="15"/>
      <c r="C41" s="15"/>
      <c r="D41" s="15"/>
      <c r="E41" s="15"/>
      <c r="F41" s="15"/>
      <c r="G41" s="15"/>
      <c r="I41" s="42"/>
      <c r="J41" s="15"/>
      <c r="K41" s="179"/>
      <c r="L41" s="15"/>
      <c r="M41" s="43"/>
      <c r="O41" s="25"/>
      <c r="P41" s="26"/>
      <c r="Q41" s="15"/>
      <c r="R41" s="15"/>
      <c r="S41" s="197">
        <f t="shared" si="1"/>
        <v>0</v>
      </c>
      <c r="T41" s="49"/>
      <c r="U41" s="15"/>
      <c r="V41" s="15"/>
      <c r="W41" s="43"/>
      <c r="Y41" s="1"/>
      <c r="Z41" s="1"/>
      <c r="AE41" s="54"/>
      <c r="AF41" s="26"/>
      <c r="AG41" s="15"/>
      <c r="AH41" s="43"/>
      <c r="AJ41" s="54"/>
      <c r="AK41" s="15"/>
      <c r="AL41" s="458"/>
      <c r="AM41" s="43"/>
      <c r="AO41" s="54"/>
      <c r="AP41" s="15"/>
      <c r="AQ41" s="458"/>
      <c r="AR41" s="43"/>
      <c r="AV41" s="1"/>
      <c r="BA41" s="1"/>
    </row>
    <row r="42" spans="2:53" x14ac:dyDescent="0.25">
      <c r="B42" s="15"/>
      <c r="C42" s="15"/>
      <c r="D42" s="15"/>
      <c r="E42" s="15"/>
      <c r="F42" s="15"/>
      <c r="G42" s="15"/>
      <c r="I42" s="42"/>
      <c r="J42" s="15"/>
      <c r="K42" s="179"/>
      <c r="L42" s="15"/>
      <c r="M42" s="43"/>
      <c r="O42" s="25"/>
      <c r="P42" s="26"/>
      <c r="Q42" s="15"/>
      <c r="R42" s="15"/>
      <c r="S42" s="197">
        <f t="shared" si="1"/>
        <v>0</v>
      </c>
      <c r="T42" s="49"/>
      <c r="U42" s="15"/>
      <c r="V42" s="15"/>
      <c r="W42" s="43"/>
      <c r="Y42" s="1"/>
      <c r="Z42" s="1"/>
      <c r="AE42" s="42"/>
      <c r="AF42" s="15"/>
      <c r="AG42" s="15"/>
      <c r="AH42" s="43"/>
      <c r="AJ42" s="54"/>
      <c r="AK42" s="15"/>
      <c r="AL42" s="458"/>
      <c r="AM42" s="43"/>
      <c r="AO42" s="54"/>
      <c r="AP42" s="26"/>
      <c r="AQ42" s="458"/>
      <c r="AR42" s="43"/>
      <c r="AV42" s="1"/>
      <c r="BA42" s="1"/>
    </row>
    <row r="43" spans="2:53" x14ac:dyDescent="0.25">
      <c r="B43" s="15"/>
      <c r="C43" s="15"/>
      <c r="D43" s="15"/>
      <c r="E43" s="15"/>
      <c r="F43" s="15"/>
      <c r="G43" s="15"/>
      <c r="I43" s="42"/>
      <c r="J43" s="15"/>
      <c r="K43" s="179"/>
      <c r="L43" s="15"/>
      <c r="M43" s="43"/>
      <c r="O43" s="25"/>
      <c r="P43" s="26"/>
      <c r="Q43" s="15"/>
      <c r="R43" s="15"/>
      <c r="S43" s="197">
        <f t="shared" si="1"/>
        <v>0</v>
      </c>
      <c r="T43" s="49"/>
      <c r="U43" s="15"/>
      <c r="V43" s="15"/>
      <c r="W43" s="43"/>
      <c r="Y43" s="1"/>
      <c r="Z43" s="1"/>
      <c r="AE43" s="42"/>
      <c r="AF43" s="15"/>
      <c r="AG43" s="15"/>
      <c r="AH43" s="43"/>
      <c r="AJ43" s="54"/>
      <c r="AK43" s="15"/>
      <c r="AL43" s="458"/>
      <c r="AM43" s="43"/>
      <c r="AO43" s="54"/>
      <c r="AP43" s="26"/>
      <c r="AQ43" s="15"/>
      <c r="AR43" s="43"/>
      <c r="AV43" s="1"/>
      <c r="BA43" s="1"/>
    </row>
    <row r="44" spans="2:53" x14ac:dyDescent="0.25">
      <c r="B44" s="15"/>
      <c r="C44" s="15"/>
      <c r="D44" s="15"/>
      <c r="E44" s="15"/>
      <c r="F44" s="15"/>
      <c r="G44" s="15"/>
      <c r="I44" s="42"/>
      <c r="J44" s="15"/>
      <c r="K44" s="179"/>
      <c r="L44" s="15"/>
      <c r="M44" s="43"/>
      <c r="O44" s="25"/>
      <c r="P44" s="26"/>
      <c r="Q44" s="15"/>
      <c r="R44" s="15"/>
      <c r="S44" s="197">
        <f t="shared" si="1"/>
        <v>0</v>
      </c>
      <c r="T44" s="49"/>
      <c r="U44" s="15"/>
      <c r="V44" s="15"/>
      <c r="W44" s="43"/>
      <c r="Y44" s="1"/>
      <c r="Z44" s="1"/>
      <c r="AE44" s="42"/>
      <c r="AF44" s="15"/>
      <c r="AG44" s="15"/>
      <c r="AH44" s="43"/>
      <c r="AJ44" s="54"/>
      <c r="AK44" s="15"/>
      <c r="AL44" s="458"/>
      <c r="AM44" s="43"/>
      <c r="AO44" s="54"/>
      <c r="AP44" s="26"/>
      <c r="AQ44" s="15"/>
      <c r="AR44" s="43"/>
      <c r="AV44" s="1"/>
      <c r="BA44" s="1"/>
    </row>
    <row r="45" spans="2:53" x14ac:dyDescent="0.25">
      <c r="B45" s="15"/>
      <c r="C45" s="15"/>
      <c r="D45" s="15"/>
      <c r="E45" s="15"/>
      <c r="F45" s="15"/>
      <c r="G45" s="15"/>
      <c r="I45" s="42"/>
      <c r="J45" s="15"/>
      <c r="K45" s="179"/>
      <c r="L45" s="15"/>
      <c r="M45" s="43"/>
      <c r="O45" s="25"/>
      <c r="P45" s="26"/>
      <c r="Q45" s="15"/>
      <c r="R45" s="15"/>
      <c r="S45" s="197">
        <f t="shared" si="1"/>
        <v>0</v>
      </c>
      <c r="T45" s="49"/>
      <c r="U45" s="15"/>
      <c r="V45" s="15"/>
      <c r="W45" s="43"/>
      <c r="Y45" s="1"/>
      <c r="Z45" s="1"/>
      <c r="AE45" s="42"/>
      <c r="AF45" s="15"/>
      <c r="AG45" s="15"/>
      <c r="AH45" s="43"/>
      <c r="AJ45" s="54"/>
      <c r="AK45" s="15"/>
      <c r="AL45" s="15"/>
      <c r="AM45" s="43"/>
      <c r="AO45" s="54"/>
      <c r="AP45" s="26"/>
      <c r="AQ45" s="15"/>
      <c r="AR45" s="43"/>
      <c r="AV45" s="1"/>
      <c r="BA45" s="1"/>
    </row>
    <row r="46" spans="2:53" x14ac:dyDescent="0.25">
      <c r="B46" s="15"/>
      <c r="C46" s="15"/>
      <c r="D46" s="15"/>
      <c r="E46" s="15"/>
      <c r="F46" s="15"/>
      <c r="G46" s="15"/>
      <c r="I46" s="42"/>
      <c r="J46" s="15"/>
      <c r="K46" s="179"/>
      <c r="L46" s="15"/>
      <c r="M46" s="43"/>
      <c r="O46" s="25"/>
      <c r="P46" s="26"/>
      <c r="Q46" s="15"/>
      <c r="R46" s="15"/>
      <c r="S46" s="197">
        <f t="shared" si="1"/>
        <v>0</v>
      </c>
      <c r="T46" s="49"/>
      <c r="U46" s="15"/>
      <c r="V46" s="15"/>
      <c r="W46" s="43"/>
      <c r="Y46" s="1"/>
      <c r="Z46" s="1"/>
      <c r="AE46" s="42"/>
      <c r="AF46" s="15"/>
      <c r="AG46" s="15"/>
      <c r="AH46" s="43"/>
      <c r="AJ46" s="54"/>
      <c r="AK46" s="15"/>
      <c r="AL46" s="15"/>
      <c r="AM46" s="43"/>
      <c r="AO46" s="54"/>
      <c r="AP46" s="26"/>
      <c r="AQ46" s="15"/>
      <c r="AR46" s="43"/>
      <c r="AV46" s="1"/>
      <c r="BA46" s="1"/>
    </row>
    <row r="47" spans="2:53" x14ac:dyDescent="0.25">
      <c r="B47" s="15"/>
      <c r="C47" s="15"/>
      <c r="D47" s="15"/>
      <c r="E47" s="15"/>
      <c r="F47" s="15"/>
      <c r="G47" s="15"/>
      <c r="I47" s="42"/>
      <c r="J47" s="15"/>
      <c r="K47" s="179"/>
      <c r="L47" s="15"/>
      <c r="M47" s="43"/>
      <c r="O47" s="25"/>
      <c r="P47" s="26"/>
      <c r="Q47" s="15"/>
      <c r="R47" s="15"/>
      <c r="S47" s="197">
        <f t="shared" si="1"/>
        <v>0</v>
      </c>
      <c r="T47" s="49"/>
      <c r="U47" s="15"/>
      <c r="V47" s="15"/>
      <c r="W47" s="43"/>
      <c r="Y47" s="1"/>
      <c r="Z47" s="1"/>
      <c r="AE47" s="42"/>
      <c r="AF47" s="15"/>
      <c r="AG47" s="15"/>
      <c r="AH47" s="43"/>
      <c r="AJ47" s="54"/>
      <c r="AK47" s="15"/>
      <c r="AL47" s="15"/>
      <c r="AM47" s="43"/>
      <c r="AO47" s="54"/>
      <c r="AP47" s="26"/>
      <c r="AQ47" s="15"/>
      <c r="AR47" s="43"/>
      <c r="AV47" s="1"/>
      <c r="BA47" s="1"/>
    </row>
    <row r="48" spans="2:53" x14ac:dyDescent="0.25">
      <c r="B48" s="15"/>
      <c r="C48" s="15"/>
      <c r="D48" s="15"/>
      <c r="E48" s="15"/>
      <c r="F48" s="15"/>
      <c r="G48" s="14"/>
      <c r="I48" s="42"/>
      <c r="J48" s="15"/>
      <c r="K48" s="179"/>
      <c r="L48" s="15"/>
      <c r="M48" s="43"/>
      <c r="O48" s="25"/>
      <c r="P48" s="26"/>
      <c r="Q48" s="15"/>
      <c r="R48" s="15"/>
      <c r="S48" s="197">
        <f t="shared" si="1"/>
        <v>0</v>
      </c>
      <c r="T48" s="49"/>
      <c r="U48" s="15"/>
      <c r="V48" s="15"/>
      <c r="W48" s="43"/>
      <c r="Y48" s="1"/>
      <c r="Z48" s="1"/>
      <c r="AE48" s="42"/>
      <c r="AF48" s="15"/>
      <c r="AG48" s="15"/>
      <c r="AH48" s="43"/>
      <c r="AJ48" s="54"/>
      <c r="AK48" s="15"/>
      <c r="AL48" s="15"/>
      <c r="AM48" s="43"/>
      <c r="AO48" s="54"/>
      <c r="AP48" s="26"/>
      <c r="AQ48" s="15"/>
      <c r="AR48" s="43"/>
      <c r="AV48" s="1"/>
      <c r="BA48" s="1"/>
    </row>
    <row r="49" spans="1:53" x14ac:dyDescent="0.25">
      <c r="B49" s="15"/>
      <c r="C49" s="15"/>
      <c r="D49" s="15"/>
      <c r="E49" s="15"/>
      <c r="F49" s="15"/>
      <c r="G49" s="15"/>
      <c r="I49" s="42"/>
      <c r="J49" s="15"/>
      <c r="K49" s="179"/>
      <c r="L49" s="15"/>
      <c r="M49" s="43"/>
      <c r="O49" s="25"/>
      <c r="P49" s="26"/>
      <c r="Q49" s="15"/>
      <c r="R49" s="15"/>
      <c r="S49" s="197">
        <f t="shared" si="1"/>
        <v>0</v>
      </c>
      <c r="T49" s="49"/>
      <c r="U49" s="15"/>
      <c r="V49" s="15"/>
      <c r="W49" s="43"/>
      <c r="Y49" s="1"/>
      <c r="Z49" s="1"/>
      <c r="AE49" s="42"/>
      <c r="AF49" s="15"/>
      <c r="AG49" s="15"/>
      <c r="AH49" s="43"/>
      <c r="AJ49" s="54"/>
      <c r="AK49" s="15"/>
      <c r="AL49" s="15"/>
      <c r="AM49" s="43"/>
      <c r="AO49" s="54"/>
      <c r="AP49" s="26"/>
      <c r="AQ49" s="15"/>
      <c r="AR49" s="43"/>
      <c r="AV49" s="1"/>
      <c r="BA49" s="1"/>
    </row>
    <row r="50" spans="1:53" x14ac:dyDescent="0.25">
      <c r="B50" s="15"/>
      <c r="C50" s="15"/>
      <c r="D50" s="15"/>
      <c r="E50" s="15"/>
      <c r="F50" s="15"/>
      <c r="G50" s="15"/>
      <c r="I50" s="42"/>
      <c r="J50" s="15"/>
      <c r="K50" s="179"/>
      <c r="L50" s="15"/>
      <c r="M50" s="43"/>
      <c r="O50" s="25"/>
      <c r="P50" s="26"/>
      <c r="Q50" s="15"/>
      <c r="R50" s="15"/>
      <c r="S50" s="197">
        <f t="shared" si="1"/>
        <v>0</v>
      </c>
      <c r="T50" s="49"/>
      <c r="U50" s="15"/>
      <c r="V50" s="15"/>
      <c r="W50" s="43"/>
      <c r="Y50" s="1"/>
      <c r="Z50" s="1"/>
      <c r="AE50" s="42"/>
      <c r="AF50" s="15"/>
      <c r="AG50" s="15"/>
      <c r="AH50" s="43"/>
      <c r="AJ50" s="54"/>
      <c r="AK50" s="15"/>
      <c r="AL50" s="15"/>
      <c r="AM50" s="43"/>
      <c r="AO50" s="54"/>
      <c r="AP50" s="26"/>
      <c r="AQ50" s="15"/>
      <c r="AR50" s="43"/>
      <c r="AV50" s="1"/>
      <c r="BA50" s="1"/>
    </row>
    <row r="51" spans="1:53" x14ac:dyDescent="0.25">
      <c r="A51" s="1" t="s">
        <v>599</v>
      </c>
      <c r="B51" s="14" t="str" cm="1">
        <f t="array" ref="B51">IFERROR(_xlfn.CHOOSECOLS(_xlfn._xlws.FILTER(SpaceSA!E5:W21,SpaceSA!Q5:Q21&gt;0,""),1,13,17,18,19),"")</f>
        <v/>
      </c>
      <c r="C51" s="14"/>
      <c r="D51" s="14"/>
      <c r="E51" s="14"/>
      <c r="F51" s="14"/>
      <c r="G51" s="15"/>
      <c r="I51" s="42"/>
      <c r="J51" s="15"/>
      <c r="K51" s="179"/>
      <c r="L51" s="15"/>
      <c r="M51" s="43"/>
      <c r="O51" s="25"/>
      <c r="P51" s="26"/>
      <c r="Q51" s="15"/>
      <c r="R51" s="15"/>
      <c r="S51" s="197">
        <f t="shared" si="1"/>
        <v>0</v>
      </c>
      <c r="T51" s="49"/>
      <c r="U51" s="15"/>
      <c r="V51" s="15"/>
      <c r="W51" s="43"/>
      <c r="Y51" s="1"/>
      <c r="Z51" s="1"/>
      <c r="AE51" s="54"/>
      <c r="AF51" s="15"/>
      <c r="AG51" s="15"/>
      <c r="AH51" s="43"/>
      <c r="AJ51" s="54"/>
      <c r="AK51" s="15"/>
      <c r="AL51" s="15"/>
      <c r="AM51" s="43"/>
      <c r="AO51" s="54"/>
      <c r="AP51" s="26"/>
      <c r="AQ51" s="15"/>
      <c r="AR51" s="43"/>
      <c r="AV51" s="1"/>
      <c r="BA51" s="1"/>
    </row>
    <row r="52" spans="1:53" x14ac:dyDescent="0.25">
      <c r="B52" s="15"/>
      <c r="C52" s="15"/>
      <c r="D52" s="15"/>
      <c r="E52" s="15"/>
      <c r="F52" s="15"/>
      <c r="G52" s="15"/>
      <c r="I52" s="42"/>
      <c r="J52" s="15"/>
      <c r="K52" s="179"/>
      <c r="L52" s="15"/>
      <c r="M52" s="43"/>
      <c r="O52" s="25"/>
      <c r="P52" s="26"/>
      <c r="Q52" s="15"/>
      <c r="R52" s="15"/>
      <c r="S52" s="197">
        <f t="shared" si="1"/>
        <v>0</v>
      </c>
      <c r="T52" s="49"/>
      <c r="U52" s="15"/>
      <c r="V52" s="15"/>
      <c r="W52" s="43"/>
      <c r="Y52" s="1"/>
      <c r="Z52" s="1"/>
      <c r="AE52" s="54"/>
      <c r="AF52" s="15"/>
      <c r="AG52" s="15"/>
      <c r="AH52" s="43"/>
      <c r="AJ52" s="54"/>
      <c r="AK52" s="15"/>
      <c r="AL52" s="15"/>
      <c r="AM52" s="43"/>
      <c r="AO52" s="54"/>
      <c r="AP52" s="26"/>
      <c r="AQ52" s="15"/>
      <c r="AR52" s="43"/>
      <c r="AV52" s="1"/>
      <c r="BA52" s="1"/>
    </row>
    <row r="53" spans="1:53" x14ac:dyDescent="0.25">
      <c r="B53" s="15"/>
      <c r="C53" s="15"/>
      <c r="D53" s="15"/>
      <c r="E53" s="15"/>
      <c r="F53" s="15"/>
      <c r="G53" s="15"/>
      <c r="I53" s="54"/>
      <c r="J53" s="15"/>
      <c r="K53" s="179"/>
      <c r="L53" s="15"/>
      <c r="M53" s="43"/>
      <c r="O53" s="25"/>
      <c r="P53" s="26"/>
      <c r="Q53" s="15"/>
      <c r="R53" s="15"/>
      <c r="S53" s="197">
        <f t="shared" si="1"/>
        <v>0</v>
      </c>
      <c r="T53" s="49"/>
      <c r="U53" s="15"/>
      <c r="V53" s="15"/>
      <c r="W53" s="43"/>
      <c r="Y53" s="1"/>
      <c r="Z53" s="1"/>
      <c r="AE53" s="54"/>
      <c r="AF53" s="15"/>
      <c r="AG53" s="15"/>
      <c r="AH53" s="43"/>
      <c r="AJ53" s="54"/>
      <c r="AK53" s="15"/>
      <c r="AL53" s="15"/>
      <c r="AM53" s="43"/>
      <c r="AO53" s="54"/>
      <c r="AP53" s="26"/>
      <c r="AQ53" s="15"/>
      <c r="AR53" s="43"/>
      <c r="AV53" s="1"/>
      <c r="BA53" s="1"/>
    </row>
    <row r="54" spans="1:53" x14ac:dyDescent="0.25">
      <c r="B54" s="15"/>
      <c r="C54" s="15"/>
      <c r="D54" s="15"/>
      <c r="E54" s="15"/>
      <c r="F54" s="15"/>
      <c r="G54" s="15"/>
      <c r="I54" s="54"/>
      <c r="J54" s="15"/>
      <c r="K54" s="179"/>
      <c r="L54" s="15"/>
      <c r="M54" s="43"/>
      <c r="O54" s="25"/>
      <c r="P54" s="26"/>
      <c r="Q54" s="15"/>
      <c r="R54" s="15"/>
      <c r="S54" s="197">
        <f t="shared" si="1"/>
        <v>0</v>
      </c>
      <c r="T54" s="49"/>
      <c r="U54" s="15"/>
      <c r="V54" s="15"/>
      <c r="W54" s="43"/>
      <c r="Y54" s="1"/>
      <c r="Z54" s="1"/>
      <c r="AE54" s="54"/>
      <c r="AF54" s="15"/>
      <c r="AG54" s="15"/>
      <c r="AH54" s="43"/>
      <c r="AJ54" s="54"/>
      <c r="AK54" s="15"/>
      <c r="AL54" s="15"/>
      <c r="AM54" s="43"/>
      <c r="AO54" s="54"/>
      <c r="AP54" s="26"/>
      <c r="AQ54" s="15"/>
      <c r="AR54" s="43"/>
      <c r="AV54" s="1"/>
      <c r="BA54" s="1"/>
    </row>
    <row r="55" spans="1:53" x14ac:dyDescent="0.25">
      <c r="B55" s="15"/>
      <c r="C55" s="15"/>
      <c r="D55" s="15"/>
      <c r="E55" s="15"/>
      <c r="F55" s="15"/>
      <c r="G55" s="15"/>
      <c r="I55" s="54"/>
      <c r="J55" s="15"/>
      <c r="K55" s="179"/>
      <c r="L55" s="15"/>
      <c r="M55" s="43"/>
      <c r="O55" s="25"/>
      <c r="P55" s="26"/>
      <c r="Q55" s="15"/>
      <c r="R55" s="15"/>
      <c r="S55" s="197">
        <f t="shared" si="1"/>
        <v>0</v>
      </c>
      <c r="T55" s="49"/>
      <c r="U55" s="15"/>
      <c r="V55" s="15"/>
      <c r="W55" s="43"/>
      <c r="Y55" s="1"/>
      <c r="Z55" s="1"/>
      <c r="AE55" s="54"/>
      <c r="AF55" s="15"/>
      <c r="AG55" s="15"/>
      <c r="AH55" s="43"/>
      <c r="AJ55" s="54"/>
      <c r="AK55" s="15"/>
      <c r="AL55" s="15"/>
      <c r="AM55" s="43"/>
      <c r="AO55" s="54"/>
      <c r="AP55" s="26"/>
      <c r="AQ55" s="15"/>
      <c r="AR55" s="43"/>
    </row>
    <row r="56" spans="1:53" x14ac:dyDescent="0.25">
      <c r="B56" s="15"/>
      <c r="C56" s="15"/>
      <c r="D56" s="15"/>
      <c r="E56" s="15"/>
      <c r="F56" s="15"/>
      <c r="G56" s="15"/>
      <c r="I56" s="54"/>
      <c r="J56" s="15"/>
      <c r="K56" s="179"/>
      <c r="L56" s="15"/>
      <c r="M56" s="43"/>
      <c r="O56" s="25"/>
      <c r="P56" s="26"/>
      <c r="Q56" s="15"/>
      <c r="R56" s="15"/>
      <c r="S56" s="197">
        <f t="shared" si="1"/>
        <v>0</v>
      </c>
      <c r="T56" s="49"/>
      <c r="U56" s="15"/>
      <c r="V56" s="15"/>
      <c r="W56" s="43"/>
      <c r="Y56" s="1"/>
      <c r="Z56" s="1"/>
      <c r="AE56" s="54"/>
      <c r="AF56" s="15"/>
      <c r="AG56" s="15"/>
      <c r="AH56" s="43"/>
      <c r="AJ56" s="54"/>
      <c r="AK56" s="15"/>
      <c r="AL56" s="15"/>
      <c r="AM56" s="43"/>
      <c r="AO56" s="54"/>
      <c r="AP56" s="26"/>
      <c r="AQ56" s="15"/>
      <c r="AR56" s="43"/>
    </row>
    <row r="57" spans="1:53" x14ac:dyDescent="0.25">
      <c r="B57" s="15"/>
      <c r="C57" s="15"/>
      <c r="D57" s="15"/>
      <c r="E57" s="15"/>
      <c r="F57" s="15"/>
      <c r="G57" s="15"/>
      <c r="I57" s="54"/>
      <c r="J57" s="15"/>
      <c r="K57" s="179"/>
      <c r="L57" s="15"/>
      <c r="M57" s="43"/>
      <c r="O57" s="25"/>
      <c r="P57" s="26"/>
      <c r="Q57" s="15"/>
      <c r="R57" s="15"/>
      <c r="S57" s="197">
        <f t="shared" si="1"/>
        <v>0</v>
      </c>
      <c r="T57" s="49"/>
      <c r="U57" s="15"/>
      <c r="V57" s="15"/>
      <c r="W57" s="43"/>
      <c r="Y57" s="1"/>
      <c r="Z57" s="1"/>
      <c r="AE57" s="54"/>
      <c r="AF57" s="15"/>
      <c r="AG57" s="15"/>
      <c r="AH57" s="43"/>
      <c r="AJ57" s="54"/>
      <c r="AK57" s="15"/>
      <c r="AL57" s="15"/>
      <c r="AM57" s="43"/>
      <c r="AO57" s="54"/>
      <c r="AP57" s="26"/>
      <c r="AQ57" s="15"/>
      <c r="AR57" s="43"/>
    </row>
    <row r="58" spans="1:53" x14ac:dyDescent="0.25">
      <c r="B58" s="15"/>
      <c r="C58" s="15"/>
      <c r="D58" s="15"/>
      <c r="E58" s="15"/>
      <c r="F58" s="15"/>
      <c r="G58" s="15"/>
      <c r="I58" s="54"/>
      <c r="J58" s="15"/>
      <c r="K58" s="179"/>
      <c r="L58" s="15"/>
      <c r="M58" s="43"/>
      <c r="O58" s="25"/>
      <c r="P58" s="26"/>
      <c r="Q58" s="15"/>
      <c r="R58" s="15"/>
      <c r="S58" s="197">
        <f t="shared" si="1"/>
        <v>0</v>
      </c>
      <c r="T58" s="49"/>
      <c r="U58" s="15"/>
      <c r="V58" s="15"/>
      <c r="W58" s="43"/>
      <c r="AE58" s="54"/>
      <c r="AF58" s="15"/>
      <c r="AG58" s="15"/>
      <c r="AH58" s="43"/>
      <c r="AJ58" s="54"/>
      <c r="AK58" s="15"/>
      <c r="AL58" s="15"/>
      <c r="AM58" s="43"/>
      <c r="AO58" s="54"/>
      <c r="AP58" s="26"/>
      <c r="AQ58" s="15"/>
      <c r="AR58" s="43"/>
    </row>
    <row r="59" spans="1:53" x14ac:dyDescent="0.25">
      <c r="B59" s="15"/>
      <c r="C59" s="15"/>
      <c r="D59" s="15"/>
      <c r="E59" s="15"/>
      <c r="F59" s="15"/>
      <c r="G59" s="15"/>
      <c r="I59" s="54"/>
      <c r="J59" s="15"/>
      <c r="K59" s="179"/>
      <c r="L59" s="15"/>
      <c r="M59" s="43"/>
      <c r="O59" s="25"/>
      <c r="P59" s="26"/>
      <c r="Q59" s="15"/>
      <c r="R59" s="15"/>
      <c r="S59" s="197">
        <f t="shared" si="1"/>
        <v>0</v>
      </c>
      <c r="T59" s="49"/>
      <c r="U59" s="15"/>
      <c r="V59" s="15"/>
      <c r="W59" s="43"/>
      <c r="AE59" s="54"/>
      <c r="AF59" s="15"/>
      <c r="AG59" s="15"/>
      <c r="AH59" s="43"/>
      <c r="AJ59" s="54"/>
      <c r="AK59" s="15"/>
      <c r="AL59" s="15"/>
      <c r="AM59" s="43"/>
      <c r="AO59" s="54"/>
      <c r="AP59" s="26"/>
      <c r="AQ59" s="15"/>
      <c r="AR59" s="43"/>
    </row>
    <row r="60" spans="1:53" x14ac:dyDescent="0.25">
      <c r="B60" s="15"/>
      <c r="C60" s="15"/>
      <c r="D60" s="15"/>
      <c r="E60" s="15"/>
      <c r="F60" s="15"/>
      <c r="G60" s="15"/>
      <c r="I60" s="54"/>
      <c r="J60" s="15"/>
      <c r="K60" s="179"/>
      <c r="L60" s="15"/>
      <c r="M60" s="43"/>
      <c r="O60" s="25"/>
      <c r="P60" s="26"/>
      <c r="Q60" s="15"/>
      <c r="R60" s="15"/>
      <c r="S60" s="197">
        <f t="shared" si="1"/>
        <v>0</v>
      </c>
      <c r="T60" s="49"/>
      <c r="U60" s="26"/>
      <c r="V60" s="15"/>
      <c r="W60" s="43"/>
      <c r="AE60" s="54"/>
      <c r="AF60" s="15"/>
      <c r="AG60" s="15"/>
      <c r="AH60" s="43"/>
      <c r="AJ60" s="54"/>
      <c r="AK60" s="15"/>
      <c r="AL60" s="15"/>
      <c r="AM60" s="43"/>
      <c r="AO60" s="54"/>
      <c r="AP60" s="26"/>
      <c r="AQ60" s="15"/>
      <c r="AR60" s="43"/>
    </row>
    <row r="61" spans="1:53" x14ac:dyDescent="0.25">
      <c r="B61" s="15"/>
      <c r="C61" s="15"/>
      <c r="D61" s="15"/>
      <c r="E61" s="15"/>
      <c r="F61" s="15"/>
      <c r="G61" s="15"/>
      <c r="I61" s="54"/>
      <c r="J61" s="15"/>
      <c r="K61" s="179"/>
      <c r="L61" s="15"/>
      <c r="M61" s="43"/>
      <c r="O61" s="25"/>
      <c r="P61" s="26"/>
      <c r="Q61" s="15"/>
      <c r="R61" s="15"/>
      <c r="S61" s="197">
        <f t="shared" si="1"/>
        <v>0</v>
      </c>
      <c r="T61" s="49"/>
      <c r="U61" s="26"/>
      <c r="V61" s="15"/>
      <c r="W61" s="43"/>
      <c r="AE61" s="54"/>
      <c r="AF61" s="15"/>
      <c r="AG61" s="15"/>
      <c r="AH61" s="43"/>
      <c r="AJ61" s="54"/>
      <c r="AK61" s="15"/>
      <c r="AL61" s="15"/>
      <c r="AM61" s="43"/>
      <c r="AO61" s="54"/>
      <c r="AP61" s="26"/>
      <c r="AQ61" s="15"/>
      <c r="AR61" s="43"/>
    </row>
    <row r="62" spans="1:53" x14ac:dyDescent="0.25">
      <c r="B62" s="15"/>
      <c r="C62" s="15"/>
      <c r="D62" s="15"/>
      <c r="E62" s="15"/>
      <c r="F62" s="15"/>
      <c r="G62" s="15"/>
      <c r="I62" s="54"/>
      <c r="J62" s="15"/>
      <c r="K62" s="179"/>
      <c r="L62" s="15"/>
      <c r="M62" s="43"/>
      <c r="O62" s="25"/>
      <c r="P62" s="26"/>
      <c r="Q62" s="15"/>
      <c r="R62" s="15"/>
      <c r="S62" s="197">
        <f t="shared" si="1"/>
        <v>0</v>
      </c>
      <c r="T62" s="49"/>
      <c r="U62" s="26"/>
      <c r="V62" s="15"/>
      <c r="W62" s="43"/>
      <c r="AE62" s="54"/>
      <c r="AF62" s="15"/>
      <c r="AG62" s="15"/>
      <c r="AH62" s="43"/>
      <c r="AJ62" s="54"/>
      <c r="AK62" s="15"/>
      <c r="AL62" s="15"/>
      <c r="AM62" s="43"/>
      <c r="AO62" s="54"/>
      <c r="AP62" s="26"/>
      <c r="AQ62" s="15"/>
      <c r="AR62" s="43"/>
    </row>
    <row r="63" spans="1:53" x14ac:dyDescent="0.25">
      <c r="B63" s="15"/>
      <c r="C63" s="15"/>
      <c r="D63" s="15"/>
      <c r="E63" s="15"/>
      <c r="F63" s="15"/>
      <c r="G63" s="15"/>
      <c r="I63" s="54"/>
      <c r="J63" s="15"/>
      <c r="K63" s="179"/>
      <c r="L63" s="15"/>
      <c r="M63" s="43"/>
      <c r="O63" s="25"/>
      <c r="P63" s="26"/>
      <c r="Q63" s="15"/>
      <c r="R63" s="15"/>
      <c r="S63" s="197">
        <f t="shared" si="1"/>
        <v>0</v>
      </c>
      <c r="T63" s="49"/>
      <c r="U63" s="26"/>
      <c r="V63" s="15"/>
      <c r="W63" s="43"/>
      <c r="AE63" s="54"/>
      <c r="AF63" s="15"/>
      <c r="AG63" s="15"/>
      <c r="AH63" s="43"/>
      <c r="AJ63" s="54"/>
      <c r="AK63" s="15"/>
      <c r="AL63" s="15"/>
      <c r="AM63" s="43"/>
      <c r="AO63" s="54"/>
      <c r="AP63" s="26"/>
      <c r="AQ63" s="15"/>
      <c r="AR63" s="43"/>
    </row>
    <row r="64" spans="1:53" x14ac:dyDescent="0.25">
      <c r="B64" s="15"/>
      <c r="C64" s="15"/>
      <c r="D64" s="15"/>
      <c r="E64" s="15"/>
      <c r="F64" s="15"/>
      <c r="G64" s="15"/>
      <c r="I64" s="54"/>
      <c r="J64" s="15"/>
      <c r="K64" s="179"/>
      <c r="L64" s="15"/>
      <c r="M64" s="43"/>
      <c r="O64" s="25"/>
      <c r="P64" s="26"/>
      <c r="Q64" s="15"/>
      <c r="R64" s="15"/>
      <c r="S64" s="197">
        <f t="shared" si="1"/>
        <v>0</v>
      </c>
      <c r="T64" s="49"/>
      <c r="U64" s="26"/>
      <c r="V64" s="15"/>
      <c r="W64" s="43"/>
      <c r="AE64" s="54"/>
      <c r="AF64" s="15"/>
      <c r="AG64" s="15"/>
      <c r="AH64" s="43"/>
      <c r="AJ64" s="54"/>
      <c r="AK64" s="15"/>
      <c r="AL64" s="15"/>
      <c r="AM64" s="43"/>
      <c r="AO64" s="54"/>
      <c r="AP64" s="26"/>
      <c r="AQ64" s="15"/>
      <c r="AR64" s="43"/>
    </row>
    <row r="65" spans="1:44" x14ac:dyDescent="0.25">
      <c r="B65" s="15"/>
      <c r="C65" s="15"/>
      <c r="D65" s="15"/>
      <c r="E65" s="15"/>
      <c r="F65" s="15"/>
      <c r="G65" s="15"/>
      <c r="I65" s="54"/>
      <c r="J65" s="15"/>
      <c r="K65" s="179"/>
      <c r="L65" s="15"/>
      <c r="M65" s="43"/>
      <c r="O65" s="25"/>
      <c r="P65" s="26"/>
      <c r="Q65" s="15"/>
      <c r="R65" s="15"/>
      <c r="S65" s="197">
        <f t="shared" si="1"/>
        <v>0</v>
      </c>
      <c r="T65" s="49"/>
      <c r="U65" s="26"/>
      <c r="V65" s="15"/>
      <c r="W65" s="43"/>
      <c r="AE65" s="54"/>
      <c r="AF65" s="15"/>
      <c r="AG65" s="15"/>
      <c r="AH65" s="43"/>
      <c r="AJ65" s="54"/>
      <c r="AK65" s="15"/>
      <c r="AL65" s="15"/>
      <c r="AM65" s="43"/>
      <c r="AO65" s="54"/>
      <c r="AP65" s="26"/>
      <c r="AQ65" s="15"/>
      <c r="AR65" s="43"/>
    </row>
    <row r="66" spans="1:44" x14ac:dyDescent="0.25">
      <c r="B66" s="15"/>
      <c r="C66" s="15"/>
      <c r="D66" s="15"/>
      <c r="E66" s="15"/>
      <c r="F66" s="15"/>
      <c r="G66" s="15"/>
      <c r="I66" s="54"/>
      <c r="J66" s="15"/>
      <c r="K66" s="179"/>
      <c r="L66" s="15"/>
      <c r="M66" s="43"/>
      <c r="O66" s="25"/>
      <c r="P66" s="26"/>
      <c r="Q66" s="15"/>
      <c r="R66" s="15"/>
      <c r="S66" s="197">
        <f t="shared" si="1"/>
        <v>0</v>
      </c>
      <c r="T66" s="49"/>
      <c r="U66" s="26"/>
      <c r="V66" s="15"/>
      <c r="W66" s="43"/>
      <c r="AE66" s="54"/>
      <c r="AF66" s="15"/>
      <c r="AG66" s="15"/>
      <c r="AH66" s="43"/>
      <c r="AJ66" s="54"/>
      <c r="AK66" s="15"/>
      <c r="AL66" s="15"/>
      <c r="AM66" s="43"/>
      <c r="AO66" s="54"/>
      <c r="AP66" s="26"/>
      <c r="AQ66" s="15"/>
      <c r="AR66" s="43"/>
    </row>
    <row r="67" spans="1:44" x14ac:dyDescent="0.25">
      <c r="B67" s="15"/>
      <c r="C67" s="15"/>
      <c r="D67" s="15"/>
      <c r="E67" s="15"/>
      <c r="F67" s="15"/>
      <c r="G67" s="15"/>
      <c r="I67" s="54"/>
      <c r="J67" s="15"/>
      <c r="K67" s="179"/>
      <c r="L67" s="15"/>
      <c r="M67" s="43"/>
      <c r="O67" s="25"/>
      <c r="P67" s="26"/>
      <c r="Q67" s="15"/>
      <c r="R67" s="15"/>
      <c r="S67" s="197">
        <f t="shared" si="1"/>
        <v>0</v>
      </c>
      <c r="T67" s="49"/>
      <c r="U67" s="26"/>
      <c r="V67" s="15"/>
      <c r="W67" s="43"/>
      <c r="AE67" s="54"/>
      <c r="AF67" s="15"/>
      <c r="AG67" s="15"/>
      <c r="AH67" s="43"/>
      <c r="AJ67" s="54"/>
      <c r="AK67" s="15"/>
      <c r="AL67" s="15"/>
      <c r="AM67" s="43"/>
      <c r="AO67" s="54"/>
      <c r="AP67" s="26"/>
      <c r="AQ67" s="15"/>
      <c r="AR67" s="43"/>
    </row>
    <row r="68" spans="1:44" x14ac:dyDescent="0.25">
      <c r="B68" s="15"/>
      <c r="C68" s="15"/>
      <c r="D68" s="15"/>
      <c r="E68" s="15"/>
      <c r="F68" s="15"/>
      <c r="G68" s="15"/>
      <c r="I68" s="54"/>
      <c r="J68" s="15"/>
      <c r="K68" s="179"/>
      <c r="L68" s="15"/>
      <c r="M68" s="43"/>
      <c r="O68" s="25"/>
      <c r="P68" s="26"/>
      <c r="Q68" s="15"/>
      <c r="R68" s="15"/>
      <c r="S68" s="197">
        <f t="shared" si="1"/>
        <v>0</v>
      </c>
      <c r="T68" s="49"/>
      <c r="U68" s="26"/>
      <c r="V68" s="15"/>
      <c r="W68" s="43"/>
      <c r="AE68" s="54"/>
      <c r="AF68" s="15"/>
      <c r="AG68" s="15"/>
      <c r="AH68" s="43"/>
      <c r="AJ68" s="54"/>
      <c r="AK68" s="15"/>
      <c r="AL68" s="15"/>
      <c r="AM68" s="43"/>
      <c r="AO68" s="54"/>
      <c r="AP68" s="26"/>
      <c r="AQ68" s="15"/>
      <c r="AR68" s="43"/>
    </row>
    <row r="69" spans="1:44" x14ac:dyDescent="0.25">
      <c r="A69" s="1" t="s">
        <v>605</v>
      </c>
      <c r="B69" s="14" t="str" cm="1">
        <f t="array" ref="B69">IFERROR(_xlfn.CHOOSECOLS(_xlfn._xlws.FILTER(SpaceFL!E5:U11,SpaceFL!R5:R11&gt;0,""),1,14,15,16,17),"")</f>
        <v/>
      </c>
      <c r="C69" s="15"/>
      <c r="D69" s="15"/>
      <c r="E69" s="15"/>
      <c r="F69" s="15"/>
      <c r="G69" s="15"/>
      <c r="I69" s="54"/>
      <c r="J69" s="15"/>
      <c r="K69" s="179"/>
      <c r="L69" s="15"/>
      <c r="M69" s="43"/>
      <c r="O69" s="25"/>
      <c r="P69" s="26"/>
      <c r="Q69" s="15"/>
      <c r="R69" s="15"/>
      <c r="S69" s="197">
        <f t="shared" si="1"/>
        <v>0</v>
      </c>
      <c r="T69" s="49"/>
      <c r="U69" s="26"/>
      <c r="V69" s="15"/>
      <c r="W69" s="43"/>
      <c r="AE69" s="54"/>
      <c r="AF69" s="15"/>
      <c r="AG69" s="15"/>
      <c r="AH69" s="43"/>
      <c r="AJ69" s="54"/>
      <c r="AK69" s="15"/>
      <c r="AL69" s="15"/>
      <c r="AM69" s="43"/>
      <c r="AO69" s="54"/>
      <c r="AP69" s="26"/>
      <c r="AQ69" s="15"/>
      <c r="AR69" s="43"/>
    </row>
    <row r="70" spans="1:44" x14ac:dyDescent="0.25">
      <c r="B70" s="15"/>
      <c r="C70" s="15"/>
      <c r="D70" s="15"/>
      <c r="E70" s="15"/>
      <c r="F70" s="15"/>
      <c r="G70" s="15"/>
      <c r="I70" s="54"/>
      <c r="J70" s="15"/>
      <c r="K70" s="179"/>
      <c r="L70" s="15"/>
      <c r="M70" s="43"/>
      <c r="O70" s="25"/>
      <c r="P70" s="26"/>
      <c r="Q70" s="15"/>
      <c r="R70" s="15"/>
      <c r="S70" s="197">
        <f t="shared" si="1"/>
        <v>0</v>
      </c>
      <c r="T70" s="49"/>
      <c r="U70" s="26"/>
      <c r="V70" s="15"/>
      <c r="W70" s="43"/>
      <c r="AE70" s="54"/>
      <c r="AF70" s="15"/>
      <c r="AG70" s="15"/>
      <c r="AH70" s="43"/>
      <c r="AJ70" s="54"/>
      <c r="AK70" s="15"/>
      <c r="AL70" s="15"/>
      <c r="AM70" s="43"/>
      <c r="AO70" s="54"/>
      <c r="AP70" s="26"/>
      <c r="AQ70" s="15"/>
      <c r="AR70" s="43"/>
    </row>
    <row r="71" spans="1:44" x14ac:dyDescent="0.25">
      <c r="B71" s="15"/>
      <c r="C71" s="15"/>
      <c r="D71" s="15"/>
      <c r="E71" s="15"/>
      <c r="F71" s="15"/>
      <c r="G71" s="15"/>
      <c r="I71" s="54"/>
      <c r="J71" s="15"/>
      <c r="K71" s="179"/>
      <c r="L71" s="15"/>
      <c r="M71" s="43"/>
      <c r="O71" s="25"/>
      <c r="P71" s="26"/>
      <c r="Q71" s="15"/>
      <c r="R71" s="15"/>
      <c r="S71" s="197">
        <f t="shared" si="1"/>
        <v>0</v>
      </c>
      <c r="T71" s="49"/>
      <c r="U71" s="26"/>
      <c r="V71" s="15"/>
      <c r="W71" s="43"/>
      <c r="AE71" s="54"/>
      <c r="AF71" s="15"/>
      <c r="AG71" s="15"/>
      <c r="AH71" s="43"/>
      <c r="AJ71" s="54"/>
      <c r="AK71" s="15"/>
      <c r="AL71" s="15"/>
      <c r="AM71" s="43"/>
      <c r="AO71" s="54"/>
      <c r="AP71" s="26"/>
      <c r="AQ71" s="15"/>
      <c r="AR71" s="43"/>
    </row>
    <row r="72" spans="1:44" x14ac:dyDescent="0.25">
      <c r="B72" s="15"/>
      <c r="C72" s="15"/>
      <c r="D72" s="15"/>
      <c r="E72" s="15"/>
      <c r="F72" s="15"/>
      <c r="G72" s="15"/>
      <c r="I72" s="54"/>
      <c r="J72" s="15"/>
      <c r="K72" s="179"/>
      <c r="L72" s="15"/>
      <c r="M72" s="43"/>
      <c r="O72" s="25"/>
      <c r="P72" s="26"/>
      <c r="Q72" s="15"/>
      <c r="R72" s="15"/>
      <c r="S72" s="197">
        <f t="shared" si="1"/>
        <v>0</v>
      </c>
      <c r="T72" s="49"/>
      <c r="U72" s="26"/>
      <c r="V72" s="15"/>
      <c r="W72" s="43"/>
      <c r="AE72" s="54"/>
      <c r="AF72" s="15"/>
      <c r="AG72" s="15"/>
      <c r="AH72" s="43"/>
      <c r="AJ72" s="54"/>
      <c r="AK72" s="15"/>
      <c r="AL72" s="15"/>
      <c r="AM72" s="43"/>
      <c r="AO72" s="54"/>
      <c r="AP72" s="26"/>
      <c r="AQ72" s="15"/>
      <c r="AR72" s="43"/>
    </row>
    <row r="73" spans="1:44" x14ac:dyDescent="0.25">
      <c r="B73" s="15"/>
      <c r="C73" s="15"/>
      <c r="D73" s="15"/>
      <c r="E73" s="15"/>
      <c r="F73" s="15"/>
      <c r="G73" s="15"/>
      <c r="I73" s="54"/>
      <c r="J73" s="15"/>
      <c r="K73" s="179"/>
      <c r="L73" s="15"/>
      <c r="M73" s="43"/>
      <c r="O73" s="25"/>
      <c r="P73" s="26"/>
      <c r="Q73" s="15"/>
      <c r="R73" s="15"/>
      <c r="S73" s="197">
        <f t="shared" si="1"/>
        <v>0</v>
      </c>
      <c r="T73" s="49"/>
      <c r="U73" s="26"/>
      <c r="V73" s="15"/>
      <c r="W73" s="43"/>
      <c r="AE73" s="54"/>
      <c r="AF73" s="15"/>
      <c r="AG73" s="15"/>
      <c r="AH73" s="43"/>
      <c r="AJ73" s="54"/>
      <c r="AK73" s="15"/>
      <c r="AL73" s="15"/>
      <c r="AM73" s="43"/>
      <c r="AO73" s="54"/>
      <c r="AP73" s="26"/>
      <c r="AQ73" s="15"/>
      <c r="AR73" s="43"/>
    </row>
    <row r="74" spans="1:44" x14ac:dyDescent="0.25">
      <c r="B74" s="15"/>
      <c r="C74" s="15"/>
      <c r="D74" s="15"/>
      <c r="E74" s="15"/>
      <c r="F74" s="15"/>
      <c r="G74" s="15"/>
      <c r="I74" s="54"/>
      <c r="J74" s="15"/>
      <c r="K74" s="179"/>
      <c r="L74" s="15"/>
      <c r="M74" s="43"/>
      <c r="O74" s="25"/>
      <c r="P74" s="26"/>
      <c r="Q74" s="15"/>
      <c r="R74" s="15"/>
      <c r="S74" s="197">
        <f t="shared" si="1"/>
        <v>0</v>
      </c>
      <c r="T74" s="49"/>
      <c r="U74" s="26"/>
      <c r="V74" s="15"/>
      <c r="W74" s="43"/>
      <c r="AE74" s="55"/>
      <c r="AF74" s="45"/>
      <c r="AG74" s="45"/>
      <c r="AH74" s="46"/>
      <c r="AJ74" s="55"/>
      <c r="AK74" s="45"/>
      <c r="AL74" s="45"/>
      <c r="AM74" s="46"/>
      <c r="AO74" s="55"/>
      <c r="AP74" s="56"/>
      <c r="AQ74" s="45"/>
      <c r="AR74" s="46"/>
    </row>
    <row r="75" spans="1:44" x14ac:dyDescent="0.25">
      <c r="B75" s="15"/>
      <c r="C75" s="15"/>
      <c r="D75" s="15"/>
      <c r="E75" s="15"/>
      <c r="F75" s="15"/>
      <c r="G75" s="15"/>
      <c r="I75" s="54"/>
      <c r="J75" s="15"/>
      <c r="K75" s="179"/>
      <c r="L75" s="15"/>
      <c r="M75" s="43"/>
      <c r="O75" s="25"/>
      <c r="P75" s="26"/>
      <c r="Q75" s="15"/>
      <c r="R75" s="15"/>
      <c r="S75" s="197">
        <f t="shared" si="1"/>
        <v>0</v>
      </c>
      <c r="T75" s="49"/>
      <c r="U75" s="26"/>
      <c r="V75" s="15"/>
      <c r="W75" s="43"/>
    </row>
    <row r="76" spans="1:44" x14ac:dyDescent="0.25">
      <c r="B76" s="15"/>
      <c r="C76" s="15"/>
      <c r="D76" s="15"/>
      <c r="E76" s="15"/>
      <c r="F76" s="15"/>
      <c r="G76" s="15"/>
      <c r="I76" s="54"/>
      <c r="J76" s="15"/>
      <c r="K76" s="179"/>
      <c r="L76" s="15"/>
      <c r="M76" s="43"/>
      <c r="O76" s="25"/>
      <c r="P76" s="26"/>
      <c r="Q76" s="15"/>
      <c r="R76" s="15"/>
      <c r="S76" s="197">
        <f t="shared" si="1"/>
        <v>0</v>
      </c>
      <c r="T76" s="49"/>
      <c r="U76" s="26"/>
      <c r="V76" s="15"/>
      <c r="W76" s="43"/>
    </row>
    <row r="77" spans="1:44" x14ac:dyDescent="0.25">
      <c r="A77" s="1" t="s">
        <v>606</v>
      </c>
      <c r="B77" s="14" t="str" cm="1">
        <f t="array" ref="B77">IFERROR(_xlfn.CHOOSECOLS(_xlfn._xlws.FILTER(SpaceCL!E5:O16,SpaceCL!K5:K16&gt;0,""),1,7,9,10,11),"")</f>
        <v/>
      </c>
      <c r="C77" s="15"/>
      <c r="D77" s="15"/>
      <c r="E77" s="15"/>
      <c r="F77" s="15"/>
      <c r="G77" s="15"/>
      <c r="I77" s="54"/>
      <c r="J77" s="15"/>
      <c r="K77" s="179"/>
      <c r="L77" s="15"/>
      <c r="M77" s="43"/>
      <c r="O77" s="25"/>
      <c r="P77" s="26"/>
      <c r="Q77" s="15"/>
      <c r="R77" s="15"/>
      <c r="S77" s="197">
        <f t="shared" si="1"/>
        <v>0</v>
      </c>
      <c r="T77" s="49"/>
      <c r="U77" s="26"/>
      <c r="V77" s="15"/>
      <c r="W77" s="43"/>
      <c r="AD77" s="1" t="s">
        <v>602</v>
      </c>
      <c r="AE77" s="53" t="str" cm="1">
        <f t="array" ref="AE77">IFERROR(_xlfn.CHOOSECOLS(_xlfn._xlws.FILTER('SpaceCA (3)'!E5:AG25,('SpaceCA (3)'!S5:S25&gt;0),""),16,17, 15,1),"")</f>
        <v/>
      </c>
      <c r="AF77" s="40"/>
      <c r="AG77" s="40"/>
      <c r="AH77" s="41"/>
      <c r="AJ77" s="53" t="str" cm="1">
        <f t="array" ref="AJ77">IFERROR(_xlfn.CHOOSECOLS(_xlfn._xlws.FILTER('SpaceCA (3)'!E5:AG25,('SpaceCA (3)'!V5:V25&gt;0),""),19,20,18,1),"")</f>
        <v/>
      </c>
      <c r="AK77" s="40"/>
      <c r="AL77" s="40"/>
      <c r="AM77" s="41"/>
      <c r="AO77" s="53" t="str" cm="1">
        <f t="array" ref="AO77">IFERROR(_xlfn.CHOOSECOLS(_xlfn._xlws.FILTER('SpaceCA (3)'!E5:AG25,('SpaceCA (3)'!Y5:Y25&gt;0),""),22,23,21,1),"")</f>
        <v/>
      </c>
      <c r="AP77" s="58"/>
      <c r="AQ77" s="40"/>
      <c r="AR77" s="41"/>
    </row>
    <row r="78" spans="1:44" x14ac:dyDescent="0.25">
      <c r="B78" s="15"/>
      <c r="C78" s="15"/>
      <c r="D78" s="15"/>
      <c r="E78" s="15"/>
      <c r="F78" s="15"/>
      <c r="G78" s="15"/>
      <c r="I78" s="54"/>
      <c r="J78" s="15"/>
      <c r="K78" s="179"/>
      <c r="L78" s="15"/>
      <c r="M78" s="43"/>
      <c r="O78" s="25"/>
      <c r="P78" s="26"/>
      <c r="Q78" s="15"/>
      <c r="R78" s="15"/>
      <c r="S78" s="197">
        <f t="shared" si="1"/>
        <v>0</v>
      </c>
      <c r="T78" s="49"/>
      <c r="U78" s="26"/>
      <c r="V78" s="15"/>
      <c r="W78" s="43"/>
      <c r="AE78" s="54"/>
      <c r="AF78" s="15"/>
      <c r="AG78" s="15"/>
      <c r="AH78" s="43"/>
      <c r="AJ78" s="54"/>
      <c r="AK78" s="15"/>
      <c r="AL78" s="15"/>
      <c r="AM78" s="43"/>
      <c r="AO78" s="54"/>
      <c r="AP78" s="26"/>
      <c r="AQ78" s="15"/>
      <c r="AR78" s="43"/>
    </row>
    <row r="79" spans="1:44" x14ac:dyDescent="0.25">
      <c r="B79" s="15"/>
      <c r="C79" s="15"/>
      <c r="D79" s="15"/>
      <c r="E79" s="15"/>
      <c r="F79" s="15"/>
      <c r="G79" s="15"/>
      <c r="I79" s="61"/>
      <c r="J79" s="14"/>
      <c r="K79" s="190"/>
      <c r="L79" s="14"/>
      <c r="M79" s="47"/>
      <c r="N79" s="9"/>
      <c r="O79" s="25"/>
      <c r="P79" s="26"/>
      <c r="Q79" s="15"/>
      <c r="R79" s="15"/>
      <c r="S79" s="197">
        <f t="shared" ref="S79:S142" si="2">IFERROR(TEXT(TIMEVALUE(LEFT(P79,8)),"hh:mm")+O79,O79)</f>
        <v>0</v>
      </c>
      <c r="T79" s="49"/>
      <c r="U79" s="26"/>
      <c r="V79" s="15"/>
      <c r="W79" s="43"/>
      <c r="AE79" s="54"/>
      <c r="AF79" s="15"/>
      <c r="AG79" s="15"/>
      <c r="AH79" s="43"/>
      <c r="AJ79" s="54"/>
      <c r="AK79" s="15"/>
      <c r="AL79" s="15"/>
      <c r="AM79" s="43"/>
      <c r="AO79" s="54"/>
      <c r="AP79" s="26"/>
      <c r="AQ79" s="15"/>
      <c r="AR79" s="43"/>
    </row>
    <row r="80" spans="1:44" x14ac:dyDescent="0.25">
      <c r="B80" s="15"/>
      <c r="C80" s="15"/>
      <c r="D80" s="15"/>
      <c r="E80" s="15"/>
      <c r="F80" s="15"/>
      <c r="G80" s="15"/>
      <c r="I80" s="54"/>
      <c r="J80" s="15"/>
      <c r="K80" s="179"/>
      <c r="L80" s="15"/>
      <c r="M80" s="43"/>
      <c r="O80" s="25"/>
      <c r="P80" s="26"/>
      <c r="Q80" s="15"/>
      <c r="R80" s="15"/>
      <c r="S80" s="197">
        <f t="shared" si="2"/>
        <v>0</v>
      </c>
      <c r="T80" s="49"/>
      <c r="U80" s="26"/>
      <c r="V80" s="15"/>
      <c r="W80" s="43"/>
      <c r="AE80" s="54"/>
      <c r="AF80" s="15"/>
      <c r="AG80" s="15"/>
      <c r="AH80" s="43"/>
      <c r="AJ80" s="54"/>
      <c r="AK80" s="15"/>
      <c r="AL80" s="15"/>
      <c r="AM80" s="43"/>
      <c r="AO80" s="54"/>
      <c r="AP80" s="26"/>
      <c r="AQ80" s="15"/>
      <c r="AR80" s="43"/>
    </row>
    <row r="81" spans="1:44" x14ac:dyDescent="0.25">
      <c r="B81" s="14"/>
      <c r="C81" s="15"/>
      <c r="D81" s="15"/>
      <c r="E81" s="15"/>
      <c r="F81" s="15"/>
      <c r="G81" s="15"/>
      <c r="I81" s="54"/>
      <c r="J81" s="15"/>
      <c r="K81" s="179"/>
      <c r="L81" s="15"/>
      <c r="M81" s="43"/>
      <c r="O81" s="25"/>
      <c r="P81" s="26"/>
      <c r="Q81" s="15"/>
      <c r="R81" s="15"/>
      <c r="S81" s="197">
        <f t="shared" si="2"/>
        <v>0</v>
      </c>
      <c r="T81" s="49"/>
      <c r="U81" s="26"/>
      <c r="V81" s="15"/>
      <c r="W81" s="43"/>
      <c r="AE81" s="54"/>
      <c r="AF81" s="15"/>
      <c r="AG81" s="15"/>
      <c r="AH81" s="43"/>
      <c r="AJ81" s="54"/>
      <c r="AK81" s="15"/>
      <c r="AL81" s="15"/>
      <c r="AM81" s="43"/>
      <c r="AO81" s="54"/>
      <c r="AP81" s="26"/>
      <c r="AQ81" s="15"/>
      <c r="AR81" s="43"/>
    </row>
    <row r="82" spans="1:44" x14ac:dyDescent="0.25">
      <c r="B82" s="15"/>
      <c r="C82" s="15"/>
      <c r="D82" s="15"/>
      <c r="E82" s="15"/>
      <c r="F82" s="15"/>
      <c r="G82" s="15"/>
      <c r="I82" s="54"/>
      <c r="J82" s="15"/>
      <c r="K82" s="179"/>
      <c r="L82" s="15"/>
      <c r="M82" s="43"/>
      <c r="O82" s="25"/>
      <c r="P82" s="26"/>
      <c r="Q82" s="15"/>
      <c r="R82" s="15"/>
      <c r="S82" s="197">
        <f t="shared" si="2"/>
        <v>0</v>
      </c>
      <c r="T82" s="49"/>
      <c r="U82" s="26"/>
      <c r="V82" s="15"/>
      <c r="W82" s="43"/>
      <c r="AE82" s="54"/>
      <c r="AF82" s="15"/>
      <c r="AG82" s="15"/>
      <c r="AH82" s="43"/>
      <c r="AJ82" s="54"/>
      <c r="AK82" s="15"/>
      <c r="AL82" s="15"/>
      <c r="AM82" s="43"/>
      <c r="AO82" s="54"/>
      <c r="AP82" s="26"/>
      <c r="AQ82" s="15"/>
      <c r="AR82" s="43"/>
    </row>
    <row r="83" spans="1:44" x14ac:dyDescent="0.25">
      <c r="B83" s="15"/>
      <c r="C83" s="15"/>
      <c r="D83" s="15"/>
      <c r="E83" s="15"/>
      <c r="F83" s="15"/>
      <c r="G83" s="15"/>
      <c r="I83" s="55"/>
      <c r="J83" s="45"/>
      <c r="K83" s="191"/>
      <c r="L83" s="45"/>
      <c r="M83" s="46"/>
      <c r="O83" s="25"/>
      <c r="P83" s="26"/>
      <c r="Q83" s="15"/>
      <c r="R83" s="15"/>
      <c r="S83" s="197">
        <f t="shared" si="2"/>
        <v>0</v>
      </c>
      <c r="T83" s="49"/>
      <c r="U83" s="26"/>
      <c r="V83" s="15"/>
      <c r="W83" s="43"/>
      <c r="AE83" s="54"/>
      <c r="AF83" s="15"/>
      <c r="AG83" s="15"/>
      <c r="AH83" s="43"/>
      <c r="AJ83" s="54"/>
      <c r="AK83" s="15"/>
      <c r="AL83" s="15"/>
      <c r="AM83" s="43"/>
      <c r="AO83" s="54"/>
      <c r="AP83" s="26"/>
      <c r="AQ83" s="15"/>
      <c r="AR83" s="43"/>
    </row>
    <row r="84" spans="1:44" x14ac:dyDescent="0.25">
      <c r="B84" s="15"/>
      <c r="C84" s="15"/>
      <c r="D84" s="15"/>
      <c r="E84" s="15"/>
      <c r="F84" s="15"/>
      <c r="G84" s="15"/>
      <c r="O84" s="25"/>
      <c r="P84" s="26"/>
      <c r="Q84" s="15"/>
      <c r="R84" s="15"/>
      <c r="S84" s="197">
        <f t="shared" si="2"/>
        <v>0</v>
      </c>
      <c r="T84" s="49"/>
      <c r="U84" s="26"/>
      <c r="V84" s="15"/>
      <c r="W84" s="43"/>
      <c r="AE84" s="54"/>
      <c r="AF84" s="15"/>
      <c r="AG84" s="15"/>
      <c r="AH84" s="43"/>
      <c r="AJ84" s="54"/>
      <c r="AK84" s="15"/>
      <c r="AL84" s="15"/>
      <c r="AM84" s="43"/>
      <c r="AO84" s="54"/>
      <c r="AP84" s="26"/>
      <c r="AQ84" s="15"/>
      <c r="AR84" s="43"/>
    </row>
    <row r="85" spans="1:44" x14ac:dyDescent="0.25">
      <c r="B85" s="15"/>
      <c r="C85" s="15"/>
      <c r="D85" s="15"/>
      <c r="E85" s="15"/>
      <c r="F85" s="15"/>
      <c r="G85" s="15"/>
      <c r="O85" s="25"/>
      <c r="P85" s="26"/>
      <c r="Q85" s="15"/>
      <c r="R85" s="15"/>
      <c r="S85" s="197">
        <f t="shared" si="2"/>
        <v>0</v>
      </c>
      <c r="T85" s="49"/>
      <c r="U85" s="26"/>
      <c r="V85" s="15"/>
      <c r="W85" s="43"/>
      <c r="AE85" s="54"/>
      <c r="AF85" s="15"/>
      <c r="AG85" s="15"/>
      <c r="AH85" s="43"/>
      <c r="AJ85" s="54"/>
      <c r="AK85" s="15"/>
      <c r="AL85" s="15"/>
      <c r="AM85" s="43"/>
      <c r="AO85" s="54"/>
      <c r="AP85" s="26"/>
      <c r="AQ85" s="15"/>
      <c r="AR85" s="43"/>
    </row>
    <row r="86" spans="1:44" x14ac:dyDescent="0.25">
      <c r="B86" s="15"/>
      <c r="C86" s="15"/>
      <c r="D86" s="15"/>
      <c r="E86" s="15"/>
      <c r="F86" s="15"/>
      <c r="G86" s="15"/>
      <c r="O86" s="25"/>
      <c r="P86" s="26"/>
      <c r="Q86" s="15"/>
      <c r="R86" s="15"/>
      <c r="S86" s="197">
        <f t="shared" si="2"/>
        <v>0</v>
      </c>
      <c r="T86" s="49"/>
      <c r="U86" s="26"/>
      <c r="V86" s="15"/>
      <c r="W86" s="43"/>
      <c r="AE86" s="54"/>
      <c r="AF86" s="15"/>
      <c r="AG86" s="15"/>
      <c r="AH86" s="43"/>
      <c r="AJ86" s="54"/>
      <c r="AK86" s="15"/>
      <c r="AL86" s="15"/>
      <c r="AM86" s="43"/>
      <c r="AO86" s="54"/>
      <c r="AP86" s="26"/>
      <c r="AQ86" s="15"/>
      <c r="AR86" s="43"/>
    </row>
    <row r="87" spans="1:44" x14ac:dyDescent="0.25">
      <c r="B87" s="15"/>
      <c r="C87" s="15"/>
      <c r="D87" s="15"/>
      <c r="E87" s="15"/>
      <c r="F87" s="15"/>
      <c r="G87" s="15"/>
      <c r="O87" s="25"/>
      <c r="P87" s="26"/>
      <c r="Q87" s="15"/>
      <c r="R87" s="15"/>
      <c r="S87" s="197">
        <f t="shared" si="2"/>
        <v>0</v>
      </c>
      <c r="T87" s="49"/>
      <c r="U87" s="26"/>
      <c r="V87" s="15"/>
      <c r="W87" s="43"/>
      <c r="AE87" s="54"/>
      <c r="AF87" s="15"/>
      <c r="AG87" s="15"/>
      <c r="AH87" s="43"/>
      <c r="AJ87" s="54"/>
      <c r="AK87" s="15"/>
      <c r="AL87" s="15"/>
      <c r="AM87" s="43"/>
      <c r="AO87" s="54"/>
      <c r="AP87" s="26"/>
      <c r="AQ87" s="15"/>
      <c r="AR87" s="43"/>
    </row>
    <row r="88" spans="1:44" x14ac:dyDescent="0.25">
      <c r="B88" s="15"/>
      <c r="C88" s="15"/>
      <c r="D88" s="15"/>
      <c r="E88" s="15"/>
      <c r="F88" s="15"/>
      <c r="G88" s="15"/>
      <c r="O88" s="25"/>
      <c r="P88" s="26"/>
      <c r="Q88" s="15"/>
      <c r="R88" s="15"/>
      <c r="S88" s="197">
        <f t="shared" si="2"/>
        <v>0</v>
      </c>
      <c r="T88" s="49"/>
      <c r="U88" s="26"/>
      <c r="V88" s="15"/>
      <c r="W88" s="43"/>
      <c r="AE88" s="54"/>
      <c r="AF88" s="15"/>
      <c r="AG88" s="15"/>
      <c r="AH88" s="43"/>
      <c r="AJ88" s="54"/>
      <c r="AK88" s="15"/>
      <c r="AL88" s="15"/>
      <c r="AM88" s="43"/>
      <c r="AO88" s="54"/>
      <c r="AP88" s="26"/>
      <c r="AQ88" s="15"/>
      <c r="AR88" s="43"/>
    </row>
    <row r="89" spans="1:44" x14ac:dyDescent="0.25">
      <c r="B89" s="15"/>
      <c r="C89" s="15"/>
      <c r="D89" s="15"/>
      <c r="E89" s="15"/>
      <c r="F89" s="15"/>
      <c r="G89" s="15"/>
      <c r="O89" s="25"/>
      <c r="P89" s="26"/>
      <c r="Q89" s="15"/>
      <c r="R89" s="15"/>
      <c r="S89" s="197">
        <f t="shared" si="2"/>
        <v>0</v>
      </c>
      <c r="T89" s="49"/>
      <c r="U89" s="26"/>
      <c r="V89" s="15"/>
      <c r="W89" s="43"/>
      <c r="AE89" s="54"/>
      <c r="AF89" s="15"/>
      <c r="AG89" s="15"/>
      <c r="AH89" s="43"/>
      <c r="AJ89" s="54"/>
      <c r="AK89" s="15"/>
      <c r="AL89" s="15"/>
      <c r="AM89" s="43"/>
      <c r="AO89" s="54"/>
      <c r="AP89" s="26"/>
      <c r="AQ89" s="15"/>
      <c r="AR89" s="43"/>
    </row>
    <row r="90" spans="1:44" x14ac:dyDescent="0.25">
      <c r="B90" s="15"/>
      <c r="C90" s="15"/>
      <c r="D90" s="15"/>
      <c r="E90" s="15"/>
      <c r="F90" s="15"/>
      <c r="G90" s="15"/>
      <c r="O90" s="25"/>
      <c r="P90" s="26"/>
      <c r="Q90" s="15"/>
      <c r="R90" s="15"/>
      <c r="S90" s="197">
        <f t="shared" si="2"/>
        <v>0</v>
      </c>
      <c r="T90" s="49"/>
      <c r="U90" s="26"/>
      <c r="V90" s="15"/>
      <c r="W90" s="43"/>
      <c r="X90" s="9"/>
      <c r="Y90" s="10"/>
      <c r="Z90" s="21"/>
      <c r="AA90" s="9"/>
      <c r="AB90" s="9"/>
      <c r="AC90" s="9"/>
      <c r="AE90" s="54"/>
      <c r="AF90" s="15"/>
      <c r="AG90" s="15"/>
      <c r="AH90" s="43"/>
      <c r="AJ90" s="54"/>
      <c r="AK90" s="15"/>
      <c r="AL90" s="15"/>
      <c r="AM90" s="43"/>
      <c r="AO90" s="54"/>
      <c r="AP90" s="26"/>
      <c r="AQ90" s="15"/>
      <c r="AR90" s="43"/>
    </row>
    <row r="91" spans="1:44" x14ac:dyDescent="0.25">
      <c r="A91" s="1" t="s">
        <v>600</v>
      </c>
      <c r="B91" s="14" t="str" cm="1">
        <f t="array" ref="B91">IFERROR(_xlfn.CHOOSECOLS(_xlfn._xlws.FILTER(SpaceCA!E5:AG25,SpaceCA!AB5:AB25&gt;0,""),1,24,25,26),"")</f>
        <v/>
      </c>
      <c r="C91" s="15"/>
      <c r="D91" s="15"/>
      <c r="E91" s="15"/>
      <c r="F91" s="15"/>
      <c r="G91" s="15"/>
      <c r="O91" s="25"/>
      <c r="P91" s="26"/>
      <c r="Q91" s="15"/>
      <c r="R91" s="15"/>
      <c r="S91" s="197">
        <f t="shared" si="2"/>
        <v>0</v>
      </c>
      <c r="T91" s="49"/>
      <c r="U91" s="26"/>
      <c r="V91" s="15"/>
      <c r="W91" s="43"/>
      <c r="AE91" s="54"/>
      <c r="AF91" s="15"/>
      <c r="AG91" s="15"/>
      <c r="AH91" s="43"/>
      <c r="AJ91" s="54"/>
      <c r="AK91" s="15"/>
      <c r="AL91" s="15"/>
      <c r="AM91" s="43"/>
      <c r="AO91" s="54"/>
      <c r="AP91" s="26"/>
      <c r="AQ91" s="15"/>
      <c r="AR91" s="43"/>
    </row>
    <row r="92" spans="1:44" x14ac:dyDescent="0.25">
      <c r="B92" s="15"/>
      <c r="C92" s="15"/>
      <c r="D92" s="15"/>
      <c r="E92" s="15"/>
      <c r="F92" s="15"/>
      <c r="G92" s="15"/>
      <c r="O92" s="25"/>
      <c r="P92" s="26"/>
      <c r="Q92" s="15"/>
      <c r="R92" s="15"/>
      <c r="S92" s="197">
        <f t="shared" si="2"/>
        <v>0</v>
      </c>
      <c r="T92" s="187"/>
      <c r="U92" s="24"/>
      <c r="V92" s="14"/>
      <c r="W92" s="47"/>
      <c r="AE92" s="54"/>
      <c r="AF92" s="15"/>
      <c r="AG92" s="15"/>
      <c r="AH92" s="43"/>
      <c r="AJ92" s="54"/>
      <c r="AK92" s="15"/>
      <c r="AL92" s="15"/>
      <c r="AM92" s="43"/>
      <c r="AO92" s="54"/>
      <c r="AP92" s="26"/>
      <c r="AQ92" s="15"/>
      <c r="AR92" s="43"/>
    </row>
    <row r="93" spans="1:44" x14ac:dyDescent="0.25">
      <c r="B93" s="15"/>
      <c r="C93" s="15"/>
      <c r="D93" s="15"/>
      <c r="E93" s="15"/>
      <c r="F93" s="15"/>
      <c r="G93" s="15"/>
      <c r="O93" s="25"/>
      <c r="P93" s="26"/>
      <c r="Q93" s="15"/>
      <c r="R93" s="15"/>
      <c r="S93" s="197">
        <f t="shared" si="2"/>
        <v>0</v>
      </c>
      <c r="T93" s="49"/>
      <c r="U93" s="26"/>
      <c r="V93" s="15"/>
      <c r="W93" s="43"/>
      <c r="AE93" s="54"/>
      <c r="AF93" s="15"/>
      <c r="AG93" s="15"/>
      <c r="AH93" s="43"/>
      <c r="AJ93" s="54"/>
      <c r="AK93" s="15"/>
      <c r="AL93" s="15"/>
      <c r="AM93" s="43"/>
      <c r="AO93" s="54"/>
      <c r="AP93" s="26"/>
      <c r="AQ93" s="15"/>
      <c r="AR93" s="43"/>
    </row>
    <row r="94" spans="1:44" x14ac:dyDescent="0.25">
      <c r="B94" s="15"/>
      <c r="C94" s="15"/>
      <c r="D94" s="15"/>
      <c r="E94" s="15"/>
      <c r="F94" s="15"/>
      <c r="G94" s="15"/>
      <c r="O94" s="23"/>
      <c r="P94" s="24"/>
      <c r="Q94" s="14"/>
      <c r="R94" s="14"/>
      <c r="S94" s="197">
        <f t="shared" si="2"/>
        <v>0</v>
      </c>
      <c r="T94" s="49"/>
      <c r="U94" s="26"/>
      <c r="V94" s="15"/>
      <c r="W94" s="43"/>
      <c r="AE94" s="61"/>
      <c r="AF94" s="14"/>
      <c r="AG94" s="14"/>
      <c r="AH94" s="47"/>
      <c r="AJ94" s="54"/>
      <c r="AK94" s="15"/>
      <c r="AL94" s="15"/>
      <c r="AM94" s="43"/>
      <c r="AO94" s="54"/>
      <c r="AP94" s="26"/>
      <c r="AQ94" s="15"/>
      <c r="AR94" s="43"/>
    </row>
    <row r="95" spans="1:44" x14ac:dyDescent="0.25">
      <c r="B95" s="15"/>
      <c r="C95" s="15"/>
      <c r="D95" s="15"/>
      <c r="E95" s="15"/>
      <c r="F95" s="15"/>
      <c r="G95" s="15"/>
      <c r="O95" s="25"/>
      <c r="P95" s="26"/>
      <c r="Q95" s="15"/>
      <c r="R95" s="15"/>
      <c r="S95" s="197">
        <f t="shared" si="2"/>
        <v>0</v>
      </c>
      <c r="T95" s="49"/>
      <c r="U95" s="26"/>
      <c r="V95" s="15"/>
      <c r="W95" s="43"/>
      <c r="AE95" s="54"/>
      <c r="AF95" s="15"/>
      <c r="AG95" s="15"/>
      <c r="AH95" s="43"/>
      <c r="AJ95" s="54"/>
      <c r="AK95" s="15"/>
      <c r="AL95" s="15"/>
      <c r="AM95" s="43"/>
      <c r="AO95" s="54"/>
      <c r="AP95" s="26"/>
      <c r="AQ95" s="15"/>
      <c r="AR95" s="43"/>
    </row>
    <row r="96" spans="1:44" x14ac:dyDescent="0.25">
      <c r="B96" s="15"/>
      <c r="C96" s="15"/>
      <c r="D96" s="15"/>
      <c r="E96" s="15"/>
      <c r="F96" s="15"/>
      <c r="G96" s="15"/>
      <c r="O96" s="25"/>
      <c r="P96" s="26"/>
      <c r="Q96" s="15"/>
      <c r="R96" s="15"/>
      <c r="S96" s="197">
        <f t="shared" si="2"/>
        <v>0</v>
      </c>
      <c r="T96" s="49"/>
      <c r="U96" s="26"/>
      <c r="V96" s="15"/>
      <c r="W96" s="43"/>
      <c r="AE96" s="61"/>
      <c r="AF96" s="14"/>
      <c r="AG96" s="14"/>
      <c r="AH96" s="47"/>
      <c r="AJ96" s="54"/>
      <c r="AK96" s="15"/>
      <c r="AL96" s="15"/>
      <c r="AM96" s="43"/>
      <c r="AO96" s="54"/>
      <c r="AP96" s="26"/>
      <c r="AQ96" s="15"/>
      <c r="AR96" s="43"/>
    </row>
    <row r="97" spans="2:44" x14ac:dyDescent="0.25">
      <c r="B97" s="15"/>
      <c r="C97" s="15"/>
      <c r="D97" s="15"/>
      <c r="E97" s="15"/>
      <c r="F97" s="15"/>
      <c r="G97" s="15"/>
      <c r="O97" s="25"/>
      <c r="P97" s="26"/>
      <c r="Q97" s="15"/>
      <c r="R97" s="15"/>
      <c r="S97" s="197">
        <f t="shared" si="2"/>
        <v>0</v>
      </c>
      <c r="T97" s="49"/>
      <c r="U97" s="26"/>
      <c r="V97" s="15"/>
      <c r="W97" s="43"/>
      <c r="AE97" s="55"/>
      <c r="AF97" s="45"/>
      <c r="AG97" s="45"/>
      <c r="AH97" s="46"/>
      <c r="AJ97" s="55"/>
      <c r="AK97" s="45"/>
      <c r="AL97" s="45"/>
      <c r="AM97" s="46"/>
      <c r="AO97" s="55"/>
      <c r="AP97" s="56"/>
      <c r="AQ97" s="45"/>
      <c r="AR97" s="46"/>
    </row>
    <row r="98" spans="2:44" x14ac:dyDescent="0.25">
      <c r="B98" s="15"/>
      <c r="C98" s="15"/>
      <c r="D98" s="15"/>
      <c r="E98" s="15"/>
      <c r="F98" s="15"/>
      <c r="G98" s="15"/>
      <c r="O98" s="25"/>
      <c r="P98" s="26"/>
      <c r="Q98" s="15"/>
      <c r="R98" s="15"/>
      <c r="S98" s="197">
        <f t="shared" si="2"/>
        <v>0</v>
      </c>
      <c r="T98" s="49"/>
      <c r="U98" s="26"/>
      <c r="V98" s="15"/>
      <c r="W98" s="43"/>
    </row>
    <row r="99" spans="2:44" x14ac:dyDescent="0.25">
      <c r="B99" s="15"/>
      <c r="C99" s="15"/>
      <c r="D99" s="15"/>
      <c r="E99" s="15"/>
      <c r="F99" s="15"/>
      <c r="G99" s="15"/>
      <c r="O99" s="25"/>
      <c r="P99" s="26"/>
      <c r="Q99" s="15"/>
      <c r="R99" s="15"/>
      <c r="S99" s="197">
        <f t="shared" si="2"/>
        <v>0</v>
      </c>
      <c r="T99" s="49"/>
      <c r="U99" s="26"/>
      <c r="V99" s="15"/>
      <c r="W99" s="43"/>
      <c r="AD99" s="1" t="s">
        <v>826</v>
      </c>
      <c r="AE99" s="53" t="str" cm="1">
        <f t="array" ref="AE99">IFERROR(_xlfn.CHOOSECOLS(_xlfn._xlws.FILTER('SpaceCA (5)'!E5:AG23,('SpaceCA (5)'!S5:S23&gt;0),""),16,17, 15,1),"")</f>
        <v/>
      </c>
      <c r="AF99" s="40"/>
      <c r="AG99" s="40"/>
      <c r="AH99" s="41"/>
      <c r="AJ99" s="53" t="str" cm="1">
        <f t="array" ref="AJ99">IFERROR(_xlfn.CHOOSECOLS(_xlfn._xlws.FILTER('SpaceCA (5)'!E5:AG23,('SpaceCA (5)'!V5:V23&gt;0),""),19,20,18,1),"")</f>
        <v/>
      </c>
      <c r="AK99" s="40"/>
      <c r="AL99" s="40"/>
      <c r="AM99" s="41"/>
      <c r="AO99" s="53" t="str" cm="1">
        <f t="array" ref="AO99">IFERROR(_xlfn.CHOOSECOLS(_xlfn._xlws.FILTER('SpaceCA (5)'!E5:AG23,('SpaceCA (5)'!Y5:Y23&gt;0),""),22,23,21,1),"")</f>
        <v/>
      </c>
      <c r="AP99" s="58"/>
      <c r="AQ99" s="40"/>
      <c r="AR99" s="41"/>
    </row>
    <row r="100" spans="2:44" x14ac:dyDescent="0.25">
      <c r="B100" s="15"/>
      <c r="C100" s="15"/>
      <c r="D100" s="15"/>
      <c r="E100" s="15"/>
      <c r="F100" s="15"/>
      <c r="G100" s="15"/>
      <c r="O100" s="25"/>
      <c r="P100" s="26"/>
      <c r="Q100" s="15"/>
      <c r="R100" s="15"/>
      <c r="S100" s="197">
        <f t="shared" si="2"/>
        <v>0</v>
      </c>
      <c r="T100" s="49"/>
      <c r="U100" s="26"/>
      <c r="V100" s="15"/>
      <c r="W100" s="43"/>
      <c r="AE100" s="54"/>
      <c r="AF100" s="15"/>
      <c r="AG100" s="15"/>
      <c r="AH100" s="43"/>
      <c r="AJ100" s="54"/>
      <c r="AK100" s="15"/>
      <c r="AL100" s="15"/>
      <c r="AM100" s="43"/>
      <c r="AO100" s="54"/>
      <c r="AP100" s="26"/>
      <c r="AQ100" s="15"/>
      <c r="AR100" s="43"/>
    </row>
    <row r="101" spans="2:44" x14ac:dyDescent="0.25">
      <c r="B101" s="15"/>
      <c r="C101" s="15"/>
      <c r="D101" s="15"/>
      <c r="E101" s="15"/>
      <c r="F101" s="15"/>
      <c r="G101" s="15"/>
      <c r="O101" s="25"/>
      <c r="P101" s="26"/>
      <c r="Q101" s="15"/>
      <c r="R101" s="15"/>
      <c r="S101" s="197">
        <f t="shared" si="2"/>
        <v>0</v>
      </c>
      <c r="T101" s="49"/>
      <c r="U101" s="26"/>
      <c r="V101" s="15"/>
      <c r="W101" s="43"/>
      <c r="AE101" s="54"/>
      <c r="AF101" s="15"/>
      <c r="AG101" s="15"/>
      <c r="AH101" s="43"/>
      <c r="AJ101" s="54"/>
      <c r="AK101" s="15"/>
      <c r="AL101" s="15"/>
      <c r="AM101" s="43"/>
      <c r="AO101" s="54"/>
      <c r="AP101" s="26"/>
      <c r="AQ101" s="15"/>
      <c r="AR101" s="43"/>
    </row>
    <row r="102" spans="2:44" x14ac:dyDescent="0.25">
      <c r="B102" s="15"/>
      <c r="C102" s="15"/>
      <c r="D102" s="15"/>
      <c r="E102" s="15"/>
      <c r="F102" s="15"/>
      <c r="G102" s="15"/>
      <c r="O102" s="25"/>
      <c r="P102" s="26"/>
      <c r="Q102" s="15"/>
      <c r="R102" s="15"/>
      <c r="S102" s="197">
        <f t="shared" si="2"/>
        <v>0</v>
      </c>
      <c r="T102" s="49"/>
      <c r="U102" s="26"/>
      <c r="V102" s="15"/>
      <c r="W102" s="43"/>
      <c r="AE102" s="54"/>
      <c r="AF102" s="15"/>
      <c r="AG102" s="15"/>
      <c r="AH102" s="43"/>
      <c r="AJ102" s="54"/>
      <c r="AK102" s="15"/>
      <c r="AL102" s="15"/>
      <c r="AM102" s="43"/>
      <c r="AO102" s="54"/>
      <c r="AP102" s="26"/>
      <c r="AQ102" s="15"/>
      <c r="AR102" s="43"/>
    </row>
    <row r="103" spans="2:44" x14ac:dyDescent="0.25">
      <c r="B103" s="15"/>
      <c r="C103" s="15"/>
      <c r="D103" s="15"/>
      <c r="E103" s="15"/>
      <c r="F103" s="15"/>
      <c r="G103" s="15"/>
      <c r="O103" s="25"/>
      <c r="P103" s="26"/>
      <c r="Q103" s="15"/>
      <c r="R103" s="15"/>
      <c r="S103" s="42">
        <f t="shared" si="2"/>
        <v>0</v>
      </c>
      <c r="T103" s="49"/>
      <c r="U103" s="26"/>
      <c r="V103" s="15"/>
      <c r="W103" s="43"/>
      <c r="AE103" s="54"/>
      <c r="AF103" s="15"/>
      <c r="AG103" s="15"/>
      <c r="AH103" s="43"/>
      <c r="AJ103" s="54"/>
      <c r="AK103" s="15"/>
      <c r="AL103" s="15"/>
      <c r="AM103" s="43"/>
      <c r="AO103" s="54"/>
      <c r="AP103" s="26"/>
      <c r="AQ103" s="15"/>
      <c r="AR103" s="43"/>
    </row>
    <row r="104" spans="2:44" x14ac:dyDescent="0.25">
      <c r="B104" s="15"/>
      <c r="C104" s="15"/>
      <c r="D104" s="15"/>
      <c r="E104" s="15"/>
      <c r="F104" s="15"/>
      <c r="G104" s="15"/>
      <c r="O104" s="54"/>
      <c r="P104" s="26"/>
      <c r="Q104" s="15"/>
      <c r="R104" s="15"/>
      <c r="S104" s="42">
        <f t="shared" si="2"/>
        <v>0</v>
      </c>
      <c r="T104" s="49"/>
      <c r="U104" s="26"/>
      <c r="V104" s="15"/>
      <c r="W104" s="43"/>
      <c r="AE104" s="54"/>
      <c r="AF104" s="15"/>
      <c r="AG104" s="15"/>
      <c r="AH104" s="43"/>
      <c r="AJ104" s="54"/>
      <c r="AK104" s="15"/>
      <c r="AL104" s="15"/>
      <c r="AM104" s="43"/>
      <c r="AO104" s="54"/>
      <c r="AP104" s="26"/>
      <c r="AQ104" s="15"/>
      <c r="AR104" s="43"/>
    </row>
    <row r="105" spans="2:44" x14ac:dyDescent="0.25">
      <c r="B105" s="15"/>
      <c r="C105" s="15"/>
      <c r="D105" s="15"/>
      <c r="E105" s="15"/>
      <c r="F105" s="15"/>
      <c r="G105" s="15"/>
      <c r="O105" s="54"/>
      <c r="P105" s="26"/>
      <c r="Q105" s="15"/>
      <c r="R105" s="15"/>
      <c r="S105" s="42">
        <f t="shared" si="2"/>
        <v>0</v>
      </c>
      <c r="T105" s="49"/>
      <c r="U105" s="26"/>
      <c r="V105" s="15"/>
      <c r="W105" s="43"/>
      <c r="AE105" s="54"/>
      <c r="AF105" s="15"/>
      <c r="AG105" s="15"/>
      <c r="AH105" s="43"/>
      <c r="AJ105" s="54"/>
      <c r="AK105" s="15"/>
      <c r="AL105" s="15"/>
      <c r="AM105" s="43"/>
      <c r="AO105" s="54"/>
      <c r="AP105" s="26"/>
      <c r="AQ105" s="15"/>
      <c r="AR105" s="43"/>
    </row>
    <row r="106" spans="2:44" x14ac:dyDescent="0.25">
      <c r="B106" s="15"/>
      <c r="C106" s="15"/>
      <c r="D106" s="15"/>
      <c r="E106" s="15"/>
      <c r="F106" s="15"/>
      <c r="G106" s="15"/>
      <c r="O106" s="54"/>
      <c r="P106" s="26"/>
      <c r="Q106" s="15"/>
      <c r="R106" s="15"/>
      <c r="S106" s="42">
        <f t="shared" si="2"/>
        <v>0</v>
      </c>
      <c r="T106" s="49"/>
      <c r="U106" s="26"/>
      <c r="V106" s="15"/>
      <c r="W106" s="43"/>
      <c r="AE106" s="54"/>
      <c r="AF106" s="15"/>
      <c r="AG106" s="15"/>
      <c r="AH106" s="43"/>
      <c r="AJ106" s="54"/>
      <c r="AK106" s="15"/>
      <c r="AL106" s="15"/>
      <c r="AM106" s="43"/>
      <c r="AO106" s="54"/>
      <c r="AP106" s="26"/>
      <c r="AQ106" s="15"/>
      <c r="AR106" s="43"/>
    </row>
    <row r="107" spans="2:44" x14ac:dyDescent="0.25">
      <c r="B107" s="15"/>
      <c r="C107" s="15"/>
      <c r="D107" s="15"/>
      <c r="E107" s="15"/>
      <c r="F107" s="15"/>
      <c r="G107" s="15"/>
      <c r="O107" s="54"/>
      <c r="P107" s="26"/>
      <c r="Q107" s="15"/>
      <c r="R107" s="15"/>
      <c r="S107" s="42">
        <f t="shared" si="2"/>
        <v>0</v>
      </c>
      <c r="T107" s="49"/>
      <c r="U107" s="26"/>
      <c r="V107" s="15"/>
      <c r="W107" s="43"/>
      <c r="AE107" s="54"/>
      <c r="AF107" s="15"/>
      <c r="AG107" s="15"/>
      <c r="AH107" s="43"/>
      <c r="AJ107" s="54"/>
      <c r="AK107" s="15"/>
      <c r="AL107" s="15"/>
      <c r="AM107" s="43"/>
      <c r="AO107" s="54"/>
      <c r="AP107" s="26"/>
      <c r="AQ107" s="15"/>
      <c r="AR107" s="43"/>
    </row>
    <row r="108" spans="2:44" x14ac:dyDescent="0.25">
      <c r="B108" s="15"/>
      <c r="C108" s="15"/>
      <c r="D108" s="15"/>
      <c r="E108" s="15"/>
      <c r="F108" s="15"/>
      <c r="G108" s="15"/>
      <c r="O108" s="54"/>
      <c r="P108" s="26"/>
      <c r="Q108" s="15"/>
      <c r="R108" s="15"/>
      <c r="S108" s="42">
        <f t="shared" si="2"/>
        <v>0</v>
      </c>
      <c r="T108" s="49"/>
      <c r="U108" s="26"/>
      <c r="V108" s="15"/>
      <c r="W108" s="43"/>
      <c r="AE108" s="55"/>
      <c r="AF108" s="45"/>
      <c r="AG108" s="45"/>
      <c r="AH108" s="46"/>
      <c r="AJ108" s="55"/>
      <c r="AK108" s="45"/>
      <c r="AL108" s="45"/>
      <c r="AM108" s="46"/>
      <c r="AO108" s="55"/>
      <c r="AP108" s="56"/>
      <c r="AQ108" s="45"/>
      <c r="AR108" s="46"/>
    </row>
    <row r="109" spans="2:44" x14ac:dyDescent="0.25">
      <c r="B109" s="15"/>
      <c r="C109" s="15"/>
      <c r="D109" s="15"/>
      <c r="E109" s="15"/>
      <c r="F109" s="15"/>
      <c r="G109" s="15"/>
      <c r="O109" s="54"/>
      <c r="P109" s="26"/>
      <c r="Q109" s="15"/>
      <c r="R109" s="15"/>
      <c r="S109" s="42">
        <f t="shared" si="2"/>
        <v>0</v>
      </c>
      <c r="T109" s="49"/>
      <c r="U109" s="26"/>
      <c r="V109" s="15"/>
      <c r="W109" s="43"/>
    </row>
    <row r="110" spans="2:44" x14ac:dyDescent="0.25">
      <c r="B110" s="15"/>
      <c r="C110" s="15"/>
      <c r="D110" s="15"/>
      <c r="E110" s="15"/>
      <c r="F110" s="15"/>
      <c r="G110" s="15"/>
      <c r="O110" s="54"/>
      <c r="P110" s="26"/>
      <c r="Q110" s="15"/>
      <c r="R110" s="15"/>
      <c r="S110" s="42">
        <f t="shared" si="2"/>
        <v>0</v>
      </c>
      <c r="T110" s="49"/>
      <c r="U110" s="26"/>
      <c r="V110" s="15"/>
      <c r="W110" s="43"/>
    </row>
    <row r="111" spans="2:44" x14ac:dyDescent="0.25">
      <c r="B111" s="15"/>
      <c r="C111" s="15"/>
      <c r="D111" s="15"/>
      <c r="E111" s="15"/>
      <c r="F111" s="15"/>
      <c r="G111" s="15"/>
      <c r="O111" s="54"/>
      <c r="P111" s="26"/>
      <c r="Q111" s="15"/>
      <c r="R111" s="15"/>
      <c r="S111" s="42">
        <f t="shared" si="2"/>
        <v>0</v>
      </c>
      <c r="T111" s="49"/>
      <c r="U111" s="26"/>
      <c r="V111" s="15"/>
      <c r="W111" s="43"/>
      <c r="AD111" s="1" t="s">
        <v>603</v>
      </c>
      <c r="AE111" s="53" t="str" cm="1">
        <f t="array" ref="AE111">IFERROR(_xlfn.CHOOSECOLS(_xlfn._xlws.FILTER('SpaceCA (4)'!E5:AG26,('SpaceCA (4)'!S5:S26&gt;0),""),16,17, 15,1),"")</f>
        <v/>
      </c>
      <c r="AF111" s="40"/>
      <c r="AG111" s="40"/>
      <c r="AH111" s="41"/>
      <c r="AJ111" s="53" t="str" cm="1">
        <f t="array" ref="AJ111">IFERROR(_xlfn.CHOOSECOLS(_xlfn._xlws.FILTER('SpaceCA (4)'!E5:AG26,('SpaceCA (4)'!V5:V26&gt;0),""),19,20, 18,1),"")</f>
        <v/>
      </c>
      <c r="AK111" s="40"/>
      <c r="AL111" s="40"/>
      <c r="AM111" s="41"/>
      <c r="AO111" s="53" t="str" cm="1">
        <f t="array" ref="AO111">IFERROR(_xlfn.CHOOSECOLS(_xlfn._xlws.FILTER('SpaceCA (4)'!E5:AG26,('SpaceCA (4)'!Y5:Y26&gt;0),""),22,23, 21,1),"")</f>
        <v/>
      </c>
      <c r="AP111" s="40"/>
      <c r="AQ111" s="40"/>
      <c r="AR111" s="41"/>
    </row>
    <row r="112" spans="2:44" x14ac:dyDescent="0.25">
      <c r="B112" s="15"/>
      <c r="C112" s="15"/>
      <c r="D112" s="15"/>
      <c r="E112" s="15"/>
      <c r="F112" s="15"/>
      <c r="G112" s="15"/>
      <c r="O112" s="54"/>
      <c r="P112" s="26"/>
      <c r="Q112" s="15"/>
      <c r="R112" s="15"/>
      <c r="S112" s="42">
        <f t="shared" si="2"/>
        <v>0</v>
      </c>
      <c r="T112" s="49"/>
      <c r="U112" s="26"/>
      <c r="V112" s="15"/>
      <c r="W112" s="43"/>
      <c r="AE112" s="54"/>
      <c r="AF112" s="15"/>
      <c r="AG112" s="15"/>
      <c r="AH112" s="43"/>
      <c r="AJ112" s="54"/>
      <c r="AM112" s="43"/>
      <c r="AO112" s="54"/>
      <c r="AP112" s="1"/>
      <c r="AR112" s="43"/>
    </row>
    <row r="113" spans="1:45" x14ac:dyDescent="0.25">
      <c r="B113" s="15"/>
      <c r="C113" s="15"/>
      <c r="D113" s="15"/>
      <c r="E113" s="15"/>
      <c r="F113" s="15"/>
      <c r="G113" s="15"/>
      <c r="O113" s="54"/>
      <c r="P113" s="26"/>
      <c r="Q113" s="15"/>
      <c r="R113" s="15"/>
      <c r="S113" s="42">
        <f t="shared" si="2"/>
        <v>0</v>
      </c>
      <c r="T113" s="49"/>
      <c r="U113" s="26"/>
      <c r="V113" s="15"/>
      <c r="W113" s="43"/>
      <c r="AE113" s="54"/>
      <c r="AF113" s="15"/>
      <c r="AG113" s="15"/>
      <c r="AH113" s="43"/>
      <c r="AJ113" s="54"/>
      <c r="AM113" s="43"/>
      <c r="AO113" s="54"/>
      <c r="AP113" s="1"/>
      <c r="AR113" s="43"/>
    </row>
    <row r="114" spans="1:45" x14ac:dyDescent="0.25">
      <c r="B114" s="15"/>
      <c r="C114" s="15"/>
      <c r="D114" s="15"/>
      <c r="E114" s="15"/>
      <c r="F114" s="15"/>
      <c r="G114" s="15"/>
      <c r="O114" s="54"/>
      <c r="P114" s="26"/>
      <c r="Q114" s="15"/>
      <c r="R114" s="15"/>
      <c r="S114" s="42">
        <f t="shared" si="2"/>
        <v>0</v>
      </c>
      <c r="T114" s="49"/>
      <c r="U114" s="26"/>
      <c r="V114" s="15"/>
      <c r="W114" s="43"/>
      <c r="AE114" s="54"/>
      <c r="AF114" s="15"/>
      <c r="AG114" s="15"/>
      <c r="AH114" s="43"/>
      <c r="AJ114" s="54"/>
      <c r="AM114" s="43"/>
      <c r="AO114" s="54"/>
      <c r="AP114" s="1"/>
      <c r="AR114" s="43"/>
    </row>
    <row r="115" spans="1:45" x14ac:dyDescent="0.25">
      <c r="B115" s="15"/>
      <c r="C115" s="15"/>
      <c r="D115" s="15"/>
      <c r="E115" s="15"/>
      <c r="F115" s="15"/>
      <c r="G115" s="15"/>
      <c r="O115" s="54"/>
      <c r="P115" s="26"/>
      <c r="Q115" s="15"/>
      <c r="R115" s="15"/>
      <c r="S115" s="42">
        <f t="shared" si="2"/>
        <v>0</v>
      </c>
      <c r="T115" s="49"/>
      <c r="U115" s="26"/>
      <c r="V115" s="15"/>
      <c r="W115" s="43"/>
      <c r="AE115" s="54"/>
      <c r="AF115" s="15"/>
      <c r="AG115" s="15"/>
      <c r="AH115" s="43"/>
      <c r="AJ115" s="54"/>
      <c r="AM115" s="43"/>
      <c r="AO115" s="54"/>
      <c r="AP115" s="1"/>
      <c r="AR115" s="43"/>
    </row>
    <row r="116" spans="1:45" x14ac:dyDescent="0.25">
      <c r="B116" s="15"/>
      <c r="C116" s="15"/>
      <c r="D116" s="15"/>
      <c r="E116" s="15"/>
      <c r="F116" s="15"/>
      <c r="G116" s="15"/>
      <c r="O116" s="54"/>
      <c r="P116" s="26"/>
      <c r="Q116" s="15"/>
      <c r="R116" s="15"/>
      <c r="S116" s="42">
        <f t="shared" si="2"/>
        <v>0</v>
      </c>
      <c r="T116" s="49"/>
      <c r="U116" s="26"/>
      <c r="V116" s="15"/>
      <c r="W116" s="43"/>
      <c r="AE116" s="54"/>
      <c r="AF116" s="15"/>
      <c r="AG116" s="15"/>
      <c r="AH116" s="43"/>
      <c r="AJ116" s="54"/>
      <c r="AM116" s="43"/>
      <c r="AO116" s="54"/>
      <c r="AP116" s="1"/>
      <c r="AR116" s="43"/>
    </row>
    <row r="117" spans="1:45" x14ac:dyDescent="0.25">
      <c r="B117" s="15"/>
      <c r="C117" s="15"/>
      <c r="D117" s="15"/>
      <c r="E117" s="15"/>
      <c r="F117" s="15"/>
      <c r="G117" s="15"/>
      <c r="O117" s="54"/>
      <c r="P117" s="26"/>
      <c r="Q117" s="15"/>
      <c r="R117" s="15"/>
      <c r="S117" s="42">
        <f t="shared" si="2"/>
        <v>0</v>
      </c>
      <c r="T117" s="49"/>
      <c r="U117" s="26"/>
      <c r="V117" s="15"/>
      <c r="W117" s="43"/>
      <c r="AE117" s="54"/>
      <c r="AF117" s="15"/>
      <c r="AG117" s="15"/>
      <c r="AH117" s="43"/>
      <c r="AJ117" s="54"/>
      <c r="AM117" s="43"/>
      <c r="AO117" s="54"/>
      <c r="AP117" s="1"/>
      <c r="AR117" s="43"/>
    </row>
    <row r="118" spans="1:45" x14ac:dyDescent="0.25">
      <c r="B118" s="15"/>
      <c r="C118" s="15"/>
      <c r="D118" s="15"/>
      <c r="E118" s="15"/>
      <c r="F118" s="15"/>
      <c r="G118" s="15"/>
      <c r="O118" s="54"/>
      <c r="P118" s="26"/>
      <c r="Q118" s="15"/>
      <c r="R118" s="15"/>
      <c r="S118" s="42">
        <f t="shared" si="2"/>
        <v>0</v>
      </c>
      <c r="T118" s="49"/>
      <c r="U118" s="26"/>
      <c r="V118" s="15"/>
      <c r="W118" s="43"/>
      <c r="AE118" s="54"/>
      <c r="AF118" s="15"/>
      <c r="AG118" s="15"/>
      <c r="AH118" s="43"/>
      <c r="AJ118" s="54"/>
      <c r="AM118" s="43"/>
      <c r="AO118" s="54"/>
      <c r="AP118" s="1"/>
      <c r="AR118" s="43"/>
    </row>
    <row r="119" spans="1:45" x14ac:dyDescent="0.25">
      <c r="A119" s="1" t="s">
        <v>601</v>
      </c>
      <c r="B119" s="15" t="str" cm="1">
        <f t="array" ref="B119">IFERROR(_xlfn.CHOOSECOLS(_xlfn._xlws.FILTER('SpaceCA (2)'!E5:AG41,'SpaceCA (2)'!AB5:AB41&gt;0,""),1,24,25,26),"")</f>
        <v/>
      </c>
      <c r="C119" s="15"/>
      <c r="D119" s="15"/>
      <c r="E119" s="15"/>
      <c r="F119" s="15"/>
      <c r="G119" s="15"/>
      <c r="O119" s="54"/>
      <c r="P119" s="26"/>
      <c r="Q119" s="15"/>
      <c r="R119" s="15"/>
      <c r="S119" s="42">
        <f t="shared" si="2"/>
        <v>0</v>
      </c>
      <c r="T119" s="49"/>
      <c r="U119" s="26"/>
      <c r="V119" s="15"/>
      <c r="W119" s="43"/>
      <c r="AE119" s="54"/>
      <c r="AF119" s="15"/>
      <c r="AG119" s="15"/>
      <c r="AH119" s="43"/>
      <c r="AJ119" s="54"/>
      <c r="AM119" s="43"/>
      <c r="AO119" s="54"/>
      <c r="AP119" s="1"/>
      <c r="AR119" s="43"/>
    </row>
    <row r="120" spans="1:45" x14ac:dyDescent="0.25">
      <c r="B120" s="15"/>
      <c r="C120" s="15"/>
      <c r="D120" s="15"/>
      <c r="E120" s="15"/>
      <c r="F120" s="15"/>
      <c r="G120" s="15"/>
      <c r="O120" s="54"/>
      <c r="P120" s="26"/>
      <c r="Q120" s="15"/>
      <c r="R120" s="15"/>
      <c r="S120" s="42">
        <f t="shared" si="2"/>
        <v>0</v>
      </c>
      <c r="T120" s="49"/>
      <c r="U120" s="26"/>
      <c r="V120" s="15"/>
      <c r="W120" s="43"/>
      <c r="AE120" s="54"/>
      <c r="AF120" s="15"/>
      <c r="AG120" s="15"/>
      <c r="AH120" s="43"/>
      <c r="AJ120" s="54"/>
      <c r="AM120" s="43"/>
      <c r="AO120" s="54"/>
      <c r="AP120" s="1"/>
      <c r="AR120" s="43"/>
    </row>
    <row r="121" spans="1:45" x14ac:dyDescent="0.25">
      <c r="B121" s="15"/>
      <c r="C121" s="15"/>
      <c r="D121" s="15"/>
      <c r="E121" s="15"/>
      <c r="F121" s="15"/>
      <c r="G121" s="15"/>
      <c r="O121" s="54"/>
      <c r="P121" s="26"/>
      <c r="Q121" s="15"/>
      <c r="R121" s="15"/>
      <c r="S121" s="42">
        <f t="shared" si="2"/>
        <v>0</v>
      </c>
      <c r="T121" s="49"/>
      <c r="U121" s="26"/>
      <c r="V121" s="15"/>
      <c r="W121" s="43"/>
      <c r="AD121" s="15"/>
      <c r="AE121" s="54"/>
      <c r="AF121" s="15"/>
      <c r="AG121" s="15"/>
      <c r="AH121" s="43"/>
      <c r="AI121" s="15"/>
      <c r="AJ121" s="54"/>
      <c r="AK121" s="15"/>
      <c r="AL121" s="15"/>
      <c r="AM121" s="43"/>
      <c r="AN121" s="15"/>
      <c r="AO121" s="54"/>
      <c r="AP121" s="1"/>
      <c r="AQ121" s="15"/>
      <c r="AR121" s="43"/>
      <c r="AS121" s="15"/>
    </row>
    <row r="122" spans="1:45" x14ac:dyDescent="0.25">
      <c r="B122" s="15"/>
      <c r="C122" s="15"/>
      <c r="D122" s="15"/>
      <c r="E122" s="15"/>
      <c r="F122" s="15"/>
      <c r="G122" s="15"/>
      <c r="O122" s="54"/>
      <c r="P122" s="26"/>
      <c r="Q122" s="15"/>
      <c r="R122" s="15"/>
      <c r="S122" s="42">
        <f t="shared" si="2"/>
        <v>0</v>
      </c>
      <c r="T122" s="49"/>
      <c r="U122" s="26"/>
      <c r="V122" s="15"/>
      <c r="W122" s="43"/>
      <c r="AD122" s="15"/>
      <c r="AE122" s="54"/>
      <c r="AF122" s="15"/>
      <c r="AG122" s="15"/>
      <c r="AH122" s="43"/>
      <c r="AI122" s="15"/>
      <c r="AJ122" s="54"/>
      <c r="AK122" s="15"/>
      <c r="AL122" s="15"/>
      <c r="AM122" s="43"/>
      <c r="AN122" s="15"/>
      <c r="AO122" s="54"/>
      <c r="AP122" s="1"/>
      <c r="AQ122" s="15"/>
      <c r="AR122" s="43"/>
      <c r="AS122" s="15"/>
    </row>
    <row r="123" spans="1:45" x14ac:dyDescent="0.25">
      <c r="B123" s="15"/>
      <c r="C123" s="15"/>
      <c r="D123" s="15"/>
      <c r="E123" s="15"/>
      <c r="F123" s="15"/>
      <c r="G123" s="15"/>
      <c r="O123" s="54"/>
      <c r="P123" s="26"/>
      <c r="Q123" s="15"/>
      <c r="R123" s="15"/>
      <c r="S123" s="42">
        <f t="shared" si="2"/>
        <v>0</v>
      </c>
      <c r="T123" s="49"/>
      <c r="U123" s="26"/>
      <c r="V123" s="15"/>
      <c r="W123" s="43"/>
      <c r="AD123" s="15"/>
      <c r="AE123" s="54"/>
      <c r="AF123" s="15"/>
      <c r="AG123" s="15"/>
      <c r="AH123" s="43"/>
      <c r="AI123" s="15"/>
      <c r="AJ123" s="54"/>
      <c r="AK123" s="15"/>
      <c r="AL123" s="15"/>
      <c r="AM123" s="43"/>
      <c r="AN123" s="15"/>
      <c r="AO123" s="54"/>
      <c r="AP123" s="1"/>
      <c r="AQ123" s="15"/>
      <c r="AR123" s="43"/>
      <c r="AS123" s="15"/>
    </row>
    <row r="124" spans="1:45" x14ac:dyDescent="0.25">
      <c r="B124" s="15"/>
      <c r="C124" s="15"/>
      <c r="D124" s="15"/>
      <c r="E124" s="15"/>
      <c r="F124" s="15"/>
      <c r="G124" s="15"/>
      <c r="O124" s="54"/>
      <c r="P124" s="26"/>
      <c r="Q124" s="15"/>
      <c r="R124" s="15"/>
      <c r="S124" s="42">
        <f t="shared" si="2"/>
        <v>0</v>
      </c>
      <c r="T124" s="49"/>
      <c r="U124" s="26"/>
      <c r="V124" s="15"/>
      <c r="W124" s="43"/>
      <c r="AD124" s="15"/>
      <c r="AE124" s="54"/>
      <c r="AF124" s="15"/>
      <c r="AG124" s="15"/>
      <c r="AH124" s="43"/>
      <c r="AI124" s="15"/>
      <c r="AJ124" s="54"/>
      <c r="AK124" s="15"/>
      <c r="AL124" s="15"/>
      <c r="AM124" s="43"/>
      <c r="AN124" s="15"/>
      <c r="AO124" s="54"/>
      <c r="AP124" s="1"/>
      <c r="AQ124" s="15"/>
      <c r="AR124" s="43"/>
      <c r="AS124" s="15"/>
    </row>
    <row r="125" spans="1:45" x14ac:dyDescent="0.25">
      <c r="B125" s="15"/>
      <c r="C125" s="15"/>
      <c r="D125" s="15"/>
      <c r="E125" s="15"/>
      <c r="F125" s="15"/>
      <c r="G125" s="15"/>
      <c r="O125" s="54"/>
      <c r="P125" s="26"/>
      <c r="Q125" s="15"/>
      <c r="R125" s="15"/>
      <c r="S125" s="42">
        <f t="shared" si="2"/>
        <v>0</v>
      </c>
      <c r="T125" s="49"/>
      <c r="U125" s="26"/>
      <c r="V125" s="15"/>
      <c r="W125" s="43"/>
      <c r="AD125" s="15"/>
      <c r="AE125" s="54"/>
      <c r="AF125" s="15"/>
      <c r="AG125" s="15"/>
      <c r="AH125" s="43"/>
      <c r="AI125" s="15"/>
      <c r="AJ125" s="54"/>
      <c r="AK125" s="15"/>
      <c r="AL125" s="15"/>
      <c r="AM125" s="43"/>
      <c r="AN125" s="15"/>
      <c r="AO125" s="54"/>
      <c r="AP125" s="1"/>
      <c r="AQ125" s="15"/>
      <c r="AR125" s="43"/>
      <c r="AS125" s="15"/>
    </row>
    <row r="126" spans="1:45" x14ac:dyDescent="0.25">
      <c r="B126" s="15"/>
      <c r="C126" s="15"/>
      <c r="D126" s="15"/>
      <c r="E126" s="15"/>
      <c r="F126" s="15"/>
      <c r="G126" s="15"/>
      <c r="O126" s="54"/>
      <c r="P126" s="26"/>
      <c r="Q126" s="15"/>
      <c r="R126" s="15"/>
      <c r="S126" s="42">
        <f t="shared" si="2"/>
        <v>0</v>
      </c>
      <c r="T126" s="49"/>
      <c r="U126" s="26"/>
      <c r="V126" s="15"/>
      <c r="W126" s="43"/>
      <c r="AD126" s="15"/>
      <c r="AE126" s="54"/>
      <c r="AF126" s="15"/>
      <c r="AG126" s="15"/>
      <c r="AH126" s="43"/>
      <c r="AI126" s="15"/>
      <c r="AJ126" s="54"/>
      <c r="AK126" s="15"/>
      <c r="AL126" s="15"/>
      <c r="AM126" s="43"/>
      <c r="AN126" s="15"/>
      <c r="AO126" s="54"/>
      <c r="AP126" s="1"/>
      <c r="AQ126" s="15"/>
      <c r="AR126" s="43"/>
      <c r="AS126" s="15"/>
    </row>
    <row r="127" spans="1:45" x14ac:dyDescent="0.25">
      <c r="B127" s="15"/>
      <c r="C127" s="15"/>
      <c r="D127" s="15"/>
      <c r="E127" s="15"/>
      <c r="F127" s="15"/>
      <c r="G127" s="15"/>
      <c r="O127" s="54"/>
      <c r="P127" s="26"/>
      <c r="Q127" s="15"/>
      <c r="R127" s="15"/>
      <c r="S127" s="42">
        <f t="shared" si="2"/>
        <v>0</v>
      </c>
      <c r="T127" s="49"/>
      <c r="U127" s="26"/>
      <c r="V127" s="15"/>
      <c r="W127" s="43"/>
      <c r="AD127" s="15"/>
      <c r="AE127" s="54"/>
      <c r="AF127" s="15"/>
      <c r="AG127" s="15"/>
      <c r="AH127" s="43"/>
      <c r="AI127" s="15"/>
      <c r="AJ127" s="54"/>
      <c r="AK127" s="15"/>
      <c r="AL127" s="15"/>
      <c r="AM127" s="43"/>
      <c r="AN127" s="15"/>
      <c r="AO127" s="54"/>
      <c r="AP127" s="1"/>
      <c r="AQ127" s="15"/>
      <c r="AR127" s="43"/>
      <c r="AS127" s="15"/>
    </row>
    <row r="128" spans="1:45" x14ac:dyDescent="0.25">
      <c r="B128" s="15"/>
      <c r="C128" s="15"/>
      <c r="D128" s="15"/>
      <c r="E128" s="15"/>
      <c r="F128" s="15"/>
      <c r="G128" s="15"/>
      <c r="O128" s="54"/>
      <c r="P128" s="26"/>
      <c r="Q128" s="15"/>
      <c r="R128" s="15"/>
      <c r="S128" s="42">
        <f t="shared" si="2"/>
        <v>0</v>
      </c>
      <c r="T128" s="49"/>
      <c r="U128" s="26"/>
      <c r="V128" s="15"/>
      <c r="W128" s="43"/>
      <c r="AD128" s="15"/>
      <c r="AE128" s="54"/>
      <c r="AF128" s="15"/>
      <c r="AG128" s="15"/>
      <c r="AH128" s="43"/>
      <c r="AI128" s="15"/>
      <c r="AJ128" s="54"/>
      <c r="AK128" s="15"/>
      <c r="AL128" s="15"/>
      <c r="AM128" s="43"/>
      <c r="AN128" s="15"/>
      <c r="AO128" s="54"/>
      <c r="AP128" s="1"/>
      <c r="AQ128" s="15"/>
      <c r="AR128" s="43"/>
      <c r="AS128" s="15"/>
    </row>
    <row r="129" spans="2:45" x14ac:dyDescent="0.25">
      <c r="B129" s="15"/>
      <c r="C129" s="15"/>
      <c r="D129" s="15"/>
      <c r="E129" s="15"/>
      <c r="F129" s="15"/>
      <c r="G129" s="15"/>
      <c r="O129" s="54"/>
      <c r="P129" s="26"/>
      <c r="Q129" s="15"/>
      <c r="R129" s="15"/>
      <c r="S129" s="42">
        <f t="shared" si="2"/>
        <v>0</v>
      </c>
      <c r="T129" s="49"/>
      <c r="U129" s="26"/>
      <c r="V129" s="15"/>
      <c r="W129" s="43"/>
      <c r="AD129" s="15"/>
      <c r="AE129" s="54"/>
      <c r="AF129" s="15"/>
      <c r="AG129" s="15"/>
      <c r="AH129" s="43"/>
      <c r="AI129" s="15"/>
      <c r="AJ129" s="54"/>
      <c r="AM129" s="43"/>
      <c r="AN129" s="15"/>
      <c r="AO129" s="54"/>
      <c r="AP129" s="1"/>
      <c r="AR129" s="43"/>
      <c r="AS129" s="15"/>
    </row>
    <row r="130" spans="2:45" x14ac:dyDescent="0.25">
      <c r="B130" s="15"/>
      <c r="C130" s="15"/>
      <c r="D130" s="15"/>
      <c r="E130" s="15"/>
      <c r="F130" s="15"/>
      <c r="G130" s="15"/>
      <c r="O130" s="54"/>
      <c r="P130" s="26"/>
      <c r="Q130" s="15"/>
      <c r="R130" s="15"/>
      <c r="S130" s="42">
        <f t="shared" si="2"/>
        <v>0</v>
      </c>
      <c r="T130" s="49"/>
      <c r="U130" s="26"/>
      <c r="V130" s="15"/>
      <c r="W130" s="43"/>
      <c r="AD130" s="15"/>
      <c r="AE130" s="54"/>
      <c r="AF130" s="15"/>
      <c r="AG130" s="15"/>
      <c r="AH130" s="43"/>
      <c r="AI130" s="15"/>
      <c r="AJ130" s="54"/>
      <c r="AK130" s="15"/>
      <c r="AL130" s="15"/>
      <c r="AM130" s="43"/>
      <c r="AN130" s="15"/>
      <c r="AO130" s="54"/>
      <c r="AP130" s="1"/>
      <c r="AQ130" s="15"/>
      <c r="AR130" s="43"/>
      <c r="AS130" s="15"/>
    </row>
    <row r="131" spans="2:45" x14ac:dyDescent="0.25">
      <c r="B131" s="15"/>
      <c r="C131" s="15"/>
      <c r="D131" s="15"/>
      <c r="E131" s="15"/>
      <c r="F131" s="15"/>
      <c r="G131" s="15"/>
      <c r="O131" s="54"/>
      <c r="P131" s="26"/>
      <c r="Q131" s="15"/>
      <c r="R131" s="15"/>
      <c r="S131" s="42">
        <f t="shared" si="2"/>
        <v>0</v>
      </c>
      <c r="T131" s="49"/>
      <c r="U131" s="26"/>
      <c r="V131" s="15"/>
      <c r="W131" s="43"/>
      <c r="AD131" s="15"/>
      <c r="AE131" s="54"/>
      <c r="AF131" s="15"/>
      <c r="AG131" s="15"/>
      <c r="AH131" s="43"/>
      <c r="AI131" s="15"/>
      <c r="AJ131" s="54"/>
      <c r="AK131" s="15"/>
      <c r="AL131" s="15"/>
      <c r="AM131" s="43"/>
      <c r="AN131" s="15"/>
      <c r="AO131" s="54"/>
      <c r="AP131" s="1"/>
      <c r="AQ131" s="15"/>
      <c r="AR131" s="43"/>
      <c r="AS131" s="15"/>
    </row>
    <row r="132" spans="2:45" x14ac:dyDescent="0.25">
      <c r="B132" s="15"/>
      <c r="C132" s="15"/>
      <c r="D132" s="15"/>
      <c r="E132" s="15"/>
      <c r="F132" s="15"/>
      <c r="G132" s="15"/>
      <c r="O132" s="54"/>
      <c r="P132" s="26"/>
      <c r="Q132" s="15"/>
      <c r="R132" s="15"/>
      <c r="S132" s="42">
        <f t="shared" si="2"/>
        <v>0</v>
      </c>
      <c r="T132" s="49"/>
      <c r="U132" s="26"/>
      <c r="V132" s="15"/>
      <c r="W132" s="43"/>
      <c r="AD132" s="15"/>
      <c r="AE132" s="55"/>
      <c r="AF132" s="45"/>
      <c r="AG132" s="45"/>
      <c r="AH132" s="46"/>
      <c r="AI132" s="15"/>
      <c r="AJ132" s="55"/>
      <c r="AK132" s="45"/>
      <c r="AL132" s="45"/>
      <c r="AM132" s="46"/>
      <c r="AN132" s="15"/>
      <c r="AO132" s="55"/>
      <c r="AP132" s="45"/>
      <c r="AQ132" s="45"/>
      <c r="AR132" s="46"/>
      <c r="AS132" s="15"/>
    </row>
    <row r="133" spans="2:45" x14ac:dyDescent="0.25">
      <c r="B133" s="15"/>
      <c r="C133" s="15"/>
      <c r="D133" s="15"/>
      <c r="E133" s="15"/>
      <c r="F133" s="15"/>
      <c r="G133" s="15"/>
      <c r="O133" s="54"/>
      <c r="P133" s="26"/>
      <c r="Q133" s="15"/>
      <c r="R133" s="15"/>
      <c r="S133" s="42">
        <f t="shared" si="2"/>
        <v>0</v>
      </c>
      <c r="T133" s="49"/>
      <c r="U133" s="26"/>
      <c r="V133" s="15"/>
      <c r="W133" s="43"/>
      <c r="AD133" s="15"/>
      <c r="AE133" s="49"/>
      <c r="AF133" s="15"/>
      <c r="AG133" s="15"/>
      <c r="AH133" s="15"/>
      <c r="AI133" s="15"/>
      <c r="AJ133" s="49"/>
      <c r="AK133" s="15"/>
      <c r="AL133" s="15"/>
      <c r="AM133" s="15"/>
      <c r="AN133" s="15"/>
      <c r="AO133" s="49"/>
      <c r="AP133" s="26"/>
      <c r="AQ133" s="15"/>
      <c r="AR133" s="15"/>
      <c r="AS133" s="15"/>
    </row>
    <row r="134" spans="2:45" x14ac:dyDescent="0.25">
      <c r="B134" s="15"/>
      <c r="C134" s="15"/>
      <c r="D134" s="15"/>
      <c r="E134" s="15"/>
      <c r="F134" s="15"/>
      <c r="G134" s="15"/>
      <c r="O134" s="54"/>
      <c r="P134" s="26"/>
      <c r="Q134" s="15"/>
      <c r="R134" s="15"/>
      <c r="S134" s="42">
        <f t="shared" si="2"/>
        <v>0</v>
      </c>
      <c r="T134" s="49"/>
      <c r="U134" s="26"/>
      <c r="V134" s="15"/>
      <c r="W134" s="43"/>
      <c r="AD134" s="15"/>
      <c r="AE134" s="49"/>
      <c r="AF134" s="15"/>
      <c r="AG134" s="15"/>
      <c r="AH134" s="15"/>
      <c r="AI134" s="15"/>
      <c r="AJ134" s="49"/>
      <c r="AK134" s="15"/>
      <c r="AL134" s="15"/>
      <c r="AM134" s="15"/>
      <c r="AN134" s="15"/>
      <c r="AO134" s="49"/>
      <c r="AP134" s="26"/>
      <c r="AQ134" s="15"/>
      <c r="AR134" s="15"/>
      <c r="AS134" s="15"/>
    </row>
    <row r="135" spans="2:45" x14ac:dyDescent="0.25">
      <c r="B135" s="15"/>
      <c r="C135" s="15"/>
      <c r="D135" s="15"/>
      <c r="E135" s="15"/>
      <c r="F135" s="15"/>
      <c r="G135" s="15"/>
      <c r="O135" s="54"/>
      <c r="P135" s="26"/>
      <c r="Q135" s="15"/>
      <c r="R135" s="15"/>
      <c r="S135" s="42">
        <f t="shared" si="2"/>
        <v>0</v>
      </c>
      <c r="T135" s="49"/>
      <c r="U135" s="26"/>
      <c r="V135" s="15"/>
      <c r="W135" s="43"/>
      <c r="AD135" s="15"/>
      <c r="AE135" s="49"/>
      <c r="AF135" s="15"/>
      <c r="AG135" s="15"/>
      <c r="AH135" s="15"/>
      <c r="AI135" s="15"/>
      <c r="AJ135" s="49"/>
      <c r="AK135" s="15"/>
      <c r="AL135" s="15"/>
      <c r="AM135" s="15"/>
      <c r="AN135" s="15"/>
      <c r="AO135" s="49"/>
      <c r="AP135" s="26"/>
      <c r="AQ135" s="15"/>
      <c r="AR135" s="15"/>
      <c r="AS135" s="15"/>
    </row>
    <row r="136" spans="2:45" x14ac:dyDescent="0.25">
      <c r="B136" s="15"/>
      <c r="C136" s="15"/>
      <c r="D136" s="15"/>
      <c r="E136" s="15"/>
      <c r="F136" s="15"/>
      <c r="G136" s="15"/>
      <c r="O136" s="54"/>
      <c r="P136" s="26"/>
      <c r="Q136" s="15"/>
      <c r="R136" s="15"/>
      <c r="S136" s="42">
        <f t="shared" si="2"/>
        <v>0</v>
      </c>
      <c r="T136" s="49"/>
      <c r="U136" s="26"/>
      <c r="V136" s="15"/>
      <c r="W136" s="43"/>
      <c r="AD136" s="15"/>
      <c r="AE136" s="49"/>
      <c r="AF136" s="15"/>
      <c r="AG136" s="15"/>
      <c r="AH136" s="15"/>
      <c r="AI136" s="15"/>
      <c r="AJ136" s="49"/>
      <c r="AK136" s="15"/>
      <c r="AL136" s="15"/>
      <c r="AM136" s="15"/>
      <c r="AN136" s="15"/>
      <c r="AO136" s="49"/>
      <c r="AP136" s="26"/>
      <c r="AQ136" s="15"/>
      <c r="AR136" s="15"/>
      <c r="AS136" s="15"/>
    </row>
    <row r="137" spans="2:45" x14ac:dyDescent="0.25">
      <c r="B137" s="15"/>
      <c r="C137" s="15"/>
      <c r="D137" s="15"/>
      <c r="E137" s="15"/>
      <c r="F137" s="15"/>
      <c r="G137" s="15"/>
      <c r="O137" s="54"/>
      <c r="P137" s="26"/>
      <c r="Q137" s="15"/>
      <c r="R137" s="15"/>
      <c r="S137" s="42">
        <f t="shared" si="2"/>
        <v>0</v>
      </c>
      <c r="T137" s="49"/>
      <c r="U137" s="26"/>
      <c r="V137" s="15"/>
      <c r="W137" s="43"/>
      <c r="AD137" s="15"/>
      <c r="AE137" s="49"/>
      <c r="AF137" s="15"/>
      <c r="AG137" s="15"/>
      <c r="AH137" s="15"/>
      <c r="AI137" s="15"/>
      <c r="AJ137" s="49"/>
      <c r="AK137" s="15"/>
      <c r="AL137" s="15"/>
      <c r="AM137" s="15"/>
      <c r="AN137" s="15"/>
      <c r="AO137" s="49"/>
      <c r="AP137" s="26"/>
      <c r="AQ137" s="15"/>
      <c r="AR137" s="15"/>
      <c r="AS137" s="15"/>
    </row>
    <row r="138" spans="2:45" x14ac:dyDescent="0.25">
      <c r="B138" s="15"/>
      <c r="C138" s="15"/>
      <c r="D138" s="15"/>
      <c r="E138" s="15"/>
      <c r="F138" s="15"/>
      <c r="G138" s="15"/>
      <c r="O138" s="54"/>
      <c r="P138" s="26"/>
      <c r="Q138" s="15"/>
      <c r="R138" s="15"/>
      <c r="S138" s="42">
        <f t="shared" si="2"/>
        <v>0</v>
      </c>
      <c r="T138" s="49"/>
      <c r="U138" s="26"/>
      <c r="V138" s="15"/>
      <c r="W138" s="43"/>
    </row>
    <row r="139" spans="2:45" x14ac:dyDescent="0.25">
      <c r="B139" s="15"/>
      <c r="C139" s="15"/>
      <c r="D139" s="15"/>
      <c r="E139" s="15"/>
      <c r="F139" s="15"/>
      <c r="G139" s="15"/>
      <c r="O139" s="54"/>
      <c r="P139" s="26"/>
      <c r="Q139" s="15"/>
      <c r="R139" s="15"/>
      <c r="S139" s="42">
        <f t="shared" si="2"/>
        <v>0</v>
      </c>
      <c r="T139" s="49"/>
      <c r="U139" s="26"/>
      <c r="V139" s="15"/>
      <c r="W139" s="43"/>
    </row>
    <row r="140" spans="2:45" x14ac:dyDescent="0.25">
      <c r="B140" s="15"/>
      <c r="C140" s="15"/>
      <c r="D140" s="15"/>
      <c r="E140" s="15"/>
      <c r="F140" s="15"/>
      <c r="G140" s="15"/>
      <c r="O140" s="54"/>
      <c r="P140" s="26"/>
      <c r="Q140" s="15"/>
      <c r="R140" s="15"/>
      <c r="S140" s="42">
        <f t="shared" si="2"/>
        <v>0</v>
      </c>
      <c r="T140" s="49"/>
      <c r="U140" s="26"/>
      <c r="V140" s="15"/>
      <c r="W140" s="43"/>
    </row>
    <row r="141" spans="2:45" x14ac:dyDescent="0.25">
      <c r="B141" s="15"/>
      <c r="C141" s="15"/>
      <c r="D141" s="15"/>
      <c r="E141" s="15"/>
      <c r="F141" s="15"/>
      <c r="G141" s="15"/>
      <c r="O141" s="54"/>
      <c r="P141" s="26"/>
      <c r="Q141" s="15"/>
      <c r="R141" s="15"/>
      <c r="S141" s="42">
        <f t="shared" si="2"/>
        <v>0</v>
      </c>
      <c r="T141" s="49"/>
      <c r="U141" s="26"/>
      <c r="V141" s="15"/>
      <c r="W141" s="43"/>
    </row>
    <row r="142" spans="2:45" x14ac:dyDescent="0.25">
      <c r="B142" s="15"/>
      <c r="C142" s="15"/>
      <c r="D142" s="15"/>
      <c r="E142" s="15"/>
      <c r="F142" s="15"/>
      <c r="G142" s="15"/>
      <c r="O142" s="54"/>
      <c r="P142" s="26"/>
      <c r="Q142" s="15"/>
      <c r="R142" s="15"/>
      <c r="S142" s="42">
        <f t="shared" si="2"/>
        <v>0</v>
      </c>
      <c r="T142" s="49"/>
      <c r="U142" s="26"/>
      <c r="V142" s="15"/>
      <c r="W142" s="43"/>
    </row>
    <row r="143" spans="2:45" x14ac:dyDescent="0.25">
      <c r="B143" s="15"/>
      <c r="C143" s="15"/>
      <c r="D143" s="15"/>
      <c r="E143" s="15"/>
      <c r="F143" s="15"/>
      <c r="G143" s="15"/>
      <c r="O143" s="54"/>
      <c r="P143" s="26"/>
      <c r="Q143" s="15"/>
      <c r="R143" s="15"/>
      <c r="S143" s="42">
        <f t="shared" ref="S143:S206" si="3">IFERROR(TEXT(TIMEVALUE(LEFT(P143,8)),"hh:mm")+O143,O143)</f>
        <v>0</v>
      </c>
      <c r="T143" s="49"/>
      <c r="U143" s="26"/>
      <c r="V143" s="15"/>
      <c r="W143" s="43"/>
    </row>
    <row r="144" spans="2:45" x14ac:dyDescent="0.25">
      <c r="B144" s="15"/>
      <c r="C144" s="15"/>
      <c r="D144" s="15"/>
      <c r="E144" s="15"/>
      <c r="F144" s="15"/>
      <c r="G144" s="15"/>
      <c r="O144" s="54"/>
      <c r="P144" s="26"/>
      <c r="Q144" s="15"/>
      <c r="R144" s="15"/>
      <c r="S144" s="42">
        <f t="shared" si="3"/>
        <v>0</v>
      </c>
      <c r="T144" s="49"/>
      <c r="U144" s="26"/>
      <c r="V144" s="15"/>
      <c r="W144" s="43"/>
    </row>
    <row r="145" spans="2:34" x14ac:dyDescent="0.25">
      <c r="B145" s="15"/>
      <c r="C145" s="15"/>
      <c r="D145" s="15"/>
      <c r="E145" s="15"/>
      <c r="F145" s="15"/>
      <c r="G145" s="15"/>
      <c r="O145" s="54"/>
      <c r="P145" s="26"/>
      <c r="Q145" s="15"/>
      <c r="R145" s="15"/>
      <c r="S145" s="42">
        <f t="shared" si="3"/>
        <v>0</v>
      </c>
      <c r="T145" s="49"/>
      <c r="U145" s="26"/>
      <c r="V145" s="15"/>
      <c r="W145" s="43"/>
    </row>
    <row r="146" spans="2:34" x14ac:dyDescent="0.25">
      <c r="B146" s="15"/>
      <c r="C146" s="15"/>
      <c r="D146" s="15"/>
      <c r="E146" s="15"/>
      <c r="F146" s="15"/>
      <c r="G146" s="15"/>
      <c r="O146" s="54"/>
      <c r="P146" s="26"/>
      <c r="Q146" s="15"/>
      <c r="R146" s="15"/>
      <c r="S146" s="42">
        <f t="shared" si="3"/>
        <v>0</v>
      </c>
      <c r="T146" s="49"/>
      <c r="U146" s="26"/>
      <c r="V146" s="15"/>
      <c r="W146" s="43"/>
    </row>
    <row r="147" spans="2:34" x14ac:dyDescent="0.25">
      <c r="B147" s="15"/>
      <c r="C147" s="15"/>
      <c r="D147" s="15"/>
      <c r="E147" s="15"/>
      <c r="F147" s="15"/>
      <c r="G147" s="15"/>
      <c r="O147" s="54"/>
      <c r="P147" s="26"/>
      <c r="Q147" s="15"/>
      <c r="R147" s="15"/>
      <c r="S147" s="42">
        <f t="shared" si="3"/>
        <v>0</v>
      </c>
      <c r="T147" s="49"/>
      <c r="U147" s="26"/>
      <c r="V147" s="15"/>
      <c r="W147" s="43"/>
    </row>
    <row r="148" spans="2:34" x14ac:dyDescent="0.25">
      <c r="B148" s="15"/>
      <c r="C148" s="15"/>
      <c r="D148" s="15"/>
      <c r="E148" s="15"/>
      <c r="F148" s="15"/>
      <c r="G148" s="15"/>
      <c r="O148" s="54"/>
      <c r="P148" s="26"/>
      <c r="Q148" s="15"/>
      <c r="R148" s="15"/>
      <c r="S148" s="42">
        <f t="shared" si="3"/>
        <v>0</v>
      </c>
      <c r="T148" s="49"/>
      <c r="U148" s="26"/>
      <c r="V148" s="15"/>
      <c r="W148" s="43"/>
    </row>
    <row r="149" spans="2:34" x14ac:dyDescent="0.25">
      <c r="B149" s="15"/>
      <c r="C149" s="15"/>
      <c r="D149" s="15"/>
      <c r="E149" s="15"/>
      <c r="F149" s="15"/>
      <c r="G149" s="15"/>
      <c r="O149" s="54"/>
      <c r="P149" s="26"/>
      <c r="Q149" s="15"/>
      <c r="R149" s="15"/>
      <c r="S149" s="42">
        <f t="shared" si="3"/>
        <v>0</v>
      </c>
      <c r="T149" s="49"/>
      <c r="U149" s="26"/>
      <c r="V149" s="15"/>
      <c r="W149" s="43"/>
    </row>
    <row r="150" spans="2:34" x14ac:dyDescent="0.25">
      <c r="B150" s="15"/>
      <c r="C150" s="15"/>
      <c r="D150" s="15"/>
      <c r="E150" s="15"/>
      <c r="F150" s="15"/>
      <c r="G150" s="15"/>
      <c r="O150" s="54"/>
      <c r="P150" s="26"/>
      <c r="Q150" s="15"/>
      <c r="R150" s="15"/>
      <c r="S150" s="42">
        <f t="shared" si="3"/>
        <v>0</v>
      </c>
      <c r="T150" s="49"/>
      <c r="U150" s="26"/>
      <c r="V150" s="15"/>
      <c r="W150" s="43"/>
    </row>
    <row r="151" spans="2:34" x14ac:dyDescent="0.25">
      <c r="B151" s="15"/>
      <c r="C151" s="15"/>
      <c r="D151" s="15"/>
      <c r="E151" s="15"/>
      <c r="F151" s="15"/>
      <c r="G151" s="15"/>
      <c r="O151" s="54"/>
      <c r="P151" s="26"/>
      <c r="Q151" s="15"/>
      <c r="R151" s="15"/>
      <c r="S151" s="42">
        <f t="shared" si="3"/>
        <v>0</v>
      </c>
      <c r="T151" s="49"/>
      <c r="U151" s="26"/>
      <c r="V151" s="15"/>
      <c r="W151" s="43"/>
    </row>
    <row r="152" spans="2:34" x14ac:dyDescent="0.25">
      <c r="B152" s="15"/>
      <c r="C152" s="15"/>
      <c r="D152" s="15"/>
      <c r="E152" s="15"/>
      <c r="F152" s="15"/>
      <c r="G152" s="15"/>
      <c r="O152" s="54"/>
      <c r="P152" s="26"/>
      <c r="Q152" s="15"/>
      <c r="R152" s="15"/>
      <c r="S152" s="42">
        <f t="shared" si="3"/>
        <v>0</v>
      </c>
      <c r="T152" s="49"/>
      <c r="U152" s="26"/>
      <c r="V152" s="15"/>
      <c r="W152" s="43"/>
    </row>
    <row r="153" spans="2:34" x14ac:dyDescent="0.25">
      <c r="B153" s="15"/>
      <c r="C153" s="15"/>
      <c r="D153" s="15"/>
      <c r="E153" s="15"/>
      <c r="F153" s="15"/>
      <c r="G153" s="15"/>
      <c r="O153" s="54"/>
      <c r="P153" s="26"/>
      <c r="Q153" s="15"/>
      <c r="R153" s="15"/>
      <c r="S153" s="42">
        <f t="shared" si="3"/>
        <v>0</v>
      </c>
      <c r="T153" s="49"/>
      <c r="U153" s="26"/>
      <c r="V153" s="15"/>
      <c r="W153" s="43"/>
      <c r="AE153" s="10"/>
      <c r="AF153" s="9"/>
      <c r="AG153" s="9"/>
      <c r="AH153" s="9"/>
    </row>
    <row r="154" spans="2:34" x14ac:dyDescent="0.25">
      <c r="B154" s="15"/>
      <c r="C154" s="15"/>
      <c r="D154" s="15"/>
      <c r="E154" s="15"/>
      <c r="F154" s="15"/>
      <c r="G154" s="15"/>
      <c r="O154" s="54"/>
      <c r="P154" s="26"/>
      <c r="Q154" s="15"/>
      <c r="R154" s="15"/>
      <c r="S154" s="42">
        <f t="shared" si="3"/>
        <v>0</v>
      </c>
      <c r="T154" s="49"/>
      <c r="U154" s="26"/>
      <c r="V154" s="15"/>
      <c r="W154" s="43"/>
    </row>
    <row r="155" spans="2:34" x14ac:dyDescent="0.25">
      <c r="B155" s="15"/>
      <c r="C155" s="15"/>
      <c r="D155" s="15"/>
      <c r="E155" s="15"/>
      <c r="F155" s="15"/>
      <c r="G155" s="15"/>
      <c r="O155" s="54"/>
      <c r="P155" s="26"/>
      <c r="Q155" s="15"/>
      <c r="R155" s="15"/>
      <c r="S155" s="42">
        <f t="shared" si="3"/>
        <v>0</v>
      </c>
      <c r="T155" s="49"/>
      <c r="U155" s="26"/>
      <c r="V155" s="15"/>
      <c r="W155" s="43"/>
    </row>
    <row r="156" spans="2:34" x14ac:dyDescent="0.25">
      <c r="B156" s="15"/>
      <c r="C156" s="15"/>
      <c r="D156" s="15"/>
      <c r="E156" s="15"/>
      <c r="F156" s="15"/>
      <c r="G156" s="15"/>
      <c r="O156" s="54"/>
      <c r="P156" s="26"/>
      <c r="Q156" s="15"/>
      <c r="R156" s="15"/>
      <c r="S156" s="42">
        <f t="shared" si="3"/>
        <v>0</v>
      </c>
      <c r="T156" s="49"/>
      <c r="U156" s="26"/>
      <c r="V156" s="15"/>
      <c r="W156" s="43"/>
    </row>
    <row r="157" spans="2:34" x14ac:dyDescent="0.25">
      <c r="B157" s="15"/>
      <c r="C157" s="15"/>
      <c r="D157" s="15"/>
      <c r="E157" s="15"/>
      <c r="F157" s="15"/>
      <c r="G157" s="15"/>
      <c r="O157" s="54"/>
      <c r="P157" s="26"/>
      <c r="Q157" s="15"/>
      <c r="R157" s="15"/>
      <c r="S157" s="42">
        <f t="shared" si="3"/>
        <v>0</v>
      </c>
      <c r="T157" s="49"/>
      <c r="U157" s="26"/>
      <c r="V157" s="15"/>
      <c r="W157" s="43"/>
    </row>
    <row r="158" spans="2:34" x14ac:dyDescent="0.25">
      <c r="B158" s="15"/>
      <c r="C158" s="15"/>
      <c r="D158" s="15"/>
      <c r="E158" s="15"/>
      <c r="F158" s="15"/>
      <c r="G158" s="15"/>
      <c r="O158" s="54"/>
      <c r="P158" s="26"/>
      <c r="Q158" s="15"/>
      <c r="R158" s="15"/>
      <c r="S158" s="42">
        <f t="shared" si="3"/>
        <v>0</v>
      </c>
      <c r="T158" s="49"/>
      <c r="U158" s="26"/>
      <c r="V158" s="15"/>
      <c r="W158" s="43"/>
    </row>
    <row r="159" spans="2:34" x14ac:dyDescent="0.25">
      <c r="B159" s="15"/>
      <c r="C159" s="15"/>
      <c r="D159" s="15"/>
      <c r="E159" s="15"/>
      <c r="F159" s="15"/>
      <c r="G159" s="15"/>
      <c r="O159" s="54"/>
      <c r="P159" s="26"/>
      <c r="Q159" s="15"/>
      <c r="R159" s="15"/>
      <c r="S159" s="42">
        <f t="shared" si="3"/>
        <v>0</v>
      </c>
      <c r="T159" s="49"/>
      <c r="U159" s="26"/>
      <c r="V159" s="15"/>
      <c r="W159" s="43"/>
    </row>
    <row r="160" spans="2:34" x14ac:dyDescent="0.25">
      <c r="B160" s="15"/>
      <c r="C160" s="15"/>
      <c r="D160" s="15"/>
      <c r="E160" s="15"/>
      <c r="F160" s="15"/>
      <c r="G160" s="15"/>
      <c r="O160" s="54"/>
      <c r="P160" s="26"/>
      <c r="Q160" s="15"/>
      <c r="R160" s="15"/>
      <c r="S160" s="42">
        <f t="shared" si="3"/>
        <v>0</v>
      </c>
      <c r="T160" s="49"/>
      <c r="U160" s="26"/>
      <c r="V160" s="15"/>
      <c r="W160" s="43"/>
    </row>
    <row r="161" spans="1:23" x14ac:dyDescent="0.25">
      <c r="A161" s="1" t="s">
        <v>602</v>
      </c>
      <c r="B161" s="15" t="str" cm="1">
        <f t="array" ref="B161">IFERROR(_xlfn.CHOOSECOLS(_xlfn._xlws.FILTER('SpaceCA (3)'!E5:AG25,'SpaceCA (3)'!AB5:AB25&gt;0,""),1,24,25,26),"")</f>
        <v/>
      </c>
      <c r="C161" s="15"/>
      <c r="D161" s="15"/>
      <c r="E161" s="15"/>
      <c r="F161" s="15"/>
      <c r="G161" s="15"/>
      <c r="O161" s="54"/>
      <c r="P161" s="26"/>
      <c r="Q161" s="15"/>
      <c r="R161" s="15"/>
      <c r="S161" s="42">
        <f t="shared" si="3"/>
        <v>0</v>
      </c>
      <c r="T161" s="49"/>
      <c r="U161" s="26"/>
      <c r="V161" s="15"/>
      <c r="W161" s="43"/>
    </row>
    <row r="162" spans="1:23" x14ac:dyDescent="0.25">
      <c r="B162" s="15"/>
      <c r="C162" s="15"/>
      <c r="D162" s="15"/>
      <c r="E162" s="15"/>
      <c r="F162" s="15"/>
      <c r="G162" s="15"/>
      <c r="O162" s="54"/>
      <c r="P162" s="26"/>
      <c r="Q162" s="15"/>
      <c r="R162" s="15"/>
      <c r="S162" s="42">
        <f t="shared" si="3"/>
        <v>0</v>
      </c>
      <c r="T162" s="49"/>
      <c r="U162" s="26"/>
      <c r="V162" s="15"/>
      <c r="W162" s="43"/>
    </row>
    <row r="163" spans="1:23" x14ac:dyDescent="0.25">
      <c r="B163" s="15"/>
      <c r="C163" s="15"/>
      <c r="D163" s="15"/>
      <c r="E163" s="15"/>
      <c r="F163" s="15"/>
      <c r="G163" s="15"/>
      <c r="O163" s="54"/>
      <c r="P163" s="26"/>
      <c r="Q163" s="15"/>
      <c r="R163" s="15"/>
      <c r="S163" s="42">
        <f t="shared" si="3"/>
        <v>0</v>
      </c>
      <c r="T163" s="49"/>
      <c r="U163" s="26"/>
      <c r="V163" s="15"/>
      <c r="W163" s="43"/>
    </row>
    <row r="164" spans="1:23" x14ac:dyDescent="0.25">
      <c r="B164" s="15"/>
      <c r="C164" s="15"/>
      <c r="D164" s="15"/>
      <c r="E164" s="15"/>
      <c r="F164" s="15"/>
      <c r="G164" s="15"/>
      <c r="O164" s="54"/>
      <c r="P164" s="26"/>
      <c r="Q164" s="15"/>
      <c r="R164" s="15"/>
      <c r="S164" s="42">
        <f t="shared" si="3"/>
        <v>0</v>
      </c>
      <c r="T164" s="49"/>
      <c r="U164" s="26"/>
      <c r="V164" s="15"/>
      <c r="W164" s="43"/>
    </row>
    <row r="165" spans="1:23" x14ac:dyDescent="0.25">
      <c r="B165" s="15"/>
      <c r="C165" s="15"/>
      <c r="D165" s="15"/>
      <c r="E165" s="15"/>
      <c r="F165" s="15"/>
      <c r="G165" s="15"/>
      <c r="O165" s="54"/>
      <c r="P165" s="26"/>
      <c r="Q165" s="15"/>
      <c r="R165" s="15"/>
      <c r="S165" s="42">
        <f t="shared" si="3"/>
        <v>0</v>
      </c>
      <c r="T165" s="49"/>
      <c r="U165" s="26"/>
      <c r="V165" s="15"/>
      <c r="W165" s="43"/>
    </row>
    <row r="166" spans="1:23" x14ac:dyDescent="0.25">
      <c r="B166" s="15"/>
      <c r="C166" s="15"/>
      <c r="D166" s="15"/>
      <c r="E166" s="15"/>
      <c r="F166" s="15"/>
      <c r="G166" s="15"/>
      <c r="O166" s="54"/>
      <c r="P166" s="26"/>
      <c r="Q166" s="15"/>
      <c r="R166" s="15"/>
      <c r="S166" s="42">
        <f t="shared" si="3"/>
        <v>0</v>
      </c>
      <c r="T166" s="49"/>
      <c r="U166" s="26"/>
      <c r="V166" s="15"/>
      <c r="W166" s="43"/>
    </row>
    <row r="167" spans="1:23" x14ac:dyDescent="0.25">
      <c r="B167" s="15"/>
      <c r="C167" s="15"/>
      <c r="D167" s="15"/>
      <c r="E167" s="15"/>
      <c r="F167" s="15"/>
      <c r="G167" s="15"/>
      <c r="O167" s="54"/>
      <c r="P167" s="26"/>
      <c r="Q167" s="15"/>
      <c r="R167" s="15"/>
      <c r="S167" s="42">
        <f t="shared" si="3"/>
        <v>0</v>
      </c>
      <c r="T167" s="49"/>
      <c r="U167" s="26"/>
      <c r="V167" s="15"/>
      <c r="W167" s="43"/>
    </row>
    <row r="168" spans="1:23" x14ac:dyDescent="0.25">
      <c r="B168" s="15"/>
      <c r="C168" s="15"/>
      <c r="D168" s="15"/>
      <c r="E168" s="15"/>
      <c r="F168" s="15"/>
      <c r="G168" s="15"/>
      <c r="O168" s="54"/>
      <c r="P168" s="26"/>
      <c r="Q168" s="15"/>
      <c r="R168" s="15"/>
      <c r="S168" s="42">
        <f t="shared" si="3"/>
        <v>0</v>
      </c>
      <c r="T168" s="49"/>
      <c r="U168" s="26"/>
      <c r="V168" s="15"/>
      <c r="W168" s="43"/>
    </row>
    <row r="169" spans="1:23" x14ac:dyDescent="0.25">
      <c r="B169" s="15"/>
      <c r="C169" s="15"/>
      <c r="D169" s="15"/>
      <c r="E169" s="15"/>
      <c r="F169" s="15"/>
      <c r="G169" s="15"/>
      <c r="O169" s="54"/>
      <c r="P169" s="26"/>
      <c r="Q169" s="15"/>
      <c r="R169" s="15"/>
      <c r="S169" s="42">
        <f t="shared" si="3"/>
        <v>0</v>
      </c>
      <c r="T169" s="49"/>
      <c r="U169" s="26"/>
      <c r="V169" s="15"/>
      <c r="W169" s="43"/>
    </row>
    <row r="170" spans="1:23" x14ac:dyDescent="0.25">
      <c r="B170" s="15"/>
      <c r="C170" s="15"/>
      <c r="D170" s="15"/>
      <c r="E170" s="15"/>
      <c r="F170" s="15"/>
      <c r="G170" s="15"/>
      <c r="O170" s="54"/>
      <c r="P170" s="26"/>
      <c r="Q170" s="15"/>
      <c r="R170" s="15"/>
      <c r="S170" s="42">
        <f t="shared" si="3"/>
        <v>0</v>
      </c>
      <c r="T170" s="49"/>
      <c r="U170" s="26"/>
      <c r="V170" s="15"/>
      <c r="W170" s="43"/>
    </row>
    <row r="171" spans="1:23" x14ac:dyDescent="0.25">
      <c r="B171" s="15"/>
      <c r="C171" s="15"/>
      <c r="D171" s="15"/>
      <c r="E171" s="15"/>
      <c r="F171" s="15"/>
      <c r="G171" s="15"/>
      <c r="O171" s="54"/>
      <c r="P171" s="26"/>
      <c r="Q171" s="15"/>
      <c r="R171" s="15"/>
      <c r="S171" s="42">
        <f t="shared" si="3"/>
        <v>0</v>
      </c>
      <c r="T171" s="49"/>
      <c r="U171" s="26"/>
      <c r="V171" s="15"/>
      <c r="W171" s="43"/>
    </row>
    <row r="172" spans="1:23" x14ac:dyDescent="0.25">
      <c r="B172" s="15"/>
      <c r="C172" s="15"/>
      <c r="D172" s="15"/>
      <c r="E172" s="15"/>
      <c r="F172" s="15"/>
      <c r="G172" s="15"/>
      <c r="O172" s="54"/>
      <c r="P172" s="26"/>
      <c r="Q172" s="15"/>
      <c r="R172" s="15"/>
      <c r="S172" s="42">
        <f t="shared" si="3"/>
        <v>0</v>
      </c>
      <c r="T172" s="49"/>
      <c r="U172" s="26"/>
      <c r="V172" s="15"/>
      <c r="W172" s="43"/>
    </row>
    <row r="173" spans="1:23" x14ac:dyDescent="0.25">
      <c r="B173" s="15"/>
      <c r="C173" s="15"/>
      <c r="D173" s="15"/>
      <c r="E173" s="15"/>
      <c r="F173" s="15"/>
      <c r="G173" s="15"/>
      <c r="O173" s="54"/>
      <c r="P173" s="26"/>
      <c r="Q173" s="15"/>
      <c r="R173" s="15"/>
      <c r="S173" s="42">
        <f t="shared" si="3"/>
        <v>0</v>
      </c>
      <c r="T173" s="49"/>
      <c r="U173" s="26"/>
      <c r="V173" s="15"/>
      <c r="W173" s="43"/>
    </row>
    <row r="174" spans="1:23" x14ac:dyDescent="0.25">
      <c r="B174" s="15"/>
      <c r="C174" s="15"/>
      <c r="D174" s="15"/>
      <c r="E174" s="15"/>
      <c r="F174" s="15"/>
      <c r="G174" s="15"/>
      <c r="O174" s="54"/>
      <c r="P174" s="26"/>
      <c r="Q174" s="15"/>
      <c r="R174" s="15"/>
      <c r="S174" s="42">
        <f t="shared" si="3"/>
        <v>0</v>
      </c>
      <c r="T174" s="49"/>
      <c r="U174" s="26"/>
      <c r="V174" s="15"/>
      <c r="W174" s="43"/>
    </row>
    <row r="175" spans="1:23" x14ac:dyDescent="0.25">
      <c r="B175" s="15"/>
      <c r="C175" s="15"/>
      <c r="D175" s="15"/>
      <c r="E175" s="15"/>
      <c r="F175" s="15"/>
      <c r="G175" s="15"/>
      <c r="O175" s="54"/>
      <c r="P175" s="26"/>
      <c r="Q175" s="15"/>
      <c r="R175" s="15"/>
      <c r="S175" s="42">
        <f t="shared" si="3"/>
        <v>0</v>
      </c>
      <c r="T175" s="49"/>
      <c r="U175" s="26"/>
      <c r="V175" s="15"/>
      <c r="W175" s="43"/>
    </row>
    <row r="176" spans="1:23" x14ac:dyDescent="0.25">
      <c r="B176" s="15"/>
      <c r="C176" s="15"/>
      <c r="D176" s="15"/>
      <c r="E176" s="15"/>
      <c r="F176" s="15"/>
      <c r="G176" s="15"/>
      <c r="O176" s="54"/>
      <c r="P176" s="26"/>
      <c r="Q176" s="15"/>
      <c r="R176" s="15"/>
      <c r="S176" s="42">
        <f t="shared" si="3"/>
        <v>0</v>
      </c>
      <c r="T176" s="49"/>
      <c r="U176" s="26"/>
      <c r="V176" s="15"/>
      <c r="W176" s="43"/>
    </row>
    <row r="177" spans="1:23" x14ac:dyDescent="0.25">
      <c r="B177" s="15"/>
      <c r="C177" s="15"/>
      <c r="D177" s="15"/>
      <c r="E177" s="15"/>
      <c r="F177" s="15"/>
      <c r="G177" s="15"/>
      <c r="O177" s="54"/>
      <c r="P177" s="26"/>
      <c r="Q177" s="15"/>
      <c r="R177" s="15"/>
      <c r="S177" s="42">
        <f t="shared" si="3"/>
        <v>0</v>
      </c>
      <c r="T177" s="49"/>
      <c r="U177" s="26"/>
      <c r="V177" s="15"/>
      <c r="W177" s="43"/>
    </row>
    <row r="178" spans="1:23" x14ac:dyDescent="0.25">
      <c r="B178" s="15"/>
      <c r="C178" s="15"/>
      <c r="D178" s="15"/>
      <c r="E178" s="15"/>
      <c r="F178" s="15"/>
      <c r="G178" s="15"/>
      <c r="O178" s="54"/>
      <c r="P178" s="26"/>
      <c r="Q178" s="15"/>
      <c r="R178" s="15"/>
      <c r="S178" s="42">
        <f t="shared" si="3"/>
        <v>0</v>
      </c>
      <c r="T178" s="49"/>
      <c r="U178" s="26"/>
      <c r="V178" s="15"/>
      <c r="W178" s="43"/>
    </row>
    <row r="179" spans="1:23" x14ac:dyDescent="0.25">
      <c r="B179" s="15"/>
      <c r="C179" s="15"/>
      <c r="D179" s="15"/>
      <c r="E179" s="15"/>
      <c r="F179" s="15"/>
      <c r="G179" s="15"/>
      <c r="K179" s="50"/>
      <c r="O179" s="54"/>
      <c r="P179" s="26"/>
      <c r="Q179" s="15"/>
      <c r="R179" s="15"/>
      <c r="S179" s="42">
        <f t="shared" si="3"/>
        <v>0</v>
      </c>
      <c r="T179" s="49"/>
      <c r="U179" s="26"/>
      <c r="V179" s="15"/>
      <c r="W179" s="43"/>
    </row>
    <row r="180" spans="1:23" x14ac:dyDescent="0.25">
      <c r="B180" s="15"/>
      <c r="C180" s="15"/>
      <c r="D180" s="15"/>
      <c r="E180" s="15"/>
      <c r="F180" s="15"/>
      <c r="G180" s="15"/>
      <c r="O180" s="54"/>
      <c r="P180" s="26"/>
      <c r="Q180" s="15"/>
      <c r="R180" s="15"/>
      <c r="S180" s="42">
        <f t="shared" si="3"/>
        <v>0</v>
      </c>
      <c r="T180" s="49"/>
      <c r="U180" s="26"/>
      <c r="V180" s="15"/>
      <c r="W180" s="43"/>
    </row>
    <row r="181" spans="1:23" x14ac:dyDescent="0.25">
      <c r="B181" s="15"/>
      <c r="C181" s="15"/>
      <c r="D181" s="15"/>
      <c r="E181" s="15"/>
      <c r="F181" s="15"/>
      <c r="G181" s="15"/>
      <c r="O181" s="54"/>
      <c r="P181" s="26"/>
      <c r="Q181" s="15"/>
      <c r="R181" s="15"/>
      <c r="S181" s="42">
        <f t="shared" si="3"/>
        <v>0</v>
      </c>
      <c r="T181" s="49"/>
      <c r="U181" s="26"/>
      <c r="V181" s="15"/>
      <c r="W181" s="43"/>
    </row>
    <row r="182" spans="1:23" x14ac:dyDescent="0.25">
      <c r="B182" s="15"/>
      <c r="C182" s="15"/>
      <c r="D182" s="15"/>
      <c r="E182" s="15"/>
      <c r="F182" s="15"/>
      <c r="G182" s="15"/>
      <c r="O182" s="54"/>
      <c r="P182" s="26"/>
      <c r="Q182" s="15"/>
      <c r="R182" s="15"/>
      <c r="S182" s="42">
        <f t="shared" si="3"/>
        <v>0</v>
      </c>
      <c r="T182" s="49"/>
      <c r="U182" s="26"/>
      <c r="V182" s="15"/>
      <c r="W182" s="43"/>
    </row>
    <row r="183" spans="1:23" x14ac:dyDescent="0.25">
      <c r="B183" s="15"/>
      <c r="C183" s="15"/>
      <c r="D183" s="15"/>
      <c r="E183" s="15"/>
      <c r="F183" s="15"/>
      <c r="G183" s="15"/>
      <c r="O183" s="54"/>
      <c r="P183" s="26"/>
      <c r="Q183" s="15"/>
      <c r="R183" s="15"/>
      <c r="S183" s="42">
        <f t="shared" si="3"/>
        <v>0</v>
      </c>
      <c r="T183" s="49"/>
      <c r="U183" s="26"/>
      <c r="V183" s="15"/>
      <c r="W183" s="43"/>
    </row>
    <row r="184" spans="1:23" x14ac:dyDescent="0.25">
      <c r="A184" s="1" t="s">
        <v>603</v>
      </c>
      <c r="B184" s="15" t="str" cm="1">
        <f t="array" ref="B184">IFERROR(_xlfn.CHOOSECOLS(_xlfn._xlws.FILTER('SpaceCA (4)'!E5:AG26,'SpaceCA (4)'!AB5:AB26&gt;0,""),1,24,25,26),"")</f>
        <v/>
      </c>
      <c r="C184" s="15"/>
      <c r="D184" s="15"/>
      <c r="E184" s="15"/>
      <c r="F184" s="15"/>
      <c r="G184" s="15"/>
      <c r="O184" s="54"/>
      <c r="P184" s="26"/>
      <c r="Q184" s="15"/>
      <c r="R184" s="15"/>
      <c r="S184" s="42">
        <f t="shared" si="3"/>
        <v>0</v>
      </c>
      <c r="T184" s="49"/>
      <c r="U184" s="26"/>
      <c r="V184" s="15"/>
      <c r="W184" s="43"/>
    </row>
    <row r="185" spans="1:23" x14ac:dyDescent="0.25">
      <c r="B185" s="15"/>
      <c r="C185" s="15"/>
      <c r="D185" s="15"/>
      <c r="E185" s="15"/>
      <c r="F185" s="15"/>
      <c r="G185" s="15"/>
      <c r="O185" s="54"/>
      <c r="P185" s="26"/>
      <c r="Q185" s="15"/>
      <c r="R185" s="15"/>
      <c r="S185" s="42">
        <f t="shared" si="3"/>
        <v>0</v>
      </c>
      <c r="T185" s="49"/>
      <c r="U185" s="26"/>
      <c r="V185" s="15"/>
      <c r="W185" s="43"/>
    </row>
    <row r="186" spans="1:23" x14ac:dyDescent="0.25">
      <c r="B186" s="15"/>
      <c r="C186" s="15"/>
      <c r="D186" s="15"/>
      <c r="E186" s="15"/>
      <c r="F186" s="15"/>
      <c r="G186" s="15"/>
      <c r="O186" s="54"/>
      <c r="P186" s="26"/>
      <c r="Q186" s="15"/>
      <c r="R186" s="15"/>
      <c r="S186" s="42">
        <f t="shared" si="3"/>
        <v>0</v>
      </c>
      <c r="T186" s="49"/>
      <c r="U186" s="26"/>
      <c r="V186" s="15"/>
      <c r="W186" s="43"/>
    </row>
    <row r="187" spans="1:23" x14ac:dyDescent="0.25">
      <c r="B187" s="15"/>
      <c r="C187" s="15"/>
      <c r="D187" s="15"/>
      <c r="E187" s="15"/>
      <c r="F187" s="15"/>
      <c r="G187" s="15"/>
      <c r="O187" s="54"/>
      <c r="P187" s="26"/>
      <c r="Q187" s="15"/>
      <c r="R187" s="15"/>
      <c r="S187" s="42">
        <f t="shared" si="3"/>
        <v>0</v>
      </c>
      <c r="T187" s="49"/>
      <c r="U187" s="26"/>
      <c r="V187" s="15"/>
      <c r="W187" s="43"/>
    </row>
    <row r="188" spans="1:23" x14ac:dyDescent="0.25">
      <c r="B188" s="15"/>
      <c r="C188" s="15"/>
      <c r="D188" s="15"/>
      <c r="E188" s="15"/>
      <c r="F188" s="15"/>
      <c r="G188" s="15"/>
      <c r="O188" s="54"/>
      <c r="P188" s="26"/>
      <c r="Q188" s="15"/>
      <c r="R188" s="15"/>
      <c r="S188" s="42">
        <f t="shared" si="3"/>
        <v>0</v>
      </c>
      <c r="T188" s="49"/>
      <c r="U188" s="26"/>
      <c r="V188" s="15"/>
      <c r="W188" s="43"/>
    </row>
    <row r="189" spans="1:23" x14ac:dyDescent="0.25">
      <c r="B189" s="15"/>
      <c r="C189" s="15"/>
      <c r="D189" s="15"/>
      <c r="E189" s="15"/>
      <c r="F189" s="15"/>
      <c r="G189" s="15"/>
      <c r="O189" s="54"/>
      <c r="P189" s="26"/>
      <c r="Q189" s="15"/>
      <c r="R189" s="15"/>
      <c r="S189" s="42">
        <f t="shared" si="3"/>
        <v>0</v>
      </c>
      <c r="T189" s="49"/>
      <c r="U189" s="26"/>
      <c r="V189" s="15"/>
      <c r="W189" s="43"/>
    </row>
    <row r="190" spans="1:23" x14ac:dyDescent="0.25">
      <c r="B190" s="15"/>
      <c r="C190" s="15"/>
      <c r="D190" s="15"/>
      <c r="E190" s="15"/>
      <c r="F190" s="15"/>
      <c r="G190" s="15"/>
      <c r="K190" s="50"/>
      <c r="O190" s="54"/>
      <c r="P190" s="26"/>
      <c r="Q190" s="15"/>
      <c r="R190" s="15"/>
      <c r="S190" s="42">
        <f t="shared" si="3"/>
        <v>0</v>
      </c>
      <c r="T190" s="49"/>
      <c r="U190" s="26"/>
      <c r="V190" s="15"/>
      <c r="W190" s="43"/>
    </row>
    <row r="191" spans="1:23" x14ac:dyDescent="0.25">
      <c r="B191" s="15"/>
      <c r="C191" s="15"/>
      <c r="D191" s="15"/>
      <c r="E191" s="15"/>
      <c r="F191" s="15"/>
      <c r="G191" s="15"/>
      <c r="O191" s="54"/>
      <c r="P191" s="26"/>
      <c r="Q191" s="15"/>
      <c r="R191" s="15"/>
      <c r="S191" s="42">
        <f t="shared" si="3"/>
        <v>0</v>
      </c>
      <c r="T191" s="49"/>
      <c r="U191" s="26"/>
      <c r="V191" s="15"/>
      <c r="W191" s="43"/>
    </row>
    <row r="192" spans="1:23" x14ac:dyDescent="0.25">
      <c r="B192" s="15"/>
      <c r="C192" s="15"/>
      <c r="D192" s="15"/>
      <c r="E192" s="15"/>
      <c r="F192" s="15"/>
      <c r="G192" s="15"/>
      <c r="O192" s="54"/>
      <c r="P192" s="26"/>
      <c r="Q192" s="15"/>
      <c r="R192" s="15"/>
      <c r="S192" s="42">
        <f t="shared" si="3"/>
        <v>0</v>
      </c>
      <c r="T192" s="49"/>
      <c r="U192" s="26"/>
      <c r="V192" s="15"/>
      <c r="W192" s="43"/>
    </row>
    <row r="193" spans="2:23" x14ac:dyDescent="0.25">
      <c r="B193" s="15"/>
      <c r="C193" s="15"/>
      <c r="D193" s="15"/>
      <c r="E193" s="15"/>
      <c r="F193" s="15"/>
      <c r="G193" s="15"/>
      <c r="O193" s="54"/>
      <c r="P193" s="26"/>
      <c r="Q193" s="15"/>
      <c r="R193" s="15"/>
      <c r="S193" s="42">
        <f t="shared" si="3"/>
        <v>0</v>
      </c>
      <c r="T193" s="49"/>
      <c r="U193" s="26"/>
      <c r="V193" s="15"/>
      <c r="W193" s="43"/>
    </row>
    <row r="194" spans="2:23" x14ac:dyDescent="0.25">
      <c r="B194" s="15"/>
      <c r="C194" s="15"/>
      <c r="D194" s="15"/>
      <c r="E194" s="15"/>
      <c r="F194" s="15"/>
      <c r="G194" s="15"/>
      <c r="O194" s="54"/>
      <c r="P194" s="26"/>
      <c r="Q194" s="15"/>
      <c r="R194" s="15"/>
      <c r="S194" s="42">
        <f t="shared" si="3"/>
        <v>0</v>
      </c>
      <c r="T194" s="49"/>
      <c r="U194" s="26"/>
      <c r="V194" s="15"/>
      <c r="W194" s="43"/>
    </row>
    <row r="195" spans="2:23" x14ac:dyDescent="0.25">
      <c r="C195" s="15"/>
      <c r="D195" s="15"/>
      <c r="E195" s="15"/>
      <c r="F195" s="15"/>
      <c r="G195" s="15"/>
      <c r="O195" s="54"/>
      <c r="P195" s="26"/>
      <c r="Q195" s="15"/>
      <c r="R195" s="15"/>
      <c r="S195" s="42">
        <f t="shared" si="3"/>
        <v>0</v>
      </c>
      <c r="T195" s="49"/>
      <c r="U195" s="26"/>
      <c r="V195" s="15"/>
      <c r="W195" s="43"/>
    </row>
    <row r="196" spans="2:23" x14ac:dyDescent="0.25">
      <c r="B196" s="15"/>
      <c r="C196" s="15"/>
      <c r="D196" s="15"/>
      <c r="E196" s="15"/>
      <c r="F196" s="15"/>
      <c r="G196" s="15"/>
      <c r="O196" s="54"/>
      <c r="P196" s="26"/>
      <c r="Q196" s="15"/>
      <c r="R196" s="15"/>
      <c r="S196" s="42">
        <f t="shared" si="3"/>
        <v>0</v>
      </c>
      <c r="T196" s="49"/>
      <c r="U196" s="26"/>
      <c r="V196" s="15"/>
      <c r="W196" s="43"/>
    </row>
    <row r="197" spans="2:23" x14ac:dyDescent="0.25">
      <c r="B197" s="15"/>
      <c r="C197" s="15"/>
      <c r="D197" s="15"/>
      <c r="E197" s="15"/>
      <c r="F197" s="15"/>
      <c r="G197" s="15"/>
      <c r="O197" s="54"/>
      <c r="P197" s="26"/>
      <c r="Q197" s="15"/>
      <c r="R197" s="15"/>
      <c r="S197" s="42">
        <f t="shared" si="3"/>
        <v>0</v>
      </c>
      <c r="T197" s="49"/>
      <c r="U197" s="26"/>
      <c r="V197" s="15"/>
      <c r="W197" s="43"/>
    </row>
    <row r="198" spans="2:23" x14ac:dyDescent="0.25">
      <c r="B198" s="15"/>
      <c r="C198" s="15"/>
      <c r="D198" s="15"/>
      <c r="E198" s="15"/>
      <c r="F198" s="15"/>
      <c r="G198" s="15"/>
      <c r="O198" s="54"/>
      <c r="P198" s="26"/>
      <c r="Q198" s="15"/>
      <c r="R198" s="15"/>
      <c r="S198" s="42">
        <f t="shared" si="3"/>
        <v>0</v>
      </c>
      <c r="T198" s="49"/>
      <c r="U198" s="26"/>
      <c r="V198" s="15"/>
      <c r="W198" s="43"/>
    </row>
    <row r="199" spans="2:23" x14ac:dyDescent="0.25">
      <c r="B199" s="15"/>
      <c r="C199" s="15"/>
      <c r="D199" s="15"/>
      <c r="E199" s="15"/>
      <c r="F199" s="15"/>
      <c r="G199" s="15"/>
      <c r="O199" s="54"/>
      <c r="P199" s="26"/>
      <c r="Q199" s="15"/>
      <c r="R199" s="15"/>
      <c r="S199" s="42">
        <f t="shared" si="3"/>
        <v>0</v>
      </c>
      <c r="T199" s="49"/>
      <c r="U199" s="26"/>
      <c r="V199" s="15"/>
      <c r="W199" s="43"/>
    </row>
    <row r="200" spans="2:23" x14ac:dyDescent="0.25">
      <c r="B200" s="15"/>
      <c r="C200" s="15"/>
      <c r="D200" s="15"/>
      <c r="E200" s="15"/>
      <c r="F200" s="15"/>
      <c r="G200" s="15"/>
      <c r="O200" s="54"/>
      <c r="P200" s="26"/>
      <c r="Q200" s="15"/>
      <c r="R200" s="15"/>
      <c r="S200" s="42">
        <f t="shared" si="3"/>
        <v>0</v>
      </c>
      <c r="T200" s="49"/>
      <c r="U200" s="26"/>
      <c r="V200" s="15"/>
      <c r="W200" s="43"/>
    </row>
    <row r="201" spans="2:23" x14ac:dyDescent="0.25">
      <c r="B201" s="15"/>
      <c r="C201" s="15"/>
      <c r="D201" s="15"/>
      <c r="E201" s="15"/>
      <c r="F201" s="15"/>
      <c r="G201" s="15"/>
      <c r="O201" s="54"/>
      <c r="P201" s="26"/>
      <c r="Q201" s="15"/>
      <c r="R201" s="15"/>
      <c r="S201" s="42">
        <f t="shared" si="3"/>
        <v>0</v>
      </c>
      <c r="T201" s="49"/>
      <c r="U201" s="26"/>
      <c r="V201" s="15"/>
      <c r="W201" s="43"/>
    </row>
    <row r="202" spans="2:23" x14ac:dyDescent="0.25">
      <c r="B202" s="15"/>
      <c r="C202" s="15"/>
      <c r="D202" s="15"/>
      <c r="E202" s="15"/>
      <c r="F202" s="15"/>
      <c r="G202" s="15"/>
      <c r="O202" s="54"/>
      <c r="P202" s="26"/>
      <c r="Q202" s="15"/>
      <c r="R202" s="15"/>
      <c r="S202" s="42">
        <f t="shared" si="3"/>
        <v>0</v>
      </c>
      <c r="T202" s="49"/>
      <c r="U202" s="26"/>
      <c r="V202" s="15"/>
      <c r="W202" s="43"/>
    </row>
    <row r="203" spans="2:23" x14ac:dyDescent="0.25">
      <c r="B203" s="15"/>
      <c r="C203" s="15"/>
      <c r="D203" s="15"/>
      <c r="E203" s="15"/>
      <c r="F203" s="15"/>
      <c r="G203" s="15"/>
      <c r="O203" s="54"/>
      <c r="P203" s="26"/>
      <c r="Q203" s="15"/>
      <c r="R203" s="15"/>
      <c r="S203" s="42">
        <f t="shared" si="3"/>
        <v>0</v>
      </c>
      <c r="T203" s="49"/>
      <c r="U203" s="26"/>
      <c r="V203" s="15"/>
      <c r="W203" s="43"/>
    </row>
    <row r="204" spans="2:23" x14ac:dyDescent="0.25">
      <c r="B204" s="15"/>
      <c r="C204" s="15"/>
      <c r="D204" s="15"/>
      <c r="E204" s="15"/>
      <c r="F204" s="15"/>
      <c r="G204" s="15"/>
      <c r="K204" s="50"/>
      <c r="O204" s="54"/>
      <c r="P204" s="26"/>
      <c r="Q204" s="15"/>
      <c r="R204" s="15"/>
      <c r="S204" s="42">
        <f t="shared" si="3"/>
        <v>0</v>
      </c>
      <c r="T204" s="49"/>
      <c r="U204" s="26"/>
      <c r="V204" s="15"/>
      <c r="W204" s="43"/>
    </row>
    <row r="205" spans="2:23" x14ac:dyDescent="0.25">
      <c r="B205" s="15"/>
      <c r="C205" s="15"/>
      <c r="D205" s="15"/>
      <c r="E205" s="15"/>
      <c r="F205" s="15"/>
      <c r="G205" s="15"/>
      <c r="K205" s="50"/>
      <c r="O205" s="54"/>
      <c r="P205" s="26"/>
      <c r="Q205" s="15"/>
      <c r="R205" s="15"/>
      <c r="S205" s="42">
        <f t="shared" si="3"/>
        <v>0</v>
      </c>
      <c r="T205" s="49"/>
      <c r="U205" s="26"/>
      <c r="V205" s="15"/>
      <c r="W205" s="43"/>
    </row>
    <row r="206" spans="2:23" x14ac:dyDescent="0.25">
      <c r="B206" s="15"/>
      <c r="C206" s="15"/>
      <c r="D206" s="15"/>
      <c r="E206" s="15"/>
      <c r="F206" s="15"/>
      <c r="G206" s="15"/>
      <c r="K206" s="50"/>
      <c r="O206" s="54"/>
      <c r="P206" s="26"/>
      <c r="Q206" s="15"/>
      <c r="R206" s="15"/>
      <c r="S206" s="42">
        <f t="shared" si="3"/>
        <v>0</v>
      </c>
      <c r="T206" s="49"/>
      <c r="U206" s="26"/>
      <c r="V206" s="15"/>
      <c r="W206" s="43"/>
    </row>
    <row r="207" spans="2:23" x14ac:dyDescent="0.25">
      <c r="B207" s="15"/>
      <c r="C207" s="15"/>
      <c r="D207" s="15"/>
      <c r="E207" s="15"/>
      <c r="F207" s="15"/>
      <c r="G207" s="15"/>
      <c r="K207" s="50"/>
      <c r="O207" s="54"/>
      <c r="P207" s="26"/>
      <c r="Q207" s="15"/>
      <c r="R207" s="15"/>
      <c r="S207" s="42">
        <f t="shared" ref="S207:S270" si="4">IFERROR(TEXT(TIMEVALUE(LEFT(P207,8)),"hh:mm")+O207,O207)</f>
        <v>0</v>
      </c>
      <c r="T207" s="49"/>
      <c r="U207" s="26"/>
      <c r="V207" s="15"/>
      <c r="W207" s="43"/>
    </row>
    <row r="208" spans="2:23" x14ac:dyDescent="0.25">
      <c r="B208" s="15"/>
      <c r="C208" s="15"/>
      <c r="D208" s="15"/>
      <c r="E208" s="15"/>
      <c r="F208" s="15"/>
      <c r="G208" s="15"/>
      <c r="K208" s="50"/>
      <c r="O208" s="54"/>
      <c r="P208" s="26"/>
      <c r="Q208" s="15"/>
      <c r="R208" s="15"/>
      <c r="S208" s="42">
        <f t="shared" si="4"/>
        <v>0</v>
      </c>
      <c r="T208" s="49"/>
      <c r="U208" s="26"/>
      <c r="V208" s="15"/>
      <c r="W208" s="43"/>
    </row>
    <row r="209" spans="1:23" x14ac:dyDescent="0.25">
      <c r="A209" s="1" t="s">
        <v>826</v>
      </c>
      <c r="B209" s="1" t="str" cm="1">
        <f t="array" ref="B209">IFERROR(_xlfn.CHOOSECOLS(_xlfn._xlws.FILTER('SpaceCA (5)'!E5:AG26,'SpaceCA (5)'!AB5:AB26&gt;0,""),1,24,25,26),"")</f>
        <v/>
      </c>
      <c r="C209" s="15"/>
      <c r="D209" s="15"/>
      <c r="E209" s="15"/>
      <c r="F209" s="15"/>
      <c r="G209" s="15"/>
      <c r="K209" s="50"/>
      <c r="O209" s="54"/>
      <c r="P209" s="26"/>
      <c r="Q209" s="15"/>
      <c r="R209" s="15"/>
      <c r="S209" s="42">
        <f t="shared" si="4"/>
        <v>0</v>
      </c>
      <c r="T209" s="49"/>
      <c r="U209" s="26"/>
      <c r="V209" s="15"/>
      <c r="W209" s="43"/>
    </row>
    <row r="210" spans="1:23" x14ac:dyDescent="0.25">
      <c r="B210" s="15"/>
      <c r="C210" s="15"/>
      <c r="D210" s="15"/>
      <c r="E210" s="15"/>
      <c r="F210" s="15"/>
      <c r="G210" s="15"/>
      <c r="K210" s="50"/>
      <c r="O210" s="54"/>
      <c r="P210" s="26"/>
      <c r="Q210" s="15"/>
      <c r="R210" s="15"/>
      <c r="S210" s="42">
        <f t="shared" si="4"/>
        <v>0</v>
      </c>
      <c r="T210" s="49"/>
      <c r="U210" s="26"/>
      <c r="V210" s="15"/>
      <c r="W210" s="43"/>
    </row>
    <row r="211" spans="1:23" x14ac:dyDescent="0.25">
      <c r="C211" s="15"/>
      <c r="D211" s="15"/>
      <c r="E211" s="15"/>
      <c r="F211" s="15"/>
      <c r="G211" s="15"/>
      <c r="K211" s="50"/>
      <c r="O211" s="54"/>
      <c r="P211" s="26"/>
      <c r="Q211" s="15"/>
      <c r="R211" s="15"/>
      <c r="S211" s="42">
        <f t="shared" si="4"/>
        <v>0</v>
      </c>
      <c r="T211" s="49"/>
      <c r="U211" s="26"/>
      <c r="V211" s="15"/>
      <c r="W211" s="43"/>
    </row>
    <row r="212" spans="1:23" x14ac:dyDescent="0.25">
      <c r="B212" s="15"/>
      <c r="C212" s="15"/>
      <c r="D212" s="15"/>
      <c r="E212" s="15"/>
      <c r="F212" s="15"/>
      <c r="G212" s="15"/>
      <c r="K212" s="50"/>
      <c r="O212" s="54"/>
      <c r="P212" s="26"/>
      <c r="Q212" s="15"/>
      <c r="R212" s="15"/>
      <c r="S212" s="42">
        <f t="shared" si="4"/>
        <v>0</v>
      </c>
      <c r="T212" s="49"/>
      <c r="U212" s="26"/>
      <c r="V212" s="15"/>
      <c r="W212" s="43"/>
    </row>
    <row r="213" spans="1:23" x14ac:dyDescent="0.25">
      <c r="B213" s="15"/>
      <c r="C213" s="15"/>
      <c r="D213" s="15"/>
      <c r="E213" s="15"/>
      <c r="F213" s="15"/>
      <c r="G213" s="15"/>
      <c r="K213" s="50"/>
      <c r="O213" s="54"/>
      <c r="P213" s="26"/>
      <c r="Q213" s="15"/>
      <c r="R213" s="15"/>
      <c r="S213" s="42">
        <f t="shared" si="4"/>
        <v>0</v>
      </c>
      <c r="T213" s="49"/>
      <c r="U213" s="26"/>
      <c r="V213" s="15"/>
      <c r="W213" s="43"/>
    </row>
    <row r="214" spans="1:23" x14ac:dyDescent="0.25">
      <c r="B214" s="15"/>
      <c r="C214" s="15"/>
      <c r="D214" s="15"/>
      <c r="E214" s="15"/>
      <c r="F214" s="15"/>
      <c r="G214" s="15"/>
      <c r="K214" s="50"/>
      <c r="O214" s="54"/>
      <c r="P214" s="26"/>
      <c r="Q214" s="15"/>
      <c r="R214" s="15"/>
      <c r="S214" s="42">
        <f t="shared" si="4"/>
        <v>0</v>
      </c>
      <c r="T214" s="49"/>
      <c r="U214" s="26"/>
      <c r="V214" s="15"/>
      <c r="W214" s="43"/>
    </row>
    <row r="215" spans="1:23" x14ac:dyDescent="0.25">
      <c r="B215" s="15"/>
      <c r="C215" s="15"/>
      <c r="D215" s="15"/>
      <c r="E215" s="15"/>
      <c r="F215" s="15"/>
      <c r="G215" s="15"/>
      <c r="K215" s="50"/>
      <c r="O215" s="54"/>
      <c r="P215" s="26"/>
      <c r="Q215" s="15"/>
      <c r="R215" s="15"/>
      <c r="S215" s="42">
        <f t="shared" si="4"/>
        <v>0</v>
      </c>
      <c r="T215" s="49"/>
      <c r="U215" s="26"/>
      <c r="V215" s="15"/>
      <c r="W215" s="43"/>
    </row>
    <row r="216" spans="1:23" x14ac:dyDescent="0.25">
      <c r="B216" s="15"/>
      <c r="C216" s="15"/>
      <c r="D216" s="15"/>
      <c r="E216" s="15"/>
      <c r="F216" s="15"/>
      <c r="G216" s="15"/>
      <c r="K216" s="50"/>
      <c r="O216" s="54"/>
      <c r="P216" s="26"/>
      <c r="Q216" s="15"/>
      <c r="R216" s="15"/>
      <c r="S216" s="42">
        <f t="shared" si="4"/>
        <v>0</v>
      </c>
      <c r="T216" s="49"/>
      <c r="U216" s="26"/>
      <c r="V216" s="15"/>
      <c r="W216" s="43"/>
    </row>
    <row r="217" spans="1:23" x14ac:dyDescent="0.25">
      <c r="B217" s="15"/>
      <c r="C217" s="15"/>
      <c r="D217" s="15"/>
      <c r="E217" s="15"/>
      <c r="F217" s="15"/>
      <c r="G217" s="15"/>
      <c r="K217" s="50"/>
      <c r="O217" s="54"/>
      <c r="P217" s="26"/>
      <c r="Q217" s="15"/>
      <c r="R217" s="15"/>
      <c r="S217" s="42">
        <f t="shared" si="4"/>
        <v>0</v>
      </c>
      <c r="T217" s="49"/>
      <c r="U217" s="26"/>
      <c r="V217" s="15"/>
      <c r="W217" s="43"/>
    </row>
    <row r="218" spans="1:23" x14ac:dyDescent="0.25">
      <c r="B218" s="15"/>
      <c r="C218" s="15"/>
      <c r="D218" s="15"/>
      <c r="E218" s="15"/>
      <c r="F218" s="15"/>
      <c r="G218" s="15"/>
      <c r="K218" s="50"/>
      <c r="O218" s="54"/>
      <c r="P218" s="26"/>
      <c r="Q218" s="15"/>
      <c r="R218" s="15"/>
      <c r="S218" s="42">
        <f t="shared" si="4"/>
        <v>0</v>
      </c>
      <c r="T218" s="49"/>
      <c r="U218" s="26"/>
      <c r="V218" s="15"/>
      <c r="W218" s="43"/>
    </row>
    <row r="219" spans="1:23" x14ac:dyDescent="0.25">
      <c r="B219" s="15"/>
      <c r="C219" s="15"/>
      <c r="D219" s="15"/>
      <c r="E219" s="15"/>
      <c r="F219" s="15"/>
      <c r="G219" s="15"/>
      <c r="O219" s="54"/>
      <c r="P219" s="26"/>
      <c r="Q219" s="15"/>
      <c r="R219" s="15"/>
      <c r="S219" s="42">
        <f t="shared" si="4"/>
        <v>0</v>
      </c>
      <c r="T219" s="49"/>
      <c r="U219" s="26"/>
      <c r="V219" s="15"/>
      <c r="W219" s="43"/>
    </row>
    <row r="220" spans="1:23" x14ac:dyDescent="0.25">
      <c r="C220" s="15"/>
      <c r="D220" s="15"/>
      <c r="E220" s="15"/>
      <c r="F220" s="15"/>
      <c r="G220" s="15"/>
      <c r="O220" s="54"/>
      <c r="P220" s="26"/>
      <c r="Q220" s="15"/>
      <c r="R220" s="15"/>
      <c r="S220" s="42">
        <f t="shared" si="4"/>
        <v>0</v>
      </c>
      <c r="T220" s="49"/>
      <c r="U220" s="26"/>
      <c r="V220" s="15"/>
      <c r="W220" s="43"/>
    </row>
    <row r="221" spans="1:23" x14ac:dyDescent="0.25">
      <c r="B221" s="15"/>
      <c r="C221" s="15"/>
      <c r="D221" s="15"/>
      <c r="E221" s="15"/>
      <c r="F221" s="15"/>
      <c r="G221" s="15"/>
      <c r="O221" s="54"/>
      <c r="P221" s="26"/>
      <c r="Q221" s="15"/>
      <c r="R221" s="15"/>
      <c r="S221" s="42">
        <f t="shared" si="4"/>
        <v>0</v>
      </c>
      <c r="T221" s="49"/>
      <c r="U221" s="26"/>
      <c r="V221" s="15"/>
      <c r="W221" s="43"/>
    </row>
    <row r="222" spans="1:23" x14ac:dyDescent="0.25">
      <c r="C222" s="15"/>
      <c r="D222" s="15"/>
      <c r="E222" s="15"/>
      <c r="F222" s="15"/>
      <c r="G222" s="15"/>
      <c r="O222" s="54"/>
      <c r="P222" s="26"/>
      <c r="Q222" s="15"/>
      <c r="R222" s="15"/>
      <c r="S222" s="42">
        <f t="shared" si="4"/>
        <v>0</v>
      </c>
      <c r="T222" s="49"/>
      <c r="U222" s="26"/>
      <c r="V222" s="15"/>
      <c r="W222" s="43"/>
    </row>
    <row r="223" spans="1:23" x14ac:dyDescent="0.25">
      <c r="A223" s="1" t="s">
        <v>612</v>
      </c>
      <c r="B223" s="1" t="str" cm="1">
        <f t="array" ref="B223">IFERROR(_xlfn.CHOOSECOLS(_xlfn._xlws.FILTER(SpaceGR!E5:U29,SpaceGR!Q5:Q29&gt;0,""),1,13,16,17),"")</f>
        <v/>
      </c>
      <c r="C223" s="15"/>
      <c r="D223" s="15"/>
      <c r="E223" s="15"/>
      <c r="F223" s="15"/>
      <c r="G223" s="15"/>
      <c r="O223" s="54"/>
      <c r="P223" s="26"/>
      <c r="Q223" s="15"/>
      <c r="R223" s="15"/>
      <c r="S223" s="42">
        <f t="shared" si="4"/>
        <v>0</v>
      </c>
      <c r="T223" s="49"/>
      <c r="U223" s="26"/>
      <c r="V223" s="15"/>
      <c r="W223" s="43"/>
    </row>
    <row r="224" spans="1:23" x14ac:dyDescent="0.25">
      <c r="B224" s="15"/>
      <c r="C224" s="15"/>
      <c r="D224" s="15"/>
      <c r="E224" s="15"/>
      <c r="F224" s="15"/>
      <c r="G224" s="15"/>
      <c r="O224" s="54"/>
      <c r="P224" s="26"/>
      <c r="Q224" s="15"/>
      <c r="R224" s="15"/>
      <c r="S224" s="42">
        <f t="shared" si="4"/>
        <v>0</v>
      </c>
      <c r="T224" s="49"/>
      <c r="U224" s="26"/>
      <c r="V224" s="15"/>
      <c r="W224" s="43"/>
    </row>
    <row r="225" spans="2:23" x14ac:dyDescent="0.25">
      <c r="B225" s="15"/>
      <c r="C225" s="15"/>
      <c r="D225" s="15"/>
      <c r="E225" s="15"/>
      <c r="F225" s="15"/>
      <c r="G225" s="15"/>
      <c r="O225" s="54"/>
      <c r="P225" s="26"/>
      <c r="Q225" s="15"/>
      <c r="R225" s="15"/>
      <c r="S225" s="42">
        <f t="shared" si="4"/>
        <v>0</v>
      </c>
      <c r="T225" s="49"/>
      <c r="U225" s="26"/>
      <c r="V225" s="15"/>
      <c r="W225" s="43"/>
    </row>
    <row r="226" spans="2:23" x14ac:dyDescent="0.25">
      <c r="B226" s="15"/>
      <c r="C226" s="15"/>
      <c r="D226" s="15"/>
      <c r="E226" s="15"/>
      <c r="F226" s="15"/>
      <c r="G226" s="15"/>
      <c r="O226" s="54"/>
      <c r="P226" s="26"/>
      <c r="Q226" s="15"/>
      <c r="R226" s="15"/>
      <c r="S226" s="42">
        <f t="shared" si="4"/>
        <v>0</v>
      </c>
      <c r="T226" s="49"/>
      <c r="U226" s="26"/>
      <c r="V226" s="15"/>
      <c r="W226" s="43"/>
    </row>
    <row r="227" spans="2:23" x14ac:dyDescent="0.25">
      <c r="B227" s="15"/>
      <c r="C227" s="15"/>
      <c r="D227" s="15"/>
      <c r="E227" s="15"/>
      <c r="F227" s="15"/>
      <c r="G227" s="15"/>
      <c r="O227" s="54"/>
      <c r="P227" s="26"/>
      <c r="Q227" s="15"/>
      <c r="R227" s="15"/>
      <c r="S227" s="42">
        <f t="shared" si="4"/>
        <v>0</v>
      </c>
      <c r="T227" s="49"/>
      <c r="U227" s="26"/>
      <c r="V227" s="15"/>
      <c r="W227" s="43"/>
    </row>
    <row r="228" spans="2:23" x14ac:dyDescent="0.25">
      <c r="B228" s="15"/>
      <c r="C228" s="15"/>
      <c r="D228" s="15"/>
      <c r="E228" s="15"/>
      <c r="F228" s="15"/>
      <c r="G228" s="15"/>
      <c r="O228" s="54"/>
      <c r="P228" s="26"/>
      <c r="Q228" s="15"/>
      <c r="R228" s="15"/>
      <c r="S228" s="42">
        <f t="shared" si="4"/>
        <v>0</v>
      </c>
      <c r="T228" s="49"/>
      <c r="U228" s="26"/>
      <c r="V228" s="15"/>
      <c r="W228" s="43"/>
    </row>
    <row r="229" spans="2:23" x14ac:dyDescent="0.25">
      <c r="B229" s="15"/>
      <c r="C229" s="15"/>
      <c r="D229" s="15"/>
      <c r="E229" s="15"/>
      <c r="F229" s="15"/>
      <c r="G229" s="15"/>
      <c r="O229" s="54"/>
      <c r="P229" s="26"/>
      <c r="Q229" s="15"/>
      <c r="R229" s="15"/>
      <c r="S229" s="42">
        <f t="shared" si="4"/>
        <v>0</v>
      </c>
      <c r="T229" s="49"/>
      <c r="U229" s="26"/>
      <c r="V229" s="15"/>
      <c r="W229" s="43"/>
    </row>
    <row r="230" spans="2:23" x14ac:dyDescent="0.25">
      <c r="B230" s="15"/>
      <c r="C230" s="15"/>
      <c r="D230" s="15"/>
      <c r="E230" s="15"/>
      <c r="F230" s="15"/>
      <c r="G230" s="15"/>
      <c r="O230" s="54"/>
      <c r="P230" s="26"/>
      <c r="Q230" s="15"/>
      <c r="R230" s="15"/>
      <c r="S230" s="42">
        <f t="shared" si="4"/>
        <v>0</v>
      </c>
      <c r="T230" s="49"/>
      <c r="U230" s="26"/>
      <c r="V230" s="15"/>
      <c r="W230" s="43"/>
    </row>
    <row r="231" spans="2:23" x14ac:dyDescent="0.25">
      <c r="B231" s="15"/>
      <c r="C231" s="15"/>
      <c r="D231" s="15"/>
      <c r="E231" s="15"/>
      <c r="F231" s="15"/>
      <c r="G231" s="15"/>
      <c r="O231" s="54"/>
      <c r="P231" s="26"/>
      <c r="Q231" s="15"/>
      <c r="R231" s="15"/>
      <c r="S231" s="42">
        <f t="shared" si="4"/>
        <v>0</v>
      </c>
      <c r="T231" s="49"/>
      <c r="U231" s="26"/>
      <c r="V231" s="15"/>
      <c r="W231" s="43"/>
    </row>
    <row r="232" spans="2:23" x14ac:dyDescent="0.25">
      <c r="B232" s="15"/>
      <c r="C232" s="15"/>
      <c r="D232" s="15"/>
      <c r="E232" s="15"/>
      <c r="F232" s="15"/>
      <c r="G232" s="15"/>
      <c r="O232" s="54"/>
      <c r="P232" s="26"/>
      <c r="Q232" s="15"/>
      <c r="R232" s="15"/>
      <c r="S232" s="42">
        <f t="shared" si="4"/>
        <v>0</v>
      </c>
      <c r="T232" s="49"/>
      <c r="U232" s="26"/>
      <c r="V232" s="15"/>
      <c r="W232" s="43"/>
    </row>
    <row r="233" spans="2:23" x14ac:dyDescent="0.25">
      <c r="B233" s="15"/>
      <c r="C233" s="15"/>
      <c r="D233" s="15"/>
      <c r="E233" s="15"/>
      <c r="F233" s="15"/>
      <c r="G233" s="15"/>
      <c r="O233" s="54"/>
      <c r="P233" s="26"/>
      <c r="Q233" s="15"/>
      <c r="R233" s="15"/>
      <c r="S233" s="42">
        <f t="shared" si="4"/>
        <v>0</v>
      </c>
      <c r="T233" s="49"/>
      <c r="U233" s="26"/>
      <c r="V233" s="15"/>
      <c r="W233" s="43"/>
    </row>
    <row r="234" spans="2:23" x14ac:dyDescent="0.25">
      <c r="B234" s="15"/>
      <c r="C234" s="15"/>
      <c r="D234" s="15"/>
      <c r="E234" s="15"/>
      <c r="F234" s="15"/>
      <c r="G234" s="15"/>
      <c r="O234" s="54"/>
      <c r="P234" s="26"/>
      <c r="Q234" s="15"/>
      <c r="R234" s="15"/>
      <c r="S234" s="42">
        <f t="shared" si="4"/>
        <v>0</v>
      </c>
      <c r="T234" s="49"/>
      <c r="U234" s="26"/>
      <c r="V234" s="15"/>
      <c r="W234" s="43"/>
    </row>
    <row r="235" spans="2:23" x14ac:dyDescent="0.25">
      <c r="B235" s="15"/>
      <c r="C235" s="15"/>
      <c r="D235" s="15"/>
      <c r="E235" s="15"/>
      <c r="F235" s="15"/>
      <c r="G235" s="15"/>
      <c r="O235" s="54"/>
      <c r="P235" s="26"/>
      <c r="Q235" s="15"/>
      <c r="R235" s="15"/>
      <c r="S235" s="42">
        <f t="shared" si="4"/>
        <v>0</v>
      </c>
      <c r="T235" s="49"/>
      <c r="U235" s="26"/>
      <c r="V235" s="15"/>
      <c r="W235" s="43"/>
    </row>
    <row r="236" spans="2:23" x14ac:dyDescent="0.25">
      <c r="B236" s="15"/>
      <c r="C236" s="15"/>
      <c r="D236" s="15"/>
      <c r="E236" s="15"/>
      <c r="F236" s="15"/>
      <c r="G236" s="15"/>
      <c r="O236" s="54"/>
      <c r="P236" s="26"/>
      <c r="Q236" s="15"/>
      <c r="R236" s="15"/>
      <c r="S236" s="42">
        <f t="shared" si="4"/>
        <v>0</v>
      </c>
      <c r="T236" s="49"/>
      <c r="U236" s="26"/>
      <c r="V236" s="15"/>
      <c r="W236" s="43"/>
    </row>
    <row r="237" spans="2:23" x14ac:dyDescent="0.25">
      <c r="B237" s="15"/>
      <c r="C237" s="15"/>
      <c r="D237" s="15"/>
      <c r="E237" s="15"/>
      <c r="F237" s="15"/>
      <c r="G237" s="15"/>
      <c r="O237" s="54"/>
      <c r="P237" s="26"/>
      <c r="Q237" s="15"/>
      <c r="R237" s="15"/>
      <c r="S237" s="42">
        <f t="shared" si="4"/>
        <v>0</v>
      </c>
      <c r="T237" s="49"/>
      <c r="U237" s="26"/>
      <c r="V237" s="15"/>
      <c r="W237" s="43"/>
    </row>
    <row r="238" spans="2:23" x14ac:dyDescent="0.25">
      <c r="B238" s="15"/>
      <c r="C238" s="15"/>
      <c r="D238" s="15"/>
      <c r="E238" s="15"/>
      <c r="F238" s="15"/>
      <c r="G238" s="15"/>
      <c r="O238" s="54"/>
      <c r="P238" s="26"/>
      <c r="Q238" s="15"/>
      <c r="R238" s="15"/>
      <c r="S238" s="42">
        <f t="shared" si="4"/>
        <v>0</v>
      </c>
      <c r="T238" s="49"/>
      <c r="U238" s="26"/>
      <c r="V238" s="15"/>
      <c r="W238" s="43"/>
    </row>
    <row r="239" spans="2:23" x14ac:dyDescent="0.25">
      <c r="B239" s="15"/>
      <c r="C239" s="15"/>
      <c r="D239" s="15"/>
      <c r="E239" s="15"/>
      <c r="F239" s="15"/>
      <c r="G239" s="15"/>
      <c r="O239" s="54"/>
      <c r="P239" s="26"/>
      <c r="Q239" s="15"/>
      <c r="R239" s="15"/>
      <c r="S239" s="42">
        <f t="shared" si="4"/>
        <v>0</v>
      </c>
      <c r="T239" s="49"/>
      <c r="U239" s="26"/>
      <c r="V239" s="15"/>
      <c r="W239" s="43"/>
    </row>
    <row r="240" spans="2:23" x14ac:dyDescent="0.25">
      <c r="B240" s="15"/>
      <c r="C240" s="15"/>
      <c r="D240" s="15"/>
      <c r="E240" s="15"/>
      <c r="F240" s="15"/>
      <c r="G240" s="15"/>
      <c r="O240" s="54"/>
      <c r="P240" s="26"/>
      <c r="Q240" s="15"/>
      <c r="R240" s="15"/>
      <c r="S240" s="42">
        <f t="shared" si="4"/>
        <v>0</v>
      </c>
      <c r="T240" s="49"/>
      <c r="U240" s="26"/>
      <c r="V240" s="15"/>
      <c r="W240" s="43"/>
    </row>
    <row r="241" spans="2:23" x14ac:dyDescent="0.25">
      <c r="B241" s="15"/>
      <c r="C241" s="15"/>
      <c r="D241" s="15"/>
      <c r="E241" s="15"/>
      <c r="F241" s="15"/>
      <c r="G241" s="15"/>
      <c r="O241" s="54"/>
      <c r="P241" s="26"/>
      <c r="Q241" s="15"/>
      <c r="R241" s="15"/>
      <c r="S241" s="42">
        <f t="shared" si="4"/>
        <v>0</v>
      </c>
      <c r="T241" s="49"/>
      <c r="U241" s="26"/>
      <c r="V241" s="15"/>
      <c r="W241" s="43"/>
    </row>
    <row r="242" spans="2:23" x14ac:dyDescent="0.25">
      <c r="B242" s="15"/>
      <c r="C242" s="15"/>
      <c r="D242" s="15"/>
      <c r="E242" s="15"/>
      <c r="F242" s="15"/>
      <c r="G242" s="15"/>
      <c r="O242" s="54"/>
      <c r="P242" s="26"/>
      <c r="Q242" s="15"/>
      <c r="R242" s="15"/>
      <c r="S242" s="42">
        <f t="shared" si="4"/>
        <v>0</v>
      </c>
      <c r="T242" s="49"/>
      <c r="U242" s="26"/>
      <c r="V242" s="15"/>
      <c r="W242" s="43"/>
    </row>
    <row r="243" spans="2:23" x14ac:dyDescent="0.25">
      <c r="B243" s="15"/>
      <c r="C243" s="15"/>
      <c r="D243" s="15"/>
      <c r="E243" s="15"/>
      <c r="F243" s="15"/>
      <c r="G243" s="15"/>
      <c r="O243" s="54"/>
      <c r="P243" s="26"/>
      <c r="Q243" s="15"/>
      <c r="R243" s="15"/>
      <c r="S243" s="42">
        <f t="shared" si="4"/>
        <v>0</v>
      </c>
      <c r="T243" s="49"/>
      <c r="U243" s="26"/>
      <c r="V243" s="15"/>
      <c r="W243" s="43"/>
    </row>
    <row r="244" spans="2:23" x14ac:dyDescent="0.25">
      <c r="B244" s="15"/>
      <c r="C244" s="15"/>
      <c r="D244" s="15"/>
      <c r="E244" s="15"/>
      <c r="F244" s="15"/>
      <c r="G244" s="15"/>
      <c r="O244" s="54"/>
      <c r="P244" s="26"/>
      <c r="Q244" s="15"/>
      <c r="R244" s="15"/>
      <c r="S244" s="42">
        <f t="shared" si="4"/>
        <v>0</v>
      </c>
      <c r="T244" s="49"/>
      <c r="U244" s="26"/>
      <c r="V244" s="15"/>
      <c r="W244" s="43"/>
    </row>
    <row r="245" spans="2:23" x14ac:dyDescent="0.25">
      <c r="B245" s="15"/>
      <c r="C245" s="15"/>
      <c r="D245" s="15"/>
      <c r="E245" s="15"/>
      <c r="F245" s="15"/>
      <c r="G245" s="15"/>
      <c r="O245" s="54"/>
      <c r="P245" s="26"/>
      <c r="Q245" s="15"/>
      <c r="R245" s="15"/>
      <c r="S245" s="42">
        <f t="shared" si="4"/>
        <v>0</v>
      </c>
      <c r="T245" s="49"/>
      <c r="U245" s="26"/>
      <c r="V245" s="15"/>
      <c r="W245" s="43"/>
    </row>
    <row r="246" spans="2:23" x14ac:dyDescent="0.25">
      <c r="B246" s="15"/>
      <c r="C246" s="15"/>
      <c r="D246" s="15"/>
      <c r="E246" s="15"/>
      <c r="F246" s="15"/>
      <c r="G246" s="15"/>
      <c r="O246" s="54"/>
      <c r="P246" s="26"/>
      <c r="Q246" s="15"/>
      <c r="R246" s="15"/>
      <c r="S246" s="42">
        <f t="shared" si="4"/>
        <v>0</v>
      </c>
      <c r="T246" s="49"/>
      <c r="U246" s="26"/>
      <c r="V246" s="15"/>
      <c r="W246" s="43"/>
    </row>
    <row r="247" spans="2:23" x14ac:dyDescent="0.25">
      <c r="B247" s="15"/>
      <c r="C247" s="15"/>
      <c r="D247" s="15"/>
      <c r="E247" s="15"/>
      <c r="F247" s="15"/>
      <c r="G247" s="15"/>
      <c r="O247" s="54"/>
      <c r="P247" s="26"/>
      <c r="Q247" s="15"/>
      <c r="R247" s="15"/>
      <c r="S247" s="42">
        <f t="shared" si="4"/>
        <v>0</v>
      </c>
      <c r="T247" s="49"/>
      <c r="U247" s="26"/>
      <c r="V247" s="15"/>
      <c r="W247" s="43"/>
    </row>
    <row r="248" spans="2:23" x14ac:dyDescent="0.25">
      <c r="B248" s="15"/>
      <c r="C248" s="15"/>
      <c r="D248" s="15"/>
      <c r="E248" s="15"/>
      <c r="F248" s="15"/>
      <c r="G248" s="15"/>
      <c r="O248" s="54"/>
      <c r="P248" s="26"/>
      <c r="Q248" s="15"/>
      <c r="R248" s="15"/>
      <c r="S248" s="42">
        <f t="shared" si="4"/>
        <v>0</v>
      </c>
      <c r="T248" s="49"/>
      <c r="U248" s="26"/>
      <c r="V248" s="15"/>
      <c r="W248" s="43"/>
    </row>
    <row r="249" spans="2:23" x14ac:dyDescent="0.25">
      <c r="B249" s="15"/>
      <c r="C249" s="15"/>
      <c r="D249" s="15"/>
      <c r="E249" s="15"/>
      <c r="F249" s="15"/>
      <c r="G249" s="15"/>
      <c r="O249" s="54"/>
      <c r="P249" s="26"/>
      <c r="Q249" s="15"/>
      <c r="R249" s="15"/>
      <c r="S249" s="42">
        <f t="shared" si="4"/>
        <v>0</v>
      </c>
      <c r="T249" s="49"/>
      <c r="U249" s="26"/>
      <c r="V249" s="15"/>
      <c r="W249" s="43"/>
    </row>
    <row r="250" spans="2:23" x14ac:dyDescent="0.25">
      <c r="B250" s="15"/>
      <c r="C250" s="15"/>
      <c r="D250" s="15"/>
      <c r="E250" s="15"/>
      <c r="F250" s="15"/>
      <c r="G250" s="15"/>
      <c r="O250" s="54"/>
      <c r="P250" s="26"/>
      <c r="Q250" s="15"/>
      <c r="R250" s="15"/>
      <c r="S250" s="42">
        <f t="shared" si="4"/>
        <v>0</v>
      </c>
      <c r="T250" s="49"/>
      <c r="U250" s="26"/>
      <c r="V250" s="15"/>
      <c r="W250" s="43"/>
    </row>
    <row r="251" spans="2:23" x14ac:dyDescent="0.25">
      <c r="B251" s="15"/>
      <c r="C251" s="15"/>
      <c r="D251" s="15"/>
      <c r="E251" s="15"/>
      <c r="F251" s="15"/>
      <c r="G251" s="15"/>
      <c r="O251" s="54"/>
      <c r="P251" s="26"/>
      <c r="Q251" s="15"/>
      <c r="R251" s="15"/>
      <c r="S251" s="42">
        <f t="shared" si="4"/>
        <v>0</v>
      </c>
      <c r="T251" s="49"/>
      <c r="U251" s="26"/>
      <c r="V251" s="15"/>
      <c r="W251" s="43"/>
    </row>
    <row r="252" spans="2:23" x14ac:dyDescent="0.25">
      <c r="B252" s="15"/>
      <c r="C252" s="15"/>
      <c r="D252" s="15"/>
      <c r="E252" s="15"/>
      <c r="F252" s="15"/>
      <c r="G252" s="15"/>
      <c r="O252" s="54"/>
      <c r="P252" s="26"/>
      <c r="Q252" s="15"/>
      <c r="R252" s="15"/>
      <c r="S252" s="42">
        <f t="shared" si="4"/>
        <v>0</v>
      </c>
      <c r="T252" s="49"/>
      <c r="U252" s="26"/>
      <c r="V252" s="15"/>
      <c r="W252" s="43"/>
    </row>
    <row r="253" spans="2:23" x14ac:dyDescent="0.25">
      <c r="B253" s="15"/>
      <c r="C253" s="15"/>
      <c r="D253" s="15"/>
      <c r="E253" s="15"/>
      <c r="F253" s="15"/>
      <c r="G253" s="15"/>
      <c r="O253" s="54"/>
      <c r="P253" s="26"/>
      <c r="Q253" s="15"/>
      <c r="R253" s="15"/>
      <c r="S253" s="42">
        <f t="shared" si="4"/>
        <v>0</v>
      </c>
      <c r="T253" s="49"/>
      <c r="U253" s="26"/>
      <c r="V253" s="15"/>
      <c r="W253" s="43"/>
    </row>
    <row r="254" spans="2:23" x14ac:dyDescent="0.25">
      <c r="B254" s="15"/>
      <c r="C254" s="15"/>
      <c r="D254" s="15"/>
      <c r="E254" s="15"/>
      <c r="F254" s="15"/>
      <c r="G254" s="15"/>
      <c r="O254" s="54"/>
      <c r="P254" s="26"/>
      <c r="Q254" s="15"/>
      <c r="R254" s="15"/>
      <c r="S254" s="42">
        <f t="shared" si="4"/>
        <v>0</v>
      </c>
      <c r="T254" s="49"/>
      <c r="U254" s="26"/>
      <c r="V254" s="15"/>
      <c r="W254" s="43"/>
    </row>
    <row r="255" spans="2:23" x14ac:dyDescent="0.25">
      <c r="B255" s="15"/>
      <c r="C255" s="15"/>
      <c r="D255" s="15"/>
      <c r="E255" s="15"/>
      <c r="F255" s="15"/>
      <c r="G255" s="15"/>
      <c r="O255" s="54"/>
      <c r="P255" s="26"/>
      <c r="Q255" s="15"/>
      <c r="R255" s="15"/>
      <c r="S255" s="42">
        <f t="shared" si="4"/>
        <v>0</v>
      </c>
      <c r="T255" s="49"/>
      <c r="U255" s="26"/>
      <c r="V255" s="15"/>
      <c r="W255" s="43"/>
    </row>
    <row r="256" spans="2:23" x14ac:dyDescent="0.25">
      <c r="B256" s="15"/>
      <c r="C256" s="15"/>
      <c r="D256" s="15"/>
      <c r="E256" s="15"/>
      <c r="F256" s="15"/>
      <c r="G256" s="15"/>
      <c r="O256" s="54"/>
      <c r="P256" s="26"/>
      <c r="Q256" s="15"/>
      <c r="R256" s="15"/>
      <c r="S256" s="42">
        <f t="shared" si="4"/>
        <v>0</v>
      </c>
      <c r="T256" s="49"/>
      <c r="U256" s="26"/>
      <c r="V256" s="15"/>
      <c r="W256" s="43"/>
    </row>
    <row r="257" spans="2:23" x14ac:dyDescent="0.25">
      <c r="B257" s="15"/>
      <c r="C257" s="15"/>
      <c r="D257" s="15"/>
      <c r="E257" s="15"/>
      <c r="F257" s="15"/>
      <c r="G257" s="15"/>
      <c r="O257" s="54"/>
      <c r="P257" s="26"/>
      <c r="Q257" s="15"/>
      <c r="R257" s="15"/>
      <c r="S257" s="42">
        <f t="shared" si="4"/>
        <v>0</v>
      </c>
      <c r="T257" s="49"/>
      <c r="U257" s="26"/>
      <c r="V257" s="15"/>
      <c r="W257" s="43"/>
    </row>
    <row r="258" spans="2:23" x14ac:dyDescent="0.25">
      <c r="B258" s="15"/>
      <c r="C258" s="15"/>
      <c r="D258" s="15"/>
      <c r="E258" s="15"/>
      <c r="F258" s="15"/>
      <c r="G258" s="15"/>
      <c r="O258" s="54"/>
      <c r="P258" s="26"/>
      <c r="Q258" s="15"/>
      <c r="R258" s="15"/>
      <c r="S258" s="42">
        <f t="shared" si="4"/>
        <v>0</v>
      </c>
      <c r="T258" s="49"/>
      <c r="U258" s="26"/>
      <c r="V258" s="15"/>
      <c r="W258" s="43"/>
    </row>
    <row r="259" spans="2:23" x14ac:dyDescent="0.25">
      <c r="B259" s="15"/>
      <c r="C259" s="15"/>
      <c r="D259" s="15"/>
      <c r="E259" s="15"/>
      <c r="F259" s="15"/>
      <c r="G259" s="15"/>
      <c r="O259" s="54"/>
      <c r="P259" s="26"/>
      <c r="Q259" s="15"/>
      <c r="R259" s="15"/>
      <c r="S259" s="42">
        <f t="shared" si="4"/>
        <v>0</v>
      </c>
      <c r="T259" s="49"/>
      <c r="U259" s="26"/>
      <c r="V259" s="15"/>
      <c r="W259" s="43"/>
    </row>
    <row r="260" spans="2:23" x14ac:dyDescent="0.25">
      <c r="B260" s="15"/>
      <c r="C260" s="15"/>
      <c r="D260" s="15"/>
      <c r="E260" s="15"/>
      <c r="F260" s="15"/>
      <c r="G260" s="15"/>
      <c r="O260" s="54"/>
      <c r="P260" s="26"/>
      <c r="Q260" s="15"/>
      <c r="R260" s="15"/>
      <c r="S260" s="42">
        <f t="shared" si="4"/>
        <v>0</v>
      </c>
      <c r="T260" s="49"/>
      <c r="U260" s="26"/>
      <c r="V260" s="15"/>
      <c r="W260" s="43"/>
    </row>
    <row r="261" spans="2:23" x14ac:dyDescent="0.25">
      <c r="B261" s="15"/>
      <c r="C261" s="15"/>
      <c r="D261" s="15"/>
      <c r="E261" s="15"/>
      <c r="F261" s="15"/>
      <c r="G261" s="15"/>
      <c r="O261" s="54"/>
      <c r="P261" s="26"/>
      <c r="Q261" s="15"/>
      <c r="R261" s="15"/>
      <c r="S261" s="42">
        <f t="shared" si="4"/>
        <v>0</v>
      </c>
      <c r="T261" s="49"/>
      <c r="U261" s="26"/>
      <c r="V261" s="15"/>
      <c r="W261" s="43"/>
    </row>
    <row r="262" spans="2:23" x14ac:dyDescent="0.25">
      <c r="B262" s="15"/>
      <c r="C262" s="15"/>
      <c r="D262" s="15"/>
      <c r="E262" s="15"/>
      <c r="F262" s="15"/>
      <c r="G262" s="15"/>
      <c r="O262" s="54"/>
      <c r="P262" s="26"/>
      <c r="Q262" s="15"/>
      <c r="R262" s="15"/>
      <c r="S262" s="42">
        <f t="shared" si="4"/>
        <v>0</v>
      </c>
      <c r="T262" s="49"/>
      <c r="U262" s="26"/>
      <c r="V262" s="15"/>
      <c r="W262" s="43"/>
    </row>
    <row r="263" spans="2:23" x14ac:dyDescent="0.25">
      <c r="B263" s="15"/>
      <c r="C263" s="15"/>
      <c r="D263" s="15"/>
      <c r="E263" s="15"/>
      <c r="F263" s="15"/>
      <c r="G263" s="15"/>
      <c r="O263" s="54"/>
      <c r="P263" s="26"/>
      <c r="Q263" s="15"/>
      <c r="R263" s="15"/>
      <c r="S263" s="42">
        <f t="shared" si="4"/>
        <v>0</v>
      </c>
      <c r="T263" s="49"/>
      <c r="U263" s="26"/>
      <c r="V263" s="15"/>
      <c r="W263" s="43"/>
    </row>
    <row r="264" spans="2:23" x14ac:dyDescent="0.25">
      <c r="B264" s="15"/>
      <c r="C264" s="15"/>
      <c r="D264" s="15"/>
      <c r="E264" s="15"/>
      <c r="F264" s="15"/>
      <c r="G264" s="15"/>
      <c r="O264" s="54"/>
      <c r="P264" s="26"/>
      <c r="Q264" s="15"/>
      <c r="R264" s="15"/>
      <c r="S264" s="42">
        <f t="shared" si="4"/>
        <v>0</v>
      </c>
      <c r="T264" s="49"/>
      <c r="U264" s="26"/>
      <c r="V264" s="15"/>
      <c r="W264" s="43"/>
    </row>
    <row r="265" spans="2:23" x14ac:dyDescent="0.25">
      <c r="B265" s="15"/>
      <c r="C265" s="15"/>
      <c r="D265" s="15"/>
      <c r="E265" s="15"/>
      <c r="F265" s="15"/>
      <c r="G265" s="15"/>
      <c r="O265" s="54"/>
      <c r="P265" s="26"/>
      <c r="Q265" s="15"/>
      <c r="R265" s="15"/>
      <c r="S265" s="42">
        <f t="shared" si="4"/>
        <v>0</v>
      </c>
      <c r="T265" s="49"/>
      <c r="U265" s="26"/>
      <c r="V265" s="15"/>
      <c r="W265" s="43"/>
    </row>
    <row r="266" spans="2:23" x14ac:dyDescent="0.25">
      <c r="B266" s="15"/>
      <c r="C266" s="15"/>
      <c r="D266" s="15"/>
      <c r="E266" s="15"/>
      <c r="F266" s="15"/>
      <c r="G266" s="15"/>
      <c r="O266" s="54"/>
      <c r="P266" s="26"/>
      <c r="Q266" s="15"/>
      <c r="R266" s="15"/>
      <c r="S266" s="42">
        <f t="shared" si="4"/>
        <v>0</v>
      </c>
      <c r="T266" s="49"/>
      <c r="U266" s="26"/>
      <c r="V266" s="15"/>
      <c r="W266" s="43"/>
    </row>
    <row r="267" spans="2:23" x14ac:dyDescent="0.25">
      <c r="B267" s="15"/>
      <c r="C267" s="15"/>
      <c r="D267" s="15"/>
      <c r="E267" s="15"/>
      <c r="F267" s="15"/>
      <c r="G267" s="15"/>
      <c r="O267" s="54"/>
      <c r="P267" s="26"/>
      <c r="Q267" s="15"/>
      <c r="R267" s="15"/>
      <c r="S267" s="42">
        <f t="shared" si="4"/>
        <v>0</v>
      </c>
      <c r="T267" s="49"/>
      <c r="U267" s="26"/>
      <c r="V267" s="15"/>
      <c r="W267" s="43"/>
    </row>
    <row r="268" spans="2:23" x14ac:dyDescent="0.25">
      <c r="B268" s="15"/>
      <c r="C268" s="15"/>
      <c r="D268" s="15"/>
      <c r="E268" s="15"/>
      <c r="F268" s="15"/>
      <c r="G268" s="15"/>
      <c r="O268" s="54"/>
      <c r="P268" s="26"/>
      <c r="Q268" s="15"/>
      <c r="R268" s="15"/>
      <c r="S268" s="42">
        <f t="shared" si="4"/>
        <v>0</v>
      </c>
      <c r="T268" s="49"/>
      <c r="U268" s="26"/>
      <c r="V268" s="15"/>
      <c r="W268" s="43"/>
    </row>
    <row r="269" spans="2:23" x14ac:dyDescent="0.25">
      <c r="B269" s="15"/>
      <c r="C269" s="15"/>
      <c r="D269" s="15"/>
      <c r="E269" s="15"/>
      <c r="F269" s="15"/>
      <c r="G269" s="15"/>
      <c r="O269" s="54"/>
      <c r="P269" s="26"/>
      <c r="Q269" s="15"/>
      <c r="R269" s="15"/>
      <c r="S269" s="42">
        <f t="shared" si="4"/>
        <v>0</v>
      </c>
      <c r="T269" s="49"/>
      <c r="U269" s="26"/>
      <c r="V269" s="15"/>
      <c r="W269" s="43"/>
    </row>
    <row r="270" spans="2:23" x14ac:dyDescent="0.25">
      <c r="B270" s="15"/>
      <c r="C270" s="15"/>
      <c r="D270" s="15"/>
      <c r="E270" s="15"/>
      <c r="F270" s="15"/>
      <c r="G270" s="15"/>
      <c r="O270" s="54"/>
      <c r="P270" s="26"/>
      <c r="Q270" s="15"/>
      <c r="R270" s="15"/>
      <c r="S270" s="42">
        <f t="shared" si="4"/>
        <v>0</v>
      </c>
      <c r="T270" s="49"/>
      <c r="U270" s="26"/>
      <c r="V270" s="15"/>
      <c r="W270" s="43"/>
    </row>
    <row r="271" spans="2:23" x14ac:dyDescent="0.25">
      <c r="B271" s="15"/>
      <c r="C271" s="15"/>
      <c r="D271" s="15"/>
      <c r="E271" s="15"/>
      <c r="F271" s="15"/>
      <c r="G271" s="15"/>
      <c r="O271" s="54"/>
      <c r="P271" s="26"/>
      <c r="Q271" s="15"/>
      <c r="R271" s="15"/>
      <c r="S271" s="42">
        <f t="shared" ref="S271:S334" si="5">IFERROR(TEXT(TIMEVALUE(LEFT(P271,8)),"hh:mm")+O271,O271)</f>
        <v>0</v>
      </c>
      <c r="T271" s="49"/>
      <c r="U271" s="26"/>
      <c r="V271" s="15"/>
      <c r="W271" s="43"/>
    </row>
    <row r="272" spans="2:23" x14ac:dyDescent="0.25">
      <c r="B272" s="15"/>
      <c r="C272" s="15"/>
      <c r="D272" s="15"/>
      <c r="E272" s="15"/>
      <c r="F272" s="15"/>
      <c r="G272" s="15"/>
      <c r="O272" s="54"/>
      <c r="P272" s="26"/>
      <c r="Q272" s="15"/>
      <c r="R272" s="15"/>
      <c r="S272" s="42">
        <f t="shared" si="5"/>
        <v>0</v>
      </c>
      <c r="T272" s="49"/>
      <c r="U272" s="26"/>
      <c r="V272" s="15"/>
      <c r="W272" s="43"/>
    </row>
    <row r="273" spans="2:23" x14ac:dyDescent="0.25">
      <c r="B273" s="15"/>
      <c r="C273" s="15"/>
      <c r="D273" s="15"/>
      <c r="E273" s="15"/>
      <c r="F273" s="15"/>
      <c r="G273" s="15"/>
      <c r="O273" s="54"/>
      <c r="P273" s="26"/>
      <c r="Q273" s="15"/>
      <c r="R273" s="15"/>
      <c r="S273" s="42">
        <f t="shared" si="5"/>
        <v>0</v>
      </c>
      <c r="T273" s="49"/>
      <c r="U273" s="26"/>
      <c r="V273" s="15"/>
      <c r="W273" s="43"/>
    </row>
    <row r="274" spans="2:23" x14ac:dyDescent="0.25">
      <c r="B274" s="15"/>
      <c r="C274" s="15"/>
      <c r="D274" s="15"/>
      <c r="E274" s="15"/>
      <c r="F274" s="15"/>
      <c r="G274" s="15"/>
      <c r="O274" s="54"/>
      <c r="P274" s="26"/>
      <c r="Q274" s="15"/>
      <c r="R274" s="15"/>
      <c r="S274" s="42">
        <f t="shared" si="5"/>
        <v>0</v>
      </c>
      <c r="T274" s="49"/>
      <c r="U274" s="26"/>
      <c r="V274" s="15"/>
      <c r="W274" s="43"/>
    </row>
    <row r="275" spans="2:23" x14ac:dyDescent="0.25">
      <c r="B275" s="15"/>
      <c r="C275" s="15"/>
      <c r="D275" s="15"/>
      <c r="E275" s="15"/>
      <c r="F275" s="15"/>
      <c r="G275" s="15"/>
      <c r="O275" s="54"/>
      <c r="P275" s="26"/>
      <c r="Q275" s="15"/>
      <c r="R275" s="15"/>
      <c r="S275" s="42">
        <f t="shared" si="5"/>
        <v>0</v>
      </c>
      <c r="T275" s="49"/>
      <c r="U275" s="26"/>
      <c r="V275" s="15"/>
      <c r="W275" s="43"/>
    </row>
    <row r="276" spans="2:23" x14ac:dyDescent="0.25">
      <c r="B276" s="15"/>
      <c r="C276" s="15"/>
      <c r="D276" s="15"/>
      <c r="E276" s="15"/>
      <c r="F276" s="15"/>
      <c r="G276" s="15"/>
      <c r="O276" s="54"/>
      <c r="P276" s="26"/>
      <c r="Q276" s="15"/>
      <c r="R276" s="15"/>
      <c r="S276" s="42">
        <f t="shared" si="5"/>
        <v>0</v>
      </c>
      <c r="T276" s="49"/>
      <c r="U276" s="26"/>
      <c r="V276" s="15"/>
      <c r="W276" s="43"/>
    </row>
    <row r="277" spans="2:23" x14ac:dyDescent="0.25">
      <c r="B277" s="15"/>
      <c r="C277" s="15"/>
      <c r="D277" s="15"/>
      <c r="E277" s="15"/>
      <c r="F277" s="15"/>
      <c r="G277" s="15"/>
      <c r="O277" s="54"/>
      <c r="P277" s="26"/>
      <c r="Q277" s="15"/>
      <c r="R277" s="15"/>
      <c r="S277" s="42">
        <f t="shared" si="5"/>
        <v>0</v>
      </c>
      <c r="T277" s="49"/>
      <c r="U277" s="26"/>
      <c r="V277" s="15"/>
      <c r="W277" s="43"/>
    </row>
    <row r="278" spans="2:23" x14ac:dyDescent="0.25">
      <c r="B278" s="15"/>
      <c r="C278" s="15"/>
      <c r="D278" s="15"/>
      <c r="E278" s="15"/>
      <c r="F278" s="15"/>
      <c r="G278" s="15"/>
      <c r="O278" s="54"/>
      <c r="P278" s="26"/>
      <c r="Q278" s="15"/>
      <c r="R278" s="15"/>
      <c r="S278" s="42">
        <f t="shared" si="5"/>
        <v>0</v>
      </c>
      <c r="T278" s="49"/>
      <c r="U278" s="26"/>
      <c r="V278" s="15"/>
      <c r="W278" s="43"/>
    </row>
    <row r="279" spans="2:23" x14ac:dyDescent="0.25">
      <c r="B279" s="15"/>
      <c r="C279" s="15"/>
      <c r="D279" s="15"/>
      <c r="E279" s="15"/>
      <c r="F279" s="15"/>
      <c r="G279" s="15"/>
      <c r="O279" s="54"/>
      <c r="P279" s="26"/>
      <c r="Q279" s="15"/>
      <c r="R279" s="15"/>
      <c r="S279" s="42">
        <f t="shared" si="5"/>
        <v>0</v>
      </c>
      <c r="T279" s="49"/>
      <c r="U279" s="26"/>
      <c r="V279" s="15"/>
      <c r="W279" s="43"/>
    </row>
    <row r="280" spans="2:23" x14ac:dyDescent="0.25">
      <c r="B280" s="15"/>
      <c r="C280" s="15"/>
      <c r="D280" s="15"/>
      <c r="E280" s="15"/>
      <c r="F280" s="15"/>
      <c r="G280" s="15"/>
      <c r="O280" s="54"/>
      <c r="P280" s="26"/>
      <c r="Q280" s="15"/>
      <c r="R280" s="15"/>
      <c r="S280" s="42">
        <f t="shared" si="5"/>
        <v>0</v>
      </c>
      <c r="T280" s="49"/>
      <c r="U280" s="26"/>
      <c r="V280" s="15"/>
      <c r="W280" s="43"/>
    </row>
    <row r="281" spans="2:23" x14ac:dyDescent="0.25">
      <c r="B281" s="15"/>
      <c r="C281" s="15"/>
      <c r="D281" s="15"/>
      <c r="E281" s="15"/>
      <c r="F281" s="15"/>
      <c r="G281" s="15"/>
      <c r="O281" s="54"/>
      <c r="P281" s="26"/>
      <c r="Q281" s="15"/>
      <c r="R281" s="15"/>
      <c r="S281" s="42">
        <f t="shared" si="5"/>
        <v>0</v>
      </c>
      <c r="T281" s="49"/>
      <c r="U281" s="26"/>
      <c r="V281" s="15"/>
      <c r="W281" s="43"/>
    </row>
    <row r="282" spans="2:23" x14ac:dyDescent="0.25">
      <c r="B282" s="15"/>
      <c r="C282" s="15"/>
      <c r="D282" s="15"/>
      <c r="E282" s="15"/>
      <c r="F282" s="15"/>
      <c r="G282" s="15"/>
      <c r="O282" s="54"/>
      <c r="P282" s="26"/>
      <c r="Q282" s="15"/>
      <c r="R282" s="15"/>
      <c r="S282" s="42">
        <f t="shared" si="5"/>
        <v>0</v>
      </c>
      <c r="T282" s="49"/>
      <c r="U282" s="26"/>
      <c r="V282" s="15"/>
      <c r="W282" s="43"/>
    </row>
    <row r="283" spans="2:23" x14ac:dyDescent="0.25">
      <c r="B283" s="15"/>
      <c r="C283" s="15"/>
      <c r="D283" s="15"/>
      <c r="E283" s="15"/>
      <c r="F283" s="15"/>
      <c r="G283" s="15"/>
      <c r="O283" s="54"/>
      <c r="P283" s="26"/>
      <c r="Q283" s="15"/>
      <c r="R283" s="15"/>
      <c r="S283" s="42">
        <f t="shared" si="5"/>
        <v>0</v>
      </c>
      <c r="T283" s="49"/>
      <c r="U283" s="26"/>
      <c r="V283" s="15"/>
      <c r="W283" s="43"/>
    </row>
    <row r="284" spans="2:23" x14ac:dyDescent="0.25">
      <c r="B284" s="15"/>
      <c r="C284" s="15"/>
      <c r="D284" s="15"/>
      <c r="E284" s="15"/>
      <c r="F284" s="15"/>
      <c r="G284" s="15"/>
      <c r="O284" s="54"/>
      <c r="P284" s="26"/>
      <c r="Q284" s="15"/>
      <c r="R284" s="15"/>
      <c r="S284" s="42">
        <f t="shared" si="5"/>
        <v>0</v>
      </c>
      <c r="T284" s="49"/>
      <c r="U284" s="26"/>
      <c r="V284" s="15"/>
      <c r="W284" s="43"/>
    </row>
    <row r="285" spans="2:23" x14ac:dyDescent="0.25">
      <c r="B285" s="15"/>
      <c r="C285" s="15"/>
      <c r="D285" s="15"/>
      <c r="E285" s="15"/>
      <c r="F285" s="15"/>
      <c r="G285" s="15"/>
      <c r="O285" s="54"/>
      <c r="P285" s="26"/>
      <c r="Q285" s="15"/>
      <c r="R285" s="15"/>
      <c r="S285" s="42">
        <f t="shared" si="5"/>
        <v>0</v>
      </c>
      <c r="T285" s="49"/>
      <c r="U285" s="26"/>
      <c r="V285" s="15"/>
      <c r="W285" s="43"/>
    </row>
    <row r="286" spans="2:23" x14ac:dyDescent="0.25">
      <c r="B286" s="15"/>
      <c r="C286" s="15"/>
      <c r="D286" s="15"/>
      <c r="E286" s="15"/>
      <c r="F286" s="15"/>
      <c r="G286" s="15"/>
      <c r="O286" s="54"/>
      <c r="P286" s="26"/>
      <c r="Q286" s="15"/>
      <c r="R286" s="15"/>
      <c r="S286" s="42">
        <f t="shared" si="5"/>
        <v>0</v>
      </c>
      <c r="T286" s="49"/>
      <c r="U286" s="26"/>
      <c r="V286" s="15"/>
      <c r="W286" s="43"/>
    </row>
    <row r="287" spans="2:23" x14ac:dyDescent="0.25">
      <c r="B287" s="15"/>
      <c r="C287" s="15"/>
      <c r="D287" s="15"/>
      <c r="E287" s="15"/>
      <c r="F287" s="15"/>
      <c r="G287" s="15"/>
      <c r="O287" s="54"/>
      <c r="P287" s="26"/>
      <c r="Q287" s="15"/>
      <c r="R287" s="15"/>
      <c r="S287" s="42">
        <f t="shared" si="5"/>
        <v>0</v>
      </c>
      <c r="T287" s="49"/>
      <c r="U287" s="26"/>
      <c r="V287" s="15"/>
      <c r="W287" s="43"/>
    </row>
    <row r="288" spans="2:23" x14ac:dyDescent="0.25">
      <c r="B288" s="15"/>
      <c r="C288" s="15"/>
      <c r="D288" s="15"/>
      <c r="E288" s="15"/>
      <c r="F288" s="15"/>
      <c r="G288" s="15"/>
      <c r="O288" s="54"/>
      <c r="P288" s="26"/>
      <c r="Q288" s="15"/>
      <c r="R288" s="15"/>
      <c r="S288" s="42">
        <f t="shared" si="5"/>
        <v>0</v>
      </c>
      <c r="T288" s="49"/>
      <c r="U288" s="26"/>
      <c r="V288" s="15"/>
      <c r="W288" s="43"/>
    </row>
    <row r="289" spans="2:23" x14ac:dyDescent="0.25">
      <c r="B289" s="15"/>
      <c r="C289" s="15"/>
      <c r="D289" s="15"/>
      <c r="E289" s="15"/>
      <c r="F289" s="15"/>
      <c r="G289" s="15"/>
      <c r="O289" s="54"/>
      <c r="P289" s="26"/>
      <c r="Q289" s="15"/>
      <c r="R289" s="15"/>
      <c r="S289" s="42">
        <f t="shared" si="5"/>
        <v>0</v>
      </c>
      <c r="T289" s="49"/>
      <c r="U289" s="26"/>
      <c r="V289" s="15"/>
      <c r="W289" s="43"/>
    </row>
    <row r="290" spans="2:23" x14ac:dyDescent="0.25">
      <c r="B290" s="15"/>
      <c r="C290" s="15"/>
      <c r="D290" s="15"/>
      <c r="E290" s="15"/>
      <c r="F290" s="15"/>
      <c r="G290" s="15"/>
      <c r="O290" s="54"/>
      <c r="P290" s="26"/>
      <c r="Q290" s="15"/>
      <c r="R290" s="15"/>
      <c r="S290" s="42">
        <f t="shared" si="5"/>
        <v>0</v>
      </c>
      <c r="T290" s="49"/>
      <c r="U290" s="26"/>
      <c r="V290" s="15"/>
      <c r="W290" s="43"/>
    </row>
    <row r="291" spans="2:23" x14ac:dyDescent="0.25">
      <c r="B291" s="15"/>
      <c r="C291" s="15"/>
      <c r="D291" s="15"/>
      <c r="E291" s="15"/>
      <c r="F291" s="15"/>
      <c r="G291" s="15"/>
      <c r="O291" s="54"/>
      <c r="P291" s="26"/>
      <c r="Q291" s="15"/>
      <c r="R291" s="15"/>
      <c r="S291" s="42">
        <f t="shared" si="5"/>
        <v>0</v>
      </c>
      <c r="T291" s="49"/>
      <c r="U291" s="26"/>
      <c r="V291" s="15"/>
      <c r="W291" s="43"/>
    </row>
    <row r="292" spans="2:23" x14ac:dyDescent="0.25">
      <c r="B292" s="15"/>
      <c r="C292" s="15"/>
      <c r="D292" s="15"/>
      <c r="E292" s="15"/>
      <c r="F292" s="15"/>
      <c r="G292" s="15"/>
      <c r="O292" s="54"/>
      <c r="P292" s="26"/>
      <c r="Q292" s="15"/>
      <c r="R292" s="15"/>
      <c r="S292" s="42">
        <f t="shared" si="5"/>
        <v>0</v>
      </c>
      <c r="T292" s="49"/>
      <c r="U292" s="26"/>
      <c r="V292" s="15"/>
      <c r="W292" s="43"/>
    </row>
    <row r="293" spans="2:23" x14ac:dyDescent="0.25">
      <c r="B293" s="15"/>
      <c r="C293" s="15"/>
      <c r="D293" s="15"/>
      <c r="E293" s="15"/>
      <c r="F293" s="15"/>
      <c r="G293" s="15"/>
      <c r="O293" s="54"/>
      <c r="P293" s="26"/>
      <c r="Q293" s="15"/>
      <c r="R293" s="15"/>
      <c r="S293" s="42">
        <f t="shared" si="5"/>
        <v>0</v>
      </c>
      <c r="T293" s="49"/>
      <c r="U293" s="26"/>
      <c r="V293" s="15"/>
      <c r="W293" s="43"/>
    </row>
    <row r="294" spans="2:23" x14ac:dyDescent="0.25">
      <c r="B294" s="15"/>
      <c r="C294" s="15"/>
      <c r="D294" s="15"/>
      <c r="E294" s="15"/>
      <c r="F294" s="15"/>
      <c r="G294" s="15"/>
      <c r="O294" s="54"/>
      <c r="P294" s="26"/>
      <c r="Q294" s="15"/>
      <c r="R294" s="15"/>
      <c r="S294" s="42">
        <f t="shared" si="5"/>
        <v>0</v>
      </c>
      <c r="T294" s="49"/>
      <c r="U294" s="26"/>
      <c r="V294" s="15"/>
      <c r="W294" s="43"/>
    </row>
    <row r="295" spans="2:23" x14ac:dyDescent="0.25">
      <c r="B295" s="15"/>
      <c r="C295" s="15"/>
      <c r="D295" s="15"/>
      <c r="E295" s="15"/>
      <c r="F295" s="15"/>
      <c r="G295" s="15"/>
      <c r="O295" s="54"/>
      <c r="P295" s="26"/>
      <c r="Q295" s="15"/>
      <c r="R295" s="15"/>
      <c r="S295" s="42">
        <f t="shared" si="5"/>
        <v>0</v>
      </c>
      <c r="T295" s="49"/>
      <c r="U295" s="26"/>
      <c r="V295" s="15"/>
      <c r="W295" s="43"/>
    </row>
    <row r="296" spans="2:23" x14ac:dyDescent="0.25">
      <c r="B296" s="15"/>
      <c r="C296" s="15"/>
      <c r="D296" s="15"/>
      <c r="E296" s="15"/>
      <c r="F296" s="15"/>
      <c r="G296" s="15"/>
      <c r="O296" s="54"/>
      <c r="P296" s="26"/>
      <c r="Q296" s="15"/>
      <c r="R296" s="15"/>
      <c r="S296" s="42">
        <f t="shared" si="5"/>
        <v>0</v>
      </c>
      <c r="T296" s="49"/>
      <c r="U296" s="26"/>
      <c r="V296" s="15"/>
      <c r="W296" s="43"/>
    </row>
    <row r="297" spans="2:23" x14ac:dyDescent="0.25">
      <c r="B297" s="15"/>
      <c r="C297" s="15"/>
      <c r="D297" s="15"/>
      <c r="E297" s="15"/>
      <c r="F297" s="15"/>
      <c r="G297" s="15"/>
      <c r="O297" s="54"/>
      <c r="P297" s="26"/>
      <c r="Q297" s="15"/>
      <c r="R297" s="15"/>
      <c r="S297" s="42">
        <f t="shared" si="5"/>
        <v>0</v>
      </c>
      <c r="T297" s="49"/>
      <c r="U297" s="26"/>
      <c r="V297" s="15"/>
      <c r="W297" s="43"/>
    </row>
    <row r="298" spans="2:23" x14ac:dyDescent="0.25">
      <c r="B298" s="15"/>
      <c r="C298" s="15"/>
      <c r="D298" s="15"/>
      <c r="E298" s="15"/>
      <c r="F298" s="15"/>
      <c r="G298" s="15"/>
      <c r="O298" s="54"/>
      <c r="P298" s="26"/>
      <c r="Q298" s="15"/>
      <c r="R298" s="15"/>
      <c r="S298" s="42">
        <f t="shared" si="5"/>
        <v>0</v>
      </c>
      <c r="T298" s="49"/>
      <c r="U298" s="26"/>
      <c r="V298" s="15"/>
      <c r="W298" s="43"/>
    </row>
    <row r="299" spans="2:23" x14ac:dyDescent="0.25">
      <c r="B299" s="15"/>
      <c r="C299" s="15"/>
      <c r="D299" s="15"/>
      <c r="E299" s="15"/>
      <c r="F299" s="15"/>
      <c r="G299" s="15"/>
      <c r="O299" s="54"/>
      <c r="P299" s="26"/>
      <c r="Q299" s="15"/>
      <c r="R299" s="15"/>
      <c r="S299" s="42">
        <f t="shared" si="5"/>
        <v>0</v>
      </c>
      <c r="T299" s="49"/>
      <c r="U299" s="26"/>
      <c r="V299" s="15"/>
      <c r="W299" s="43"/>
    </row>
    <row r="300" spans="2:23" x14ac:dyDescent="0.25">
      <c r="B300" s="15"/>
      <c r="C300" s="15"/>
      <c r="D300" s="15"/>
      <c r="E300" s="15"/>
      <c r="F300" s="15"/>
      <c r="G300" s="15"/>
      <c r="O300" s="54"/>
      <c r="P300" s="26"/>
      <c r="Q300" s="15"/>
      <c r="R300" s="15"/>
      <c r="S300" s="42">
        <f t="shared" si="5"/>
        <v>0</v>
      </c>
      <c r="T300" s="49"/>
      <c r="U300" s="26"/>
      <c r="V300" s="15"/>
      <c r="W300" s="43"/>
    </row>
    <row r="301" spans="2:23" x14ac:dyDescent="0.25">
      <c r="B301" s="15"/>
      <c r="C301" s="15"/>
      <c r="D301" s="15"/>
      <c r="E301" s="15"/>
      <c r="F301" s="15"/>
      <c r="G301" s="15"/>
      <c r="O301" s="54"/>
      <c r="P301" s="26"/>
      <c r="Q301" s="15"/>
      <c r="R301" s="15"/>
      <c r="S301" s="42">
        <f t="shared" si="5"/>
        <v>0</v>
      </c>
      <c r="T301" s="49"/>
      <c r="U301" s="26"/>
      <c r="V301" s="15"/>
      <c r="W301" s="43"/>
    </row>
    <row r="302" spans="2:23" x14ac:dyDescent="0.25">
      <c r="B302" s="15"/>
      <c r="C302" s="15"/>
      <c r="D302" s="15"/>
      <c r="E302" s="15"/>
      <c r="F302" s="15"/>
      <c r="G302" s="15"/>
      <c r="O302" s="54"/>
      <c r="P302" s="26"/>
      <c r="Q302" s="15"/>
      <c r="R302" s="15"/>
      <c r="S302" s="42">
        <f t="shared" si="5"/>
        <v>0</v>
      </c>
      <c r="T302" s="49"/>
      <c r="U302" s="26"/>
      <c r="V302" s="15"/>
      <c r="W302" s="43"/>
    </row>
    <row r="303" spans="2:23" x14ac:dyDescent="0.25">
      <c r="B303" s="15"/>
      <c r="C303" s="15"/>
      <c r="D303" s="15"/>
      <c r="E303" s="15"/>
      <c r="F303" s="15"/>
      <c r="G303" s="15"/>
      <c r="O303" s="54"/>
      <c r="P303" s="26"/>
      <c r="Q303" s="15"/>
      <c r="R303" s="15"/>
      <c r="S303" s="42">
        <f t="shared" si="5"/>
        <v>0</v>
      </c>
      <c r="T303" s="49"/>
      <c r="U303" s="26"/>
      <c r="V303" s="15"/>
      <c r="W303" s="43"/>
    </row>
    <row r="304" spans="2:23" x14ac:dyDescent="0.25">
      <c r="B304" s="15"/>
      <c r="C304" s="15"/>
      <c r="D304" s="15"/>
      <c r="E304" s="15"/>
      <c r="F304" s="15"/>
      <c r="G304" s="15"/>
      <c r="O304" s="54"/>
      <c r="P304" s="26"/>
      <c r="Q304" s="15"/>
      <c r="R304" s="15"/>
      <c r="S304" s="42">
        <f t="shared" si="5"/>
        <v>0</v>
      </c>
      <c r="T304" s="49"/>
      <c r="U304" s="26"/>
      <c r="V304" s="15"/>
      <c r="W304" s="43"/>
    </row>
    <row r="305" spans="2:23" x14ac:dyDescent="0.25">
      <c r="B305" s="15"/>
      <c r="C305" s="15"/>
      <c r="D305" s="15"/>
      <c r="E305" s="15"/>
      <c r="F305" s="15"/>
      <c r="G305" s="15"/>
      <c r="O305" s="54"/>
      <c r="P305" s="26"/>
      <c r="Q305" s="15"/>
      <c r="R305" s="15"/>
      <c r="S305" s="42">
        <f t="shared" si="5"/>
        <v>0</v>
      </c>
      <c r="T305" s="49"/>
      <c r="U305" s="26"/>
      <c r="V305" s="15"/>
      <c r="W305" s="43"/>
    </row>
    <row r="306" spans="2:23" x14ac:dyDescent="0.25">
      <c r="B306" s="15"/>
      <c r="C306" s="15"/>
      <c r="D306" s="15"/>
      <c r="E306" s="15"/>
      <c r="F306" s="15"/>
      <c r="G306" s="15"/>
      <c r="O306" s="54"/>
      <c r="P306" s="26"/>
      <c r="Q306" s="15"/>
      <c r="R306" s="15"/>
      <c r="S306" s="42">
        <f t="shared" si="5"/>
        <v>0</v>
      </c>
      <c r="T306" s="49"/>
      <c r="U306" s="26"/>
      <c r="V306" s="15"/>
      <c r="W306" s="43"/>
    </row>
    <row r="307" spans="2:23" x14ac:dyDescent="0.25">
      <c r="B307" s="15"/>
      <c r="C307" s="15"/>
      <c r="D307" s="15"/>
      <c r="E307" s="15"/>
      <c r="F307" s="15"/>
      <c r="G307" s="15"/>
      <c r="O307" s="54"/>
      <c r="P307" s="26"/>
      <c r="Q307" s="15"/>
      <c r="R307" s="15"/>
      <c r="S307" s="42">
        <f t="shared" si="5"/>
        <v>0</v>
      </c>
      <c r="T307" s="49"/>
      <c r="U307" s="26"/>
      <c r="V307" s="15"/>
      <c r="W307" s="43"/>
    </row>
    <row r="308" spans="2:23" x14ac:dyDescent="0.25">
      <c r="B308" s="15"/>
      <c r="C308" s="15"/>
      <c r="D308" s="15"/>
      <c r="E308" s="15"/>
      <c r="F308" s="15"/>
      <c r="G308" s="15"/>
      <c r="O308" s="54"/>
      <c r="P308" s="26"/>
      <c r="Q308" s="15"/>
      <c r="R308" s="15"/>
      <c r="S308" s="42">
        <f t="shared" si="5"/>
        <v>0</v>
      </c>
      <c r="T308" s="49"/>
      <c r="U308" s="26"/>
      <c r="V308" s="15"/>
      <c r="W308" s="43"/>
    </row>
    <row r="309" spans="2:23" x14ac:dyDescent="0.25">
      <c r="B309" s="15"/>
      <c r="C309" s="15"/>
      <c r="D309" s="15"/>
      <c r="E309" s="15"/>
      <c r="F309" s="15"/>
      <c r="G309" s="15"/>
      <c r="O309" s="54"/>
      <c r="P309" s="26"/>
      <c r="Q309" s="15"/>
      <c r="R309" s="15"/>
      <c r="S309" s="42">
        <f t="shared" si="5"/>
        <v>0</v>
      </c>
      <c r="T309" s="49"/>
      <c r="U309" s="26"/>
      <c r="V309" s="15"/>
      <c r="W309" s="43"/>
    </row>
    <row r="310" spans="2:23" x14ac:dyDescent="0.25">
      <c r="B310" s="15"/>
      <c r="C310" s="15"/>
      <c r="D310" s="15"/>
      <c r="E310" s="15"/>
      <c r="F310" s="15"/>
      <c r="G310" s="15"/>
      <c r="O310" s="54"/>
      <c r="P310" s="26"/>
      <c r="Q310" s="15"/>
      <c r="R310" s="15"/>
      <c r="S310" s="42">
        <f t="shared" si="5"/>
        <v>0</v>
      </c>
      <c r="T310" s="49"/>
      <c r="U310" s="26"/>
      <c r="V310" s="15"/>
      <c r="W310" s="43"/>
    </row>
    <row r="311" spans="2:23" x14ac:dyDescent="0.25">
      <c r="B311" s="15"/>
      <c r="C311" s="15"/>
      <c r="D311" s="15"/>
      <c r="E311" s="15"/>
      <c r="F311" s="15"/>
      <c r="G311" s="15"/>
      <c r="O311" s="54"/>
      <c r="P311" s="26"/>
      <c r="Q311" s="15"/>
      <c r="R311" s="15"/>
      <c r="S311" s="42">
        <f t="shared" si="5"/>
        <v>0</v>
      </c>
      <c r="T311" s="49"/>
      <c r="U311" s="26"/>
      <c r="V311" s="15"/>
      <c r="W311" s="43"/>
    </row>
    <row r="312" spans="2:23" x14ac:dyDescent="0.25">
      <c r="B312" s="15"/>
      <c r="C312" s="15"/>
      <c r="D312" s="15"/>
      <c r="E312" s="15"/>
      <c r="F312" s="15"/>
      <c r="G312" s="15"/>
      <c r="O312" s="54"/>
      <c r="P312" s="26"/>
      <c r="Q312" s="15"/>
      <c r="R312" s="15"/>
      <c r="S312" s="42">
        <f t="shared" si="5"/>
        <v>0</v>
      </c>
      <c r="T312" s="49"/>
      <c r="U312" s="26"/>
      <c r="V312" s="15"/>
      <c r="W312" s="43"/>
    </row>
    <row r="313" spans="2:23" x14ac:dyDescent="0.25">
      <c r="B313" s="15"/>
      <c r="C313" s="15"/>
      <c r="D313" s="15"/>
      <c r="E313" s="15"/>
      <c r="F313" s="15"/>
      <c r="G313" s="15"/>
      <c r="O313" s="54"/>
      <c r="P313" s="26"/>
      <c r="Q313" s="15"/>
      <c r="R313" s="15"/>
      <c r="S313" s="42">
        <f t="shared" si="5"/>
        <v>0</v>
      </c>
      <c r="T313" s="49"/>
      <c r="U313" s="26"/>
      <c r="V313" s="15"/>
      <c r="W313" s="43"/>
    </row>
    <row r="314" spans="2:23" x14ac:dyDescent="0.25">
      <c r="B314" s="15"/>
      <c r="C314" s="15"/>
      <c r="D314" s="15"/>
      <c r="E314" s="15"/>
      <c r="F314" s="15"/>
      <c r="G314" s="15"/>
      <c r="O314" s="54"/>
      <c r="P314" s="26"/>
      <c r="Q314" s="15"/>
      <c r="R314" s="15"/>
      <c r="S314" s="42">
        <f t="shared" si="5"/>
        <v>0</v>
      </c>
      <c r="T314" s="49"/>
      <c r="U314" s="26"/>
      <c r="V314" s="15"/>
      <c r="W314" s="43"/>
    </row>
    <row r="315" spans="2:23" x14ac:dyDescent="0.25">
      <c r="B315" s="15"/>
      <c r="C315" s="15"/>
      <c r="D315" s="15"/>
      <c r="E315" s="15"/>
      <c r="F315" s="15"/>
      <c r="G315" s="15"/>
      <c r="O315" s="54"/>
      <c r="P315" s="26"/>
      <c r="Q315" s="15"/>
      <c r="R315" s="15"/>
      <c r="S315" s="42">
        <f t="shared" si="5"/>
        <v>0</v>
      </c>
      <c r="T315" s="49"/>
      <c r="U315" s="26"/>
      <c r="V315" s="15"/>
      <c r="W315" s="43"/>
    </row>
    <row r="316" spans="2:23" x14ac:dyDescent="0.25">
      <c r="B316" s="15"/>
      <c r="C316" s="15"/>
      <c r="D316" s="15"/>
      <c r="E316" s="15"/>
      <c r="F316" s="15"/>
      <c r="G316" s="15"/>
      <c r="O316" s="54"/>
      <c r="P316" s="26"/>
      <c r="Q316" s="15"/>
      <c r="R316" s="15"/>
      <c r="S316" s="42">
        <f t="shared" si="5"/>
        <v>0</v>
      </c>
      <c r="T316" s="49"/>
      <c r="U316" s="26"/>
      <c r="V316" s="15"/>
      <c r="W316" s="43"/>
    </row>
    <row r="317" spans="2:23" x14ac:dyDescent="0.25">
      <c r="B317" s="15"/>
      <c r="C317" s="15"/>
      <c r="D317" s="15"/>
      <c r="E317" s="15"/>
      <c r="F317" s="15"/>
      <c r="G317" s="15"/>
      <c r="O317" s="54"/>
      <c r="P317" s="26"/>
      <c r="Q317" s="15"/>
      <c r="R317" s="15"/>
      <c r="S317" s="42">
        <f t="shared" si="5"/>
        <v>0</v>
      </c>
      <c r="T317" s="49"/>
      <c r="U317" s="26"/>
      <c r="V317" s="15"/>
      <c r="W317" s="43"/>
    </row>
    <row r="318" spans="2:23" x14ac:dyDescent="0.25">
      <c r="B318" s="15"/>
      <c r="C318" s="15"/>
      <c r="D318" s="15"/>
      <c r="E318" s="15"/>
      <c r="F318" s="15"/>
      <c r="G318" s="15"/>
      <c r="O318" s="54"/>
      <c r="P318" s="26"/>
      <c r="Q318" s="15"/>
      <c r="R318" s="15"/>
      <c r="S318" s="42">
        <f t="shared" si="5"/>
        <v>0</v>
      </c>
      <c r="T318" s="49"/>
      <c r="U318" s="26"/>
      <c r="V318" s="15"/>
      <c r="W318" s="43"/>
    </row>
    <row r="319" spans="2:23" x14ac:dyDescent="0.25">
      <c r="B319" s="15"/>
      <c r="C319" s="15"/>
      <c r="D319" s="15"/>
      <c r="E319" s="15"/>
      <c r="F319" s="15"/>
      <c r="G319" s="15"/>
      <c r="O319" s="54"/>
      <c r="P319" s="26"/>
      <c r="Q319" s="15"/>
      <c r="R319" s="15"/>
      <c r="S319" s="42">
        <f t="shared" si="5"/>
        <v>0</v>
      </c>
      <c r="T319" s="49"/>
      <c r="U319" s="26"/>
      <c r="V319" s="15"/>
      <c r="W319" s="43"/>
    </row>
    <row r="320" spans="2:23" x14ac:dyDescent="0.25">
      <c r="B320" s="15"/>
      <c r="C320" s="15"/>
      <c r="D320" s="15"/>
      <c r="E320" s="15"/>
      <c r="F320" s="15"/>
      <c r="G320" s="15"/>
      <c r="O320" s="54"/>
      <c r="P320" s="26"/>
      <c r="Q320" s="15"/>
      <c r="R320" s="15"/>
      <c r="S320" s="42">
        <f t="shared" si="5"/>
        <v>0</v>
      </c>
      <c r="T320" s="49"/>
      <c r="U320" s="26"/>
      <c r="V320" s="15"/>
      <c r="W320" s="43"/>
    </row>
    <row r="321" spans="2:23" x14ac:dyDescent="0.25">
      <c r="B321" s="15"/>
      <c r="C321" s="15"/>
      <c r="D321" s="15"/>
      <c r="E321" s="15"/>
      <c r="F321" s="15"/>
      <c r="G321" s="15"/>
      <c r="O321" s="54"/>
      <c r="P321" s="26"/>
      <c r="Q321" s="15"/>
      <c r="R321" s="15"/>
      <c r="S321" s="42">
        <f t="shared" si="5"/>
        <v>0</v>
      </c>
      <c r="T321" s="49"/>
      <c r="U321" s="26"/>
      <c r="V321" s="15"/>
      <c r="W321" s="43"/>
    </row>
    <row r="322" spans="2:23" x14ac:dyDescent="0.25">
      <c r="B322" s="15"/>
      <c r="C322" s="15"/>
      <c r="D322" s="15"/>
      <c r="E322" s="15"/>
      <c r="F322" s="15"/>
      <c r="G322" s="15"/>
      <c r="O322" s="54"/>
      <c r="P322" s="26"/>
      <c r="Q322" s="15"/>
      <c r="R322" s="15"/>
      <c r="S322" s="42">
        <f t="shared" si="5"/>
        <v>0</v>
      </c>
      <c r="T322" s="49"/>
      <c r="U322" s="26"/>
      <c r="V322" s="15"/>
      <c r="W322" s="43"/>
    </row>
    <row r="323" spans="2:23" x14ac:dyDescent="0.25">
      <c r="B323" s="15"/>
      <c r="C323" s="15"/>
      <c r="D323" s="15"/>
      <c r="E323" s="15"/>
      <c r="F323" s="15"/>
      <c r="G323" s="15"/>
      <c r="O323" s="54"/>
      <c r="P323" s="26"/>
      <c r="Q323" s="15"/>
      <c r="R323" s="15"/>
      <c r="S323" s="42">
        <f t="shared" si="5"/>
        <v>0</v>
      </c>
      <c r="T323" s="49"/>
      <c r="U323" s="26"/>
      <c r="V323" s="15"/>
      <c r="W323" s="43"/>
    </row>
    <row r="324" spans="2:23" x14ac:dyDescent="0.25">
      <c r="B324" s="15"/>
      <c r="C324" s="15"/>
      <c r="D324" s="15"/>
      <c r="E324" s="15"/>
      <c r="F324" s="15"/>
      <c r="G324" s="15"/>
      <c r="O324" s="54"/>
      <c r="P324" s="26"/>
      <c r="Q324" s="15"/>
      <c r="R324" s="15"/>
      <c r="S324" s="42">
        <f t="shared" si="5"/>
        <v>0</v>
      </c>
      <c r="T324" s="49"/>
      <c r="U324" s="26"/>
      <c r="V324" s="15"/>
      <c r="W324" s="43"/>
    </row>
    <row r="325" spans="2:23" x14ac:dyDescent="0.25">
      <c r="B325" s="15"/>
      <c r="C325" s="15"/>
      <c r="D325" s="15"/>
      <c r="E325" s="15"/>
      <c r="F325" s="15"/>
      <c r="G325" s="15"/>
      <c r="O325" s="54"/>
      <c r="P325" s="26"/>
      <c r="Q325" s="15"/>
      <c r="R325" s="15"/>
      <c r="S325" s="42">
        <f t="shared" si="5"/>
        <v>0</v>
      </c>
      <c r="T325" s="49"/>
      <c r="U325" s="26"/>
      <c r="V325" s="15"/>
      <c r="W325" s="43"/>
    </row>
    <row r="326" spans="2:23" x14ac:dyDescent="0.25">
      <c r="B326" s="15"/>
      <c r="C326" s="15"/>
      <c r="D326" s="15"/>
      <c r="E326" s="15"/>
      <c r="F326" s="15"/>
      <c r="G326" s="15"/>
      <c r="O326" s="54"/>
      <c r="P326" s="26"/>
      <c r="Q326" s="15"/>
      <c r="R326" s="15"/>
      <c r="S326" s="42">
        <f t="shared" si="5"/>
        <v>0</v>
      </c>
      <c r="T326" s="49"/>
      <c r="U326" s="26"/>
      <c r="V326" s="15"/>
      <c r="W326" s="43"/>
    </row>
    <row r="327" spans="2:23" x14ac:dyDescent="0.25">
      <c r="B327" s="15"/>
      <c r="C327" s="15"/>
      <c r="D327" s="15"/>
      <c r="E327" s="15"/>
      <c r="F327" s="15"/>
      <c r="G327" s="15"/>
      <c r="O327" s="54"/>
      <c r="P327" s="26"/>
      <c r="Q327" s="15"/>
      <c r="R327" s="15"/>
      <c r="S327" s="42">
        <f t="shared" si="5"/>
        <v>0</v>
      </c>
      <c r="T327" s="49"/>
      <c r="U327" s="26"/>
      <c r="V327" s="15"/>
      <c r="W327" s="43"/>
    </row>
    <row r="328" spans="2:23" x14ac:dyDescent="0.25">
      <c r="B328" s="15"/>
      <c r="C328" s="15"/>
      <c r="D328" s="15"/>
      <c r="E328" s="15"/>
      <c r="F328" s="15"/>
      <c r="G328" s="15"/>
      <c r="O328" s="54"/>
      <c r="P328" s="26"/>
      <c r="Q328" s="15"/>
      <c r="R328" s="15"/>
      <c r="S328" s="42">
        <f t="shared" si="5"/>
        <v>0</v>
      </c>
      <c r="T328" s="49"/>
      <c r="U328" s="26"/>
      <c r="V328" s="15"/>
      <c r="W328" s="43"/>
    </row>
    <row r="329" spans="2:23" x14ac:dyDescent="0.25">
      <c r="B329" s="15"/>
      <c r="C329" s="15"/>
      <c r="D329" s="15"/>
      <c r="E329" s="15"/>
      <c r="F329" s="15"/>
      <c r="G329" s="15"/>
      <c r="O329" s="54"/>
      <c r="P329" s="26"/>
      <c r="Q329" s="15"/>
      <c r="R329" s="15"/>
      <c r="S329" s="42">
        <f t="shared" si="5"/>
        <v>0</v>
      </c>
      <c r="T329" s="49"/>
      <c r="U329" s="26"/>
      <c r="V329" s="15"/>
      <c r="W329" s="43"/>
    </row>
    <row r="330" spans="2:23" x14ac:dyDescent="0.25">
      <c r="B330" s="15"/>
      <c r="C330" s="15"/>
      <c r="D330" s="15"/>
      <c r="E330" s="15"/>
      <c r="F330" s="15"/>
      <c r="G330" s="15"/>
      <c r="O330" s="54"/>
      <c r="P330" s="26"/>
      <c r="Q330" s="15"/>
      <c r="R330" s="15"/>
      <c r="S330" s="42">
        <f t="shared" si="5"/>
        <v>0</v>
      </c>
      <c r="T330" s="49"/>
      <c r="U330" s="26"/>
      <c r="V330" s="15"/>
      <c r="W330" s="43"/>
    </row>
    <row r="331" spans="2:23" x14ac:dyDescent="0.25">
      <c r="B331" s="15"/>
      <c r="C331" s="15"/>
      <c r="D331" s="15"/>
      <c r="E331" s="15"/>
      <c r="F331" s="15"/>
      <c r="G331" s="15"/>
      <c r="O331" s="54"/>
      <c r="P331" s="26"/>
      <c r="Q331" s="15"/>
      <c r="R331" s="15"/>
      <c r="S331" s="42">
        <f t="shared" si="5"/>
        <v>0</v>
      </c>
      <c r="T331" s="49"/>
      <c r="U331" s="26"/>
      <c r="V331" s="15"/>
      <c r="W331" s="43"/>
    </row>
    <row r="332" spans="2:23" x14ac:dyDescent="0.25">
      <c r="B332" s="15"/>
      <c r="C332" s="15"/>
      <c r="D332" s="15"/>
      <c r="E332" s="15"/>
      <c r="F332" s="15"/>
      <c r="G332" s="15"/>
      <c r="O332" s="54"/>
      <c r="P332" s="26"/>
      <c r="Q332" s="15"/>
      <c r="R332" s="15"/>
      <c r="S332" s="42">
        <f t="shared" si="5"/>
        <v>0</v>
      </c>
      <c r="T332" s="49"/>
      <c r="U332" s="26"/>
      <c r="V332" s="15"/>
      <c r="W332" s="43"/>
    </row>
    <row r="333" spans="2:23" x14ac:dyDescent="0.25">
      <c r="B333" s="15"/>
      <c r="C333" s="15"/>
      <c r="D333" s="15"/>
      <c r="E333" s="15"/>
      <c r="F333" s="15"/>
      <c r="G333" s="15"/>
      <c r="O333" s="54"/>
      <c r="P333" s="26"/>
      <c r="Q333" s="15"/>
      <c r="R333" s="15"/>
      <c r="S333" s="42">
        <f t="shared" si="5"/>
        <v>0</v>
      </c>
      <c r="T333" s="49"/>
      <c r="U333" s="26"/>
      <c r="V333" s="15"/>
      <c r="W333" s="43"/>
    </row>
    <row r="334" spans="2:23" x14ac:dyDescent="0.25">
      <c r="B334" s="15"/>
      <c r="C334" s="15"/>
      <c r="D334" s="15"/>
      <c r="E334" s="15"/>
      <c r="F334" s="15"/>
      <c r="G334" s="15"/>
      <c r="O334" s="54"/>
      <c r="P334" s="26"/>
      <c r="Q334" s="15"/>
      <c r="R334" s="15"/>
      <c r="S334" s="42">
        <f t="shared" si="5"/>
        <v>0</v>
      </c>
      <c r="T334" s="49"/>
      <c r="U334" s="26"/>
      <c r="V334" s="15"/>
      <c r="W334" s="43"/>
    </row>
    <row r="335" spans="2:23" x14ac:dyDescent="0.25">
      <c r="B335" s="15"/>
      <c r="C335" s="15"/>
      <c r="D335" s="15"/>
      <c r="E335" s="15"/>
      <c r="F335" s="15"/>
      <c r="G335" s="15"/>
      <c r="O335" s="54"/>
      <c r="P335" s="26"/>
      <c r="Q335" s="15"/>
      <c r="R335" s="15"/>
      <c r="S335" s="42">
        <f t="shared" ref="S335:S387" si="6">IFERROR(TEXT(TIMEVALUE(LEFT(P335,8)),"hh:mm")+O335,O335)</f>
        <v>0</v>
      </c>
      <c r="T335" s="49"/>
      <c r="U335" s="26"/>
      <c r="V335" s="15"/>
      <c r="W335" s="43"/>
    </row>
    <row r="336" spans="2:23" x14ac:dyDescent="0.25">
      <c r="B336" s="15"/>
      <c r="C336" s="15"/>
      <c r="D336" s="15"/>
      <c r="E336" s="15"/>
      <c r="F336" s="15"/>
      <c r="G336" s="15"/>
      <c r="O336" s="54"/>
      <c r="P336" s="26"/>
      <c r="Q336" s="15"/>
      <c r="R336" s="15"/>
      <c r="S336" s="42">
        <f t="shared" si="6"/>
        <v>0</v>
      </c>
      <c r="T336" s="49"/>
      <c r="U336" s="26"/>
      <c r="V336" s="15"/>
      <c r="W336" s="43"/>
    </row>
    <row r="337" spans="2:23" x14ac:dyDescent="0.25">
      <c r="B337" s="15"/>
      <c r="C337" s="15"/>
      <c r="D337" s="15"/>
      <c r="E337" s="15"/>
      <c r="F337" s="15"/>
      <c r="G337" s="15"/>
      <c r="O337" s="54"/>
      <c r="P337" s="26"/>
      <c r="Q337" s="15"/>
      <c r="R337" s="15"/>
      <c r="S337" s="42">
        <f t="shared" si="6"/>
        <v>0</v>
      </c>
      <c r="T337" s="49"/>
      <c r="U337" s="26"/>
      <c r="V337" s="15"/>
      <c r="W337" s="43"/>
    </row>
    <row r="338" spans="2:23" x14ac:dyDescent="0.25">
      <c r="B338" s="15"/>
      <c r="C338" s="15"/>
      <c r="D338" s="15"/>
      <c r="E338" s="15"/>
      <c r="F338" s="15"/>
      <c r="G338" s="15"/>
      <c r="O338" s="54"/>
      <c r="P338" s="26"/>
      <c r="Q338" s="15"/>
      <c r="R338" s="15"/>
      <c r="S338" s="42">
        <f t="shared" si="6"/>
        <v>0</v>
      </c>
      <c r="T338" s="49"/>
      <c r="U338" s="26"/>
      <c r="V338" s="15"/>
      <c r="W338" s="43"/>
    </row>
    <row r="339" spans="2:23" x14ac:dyDescent="0.25">
      <c r="B339" s="15"/>
      <c r="C339" s="15"/>
      <c r="D339" s="15"/>
      <c r="E339" s="15"/>
      <c r="F339" s="15"/>
      <c r="G339" s="15"/>
      <c r="O339" s="54"/>
      <c r="P339" s="26"/>
      <c r="Q339" s="15"/>
      <c r="R339" s="15"/>
      <c r="S339" s="42">
        <f t="shared" si="6"/>
        <v>0</v>
      </c>
      <c r="T339" s="49"/>
      <c r="U339" s="26"/>
      <c r="V339" s="15"/>
      <c r="W339" s="43"/>
    </row>
    <row r="340" spans="2:23" x14ac:dyDescent="0.25">
      <c r="B340" s="15"/>
      <c r="C340" s="15"/>
      <c r="D340" s="15"/>
      <c r="E340" s="15"/>
      <c r="F340" s="15"/>
      <c r="G340" s="15"/>
      <c r="O340" s="54"/>
      <c r="P340" s="26"/>
      <c r="Q340" s="15"/>
      <c r="R340" s="15"/>
      <c r="S340" s="42">
        <f t="shared" si="6"/>
        <v>0</v>
      </c>
      <c r="T340" s="49"/>
      <c r="U340" s="26"/>
      <c r="V340" s="15"/>
      <c r="W340" s="43"/>
    </row>
    <row r="341" spans="2:23" x14ac:dyDescent="0.25">
      <c r="B341" s="15"/>
      <c r="C341" s="15"/>
      <c r="D341" s="15"/>
      <c r="E341" s="15"/>
      <c r="F341" s="15"/>
      <c r="G341" s="15"/>
      <c r="O341" s="54"/>
      <c r="P341" s="26"/>
      <c r="Q341" s="15"/>
      <c r="R341" s="15"/>
      <c r="S341" s="42">
        <f t="shared" si="6"/>
        <v>0</v>
      </c>
      <c r="T341" s="49"/>
      <c r="U341" s="26"/>
      <c r="V341" s="15"/>
      <c r="W341" s="43"/>
    </row>
    <row r="342" spans="2:23" x14ac:dyDescent="0.25">
      <c r="B342" s="15"/>
      <c r="C342" s="15"/>
      <c r="D342" s="15"/>
      <c r="E342" s="15"/>
      <c r="F342" s="15"/>
      <c r="G342" s="15"/>
      <c r="O342" s="54"/>
      <c r="P342" s="26"/>
      <c r="Q342" s="15"/>
      <c r="R342" s="15"/>
      <c r="S342" s="42">
        <f t="shared" si="6"/>
        <v>0</v>
      </c>
      <c r="T342" s="49"/>
      <c r="U342" s="26"/>
      <c r="V342" s="15"/>
      <c r="W342" s="43"/>
    </row>
    <row r="343" spans="2:23" x14ac:dyDescent="0.25">
      <c r="B343" s="15"/>
      <c r="C343" s="15"/>
      <c r="D343" s="15"/>
      <c r="E343" s="15"/>
      <c r="F343" s="15"/>
      <c r="G343" s="15"/>
      <c r="O343" s="54"/>
      <c r="P343" s="26"/>
      <c r="Q343" s="15"/>
      <c r="R343" s="15"/>
      <c r="S343" s="42">
        <f t="shared" si="6"/>
        <v>0</v>
      </c>
      <c r="T343" s="49"/>
      <c r="U343" s="26"/>
      <c r="V343" s="15"/>
      <c r="W343" s="43"/>
    </row>
    <row r="344" spans="2:23" x14ac:dyDescent="0.25">
      <c r="B344" s="15"/>
      <c r="C344" s="15"/>
      <c r="D344" s="15"/>
      <c r="E344" s="15"/>
      <c r="F344" s="15"/>
      <c r="G344" s="15"/>
      <c r="O344" s="54"/>
      <c r="P344" s="26"/>
      <c r="Q344" s="15"/>
      <c r="R344" s="15"/>
      <c r="S344" s="42">
        <f t="shared" si="6"/>
        <v>0</v>
      </c>
      <c r="T344" s="49"/>
      <c r="U344" s="26"/>
      <c r="V344" s="15"/>
      <c r="W344" s="43"/>
    </row>
    <row r="345" spans="2:23" x14ac:dyDescent="0.25">
      <c r="B345" s="15"/>
      <c r="C345" s="15"/>
      <c r="D345" s="15"/>
      <c r="E345" s="15"/>
      <c r="F345" s="15"/>
      <c r="G345" s="15"/>
      <c r="O345" s="54"/>
      <c r="P345" s="26"/>
      <c r="Q345" s="15"/>
      <c r="R345" s="15"/>
      <c r="S345" s="44">
        <f t="shared" si="6"/>
        <v>0</v>
      </c>
      <c r="T345" s="57"/>
      <c r="U345" s="56"/>
      <c r="V345" s="45"/>
      <c r="W345" s="46"/>
    </row>
    <row r="346" spans="2:23" x14ac:dyDescent="0.25">
      <c r="B346" s="15"/>
      <c r="C346" s="15"/>
      <c r="D346" s="15"/>
      <c r="E346" s="15"/>
      <c r="F346" s="15"/>
      <c r="G346" s="15"/>
      <c r="O346" s="54"/>
      <c r="P346" s="26"/>
      <c r="Q346" s="15"/>
      <c r="R346" s="15"/>
      <c r="S346" s="1">
        <f t="shared" si="6"/>
        <v>0</v>
      </c>
    </row>
    <row r="347" spans="2:23" x14ac:dyDescent="0.25">
      <c r="B347" s="15"/>
      <c r="C347" s="15"/>
      <c r="D347" s="15"/>
      <c r="E347" s="15"/>
      <c r="F347" s="15"/>
      <c r="G347" s="15"/>
      <c r="O347" s="55"/>
      <c r="P347" s="56"/>
      <c r="Q347" s="45"/>
      <c r="R347" s="45"/>
      <c r="S347" s="1">
        <f t="shared" si="6"/>
        <v>0</v>
      </c>
    </row>
    <row r="348" spans="2:23" x14ac:dyDescent="0.25">
      <c r="B348" s="15"/>
      <c r="C348" s="15"/>
      <c r="D348" s="15"/>
      <c r="E348" s="15"/>
      <c r="F348" s="15"/>
      <c r="G348" s="15"/>
      <c r="S348" s="1">
        <f t="shared" si="6"/>
        <v>0</v>
      </c>
    </row>
    <row r="349" spans="2:23" x14ac:dyDescent="0.25">
      <c r="B349" s="15"/>
      <c r="C349" s="15"/>
      <c r="D349" s="15"/>
      <c r="E349" s="15"/>
      <c r="F349" s="15"/>
      <c r="G349" s="15"/>
      <c r="S349" s="1">
        <f t="shared" si="6"/>
        <v>0</v>
      </c>
    </row>
    <row r="350" spans="2:23" x14ac:dyDescent="0.25">
      <c r="B350" s="15"/>
      <c r="C350" s="15"/>
      <c r="D350" s="15"/>
      <c r="E350" s="15"/>
      <c r="F350" s="15"/>
      <c r="G350" s="15"/>
      <c r="S350" s="1">
        <f t="shared" si="6"/>
        <v>0</v>
      </c>
    </row>
    <row r="351" spans="2:23" x14ac:dyDescent="0.25">
      <c r="B351" s="15"/>
      <c r="C351" s="15"/>
      <c r="D351" s="15"/>
      <c r="E351" s="15"/>
      <c r="F351" s="15"/>
      <c r="G351" s="15"/>
      <c r="S351" s="1">
        <f t="shared" si="6"/>
        <v>0</v>
      </c>
    </row>
    <row r="352" spans="2:23" x14ac:dyDescent="0.25">
      <c r="B352" s="15"/>
      <c r="C352" s="15"/>
      <c r="D352" s="15"/>
      <c r="E352" s="15"/>
      <c r="F352" s="15"/>
      <c r="G352" s="15"/>
      <c r="S352" s="1">
        <f t="shared" si="6"/>
        <v>0</v>
      </c>
    </row>
    <row r="353" spans="2:19" x14ac:dyDescent="0.25">
      <c r="B353" s="15"/>
      <c r="C353" s="15"/>
      <c r="D353" s="15"/>
      <c r="E353" s="15"/>
      <c r="F353" s="15"/>
      <c r="G353" s="15"/>
      <c r="S353" s="1">
        <f t="shared" si="6"/>
        <v>0</v>
      </c>
    </row>
    <row r="354" spans="2:19" x14ac:dyDescent="0.25">
      <c r="B354" s="15"/>
      <c r="C354" s="15"/>
      <c r="D354" s="15"/>
      <c r="E354" s="15"/>
      <c r="F354" s="15"/>
      <c r="G354" s="15"/>
      <c r="S354" s="1">
        <f t="shared" si="6"/>
        <v>0</v>
      </c>
    </row>
    <row r="355" spans="2:19" x14ac:dyDescent="0.25">
      <c r="B355" s="15"/>
      <c r="C355" s="15"/>
      <c r="D355" s="15"/>
      <c r="E355" s="15"/>
      <c r="F355" s="15"/>
      <c r="G355" s="15"/>
      <c r="S355" s="1">
        <f t="shared" si="6"/>
        <v>0</v>
      </c>
    </row>
    <row r="356" spans="2:19" x14ac:dyDescent="0.25">
      <c r="B356" s="15"/>
      <c r="C356" s="15"/>
      <c r="D356" s="15"/>
      <c r="E356" s="15"/>
      <c r="F356" s="15"/>
      <c r="S356" s="1">
        <f t="shared" si="6"/>
        <v>0</v>
      </c>
    </row>
    <row r="357" spans="2:19" x14ac:dyDescent="0.25">
      <c r="B357" s="15"/>
      <c r="C357" s="15"/>
      <c r="D357" s="15"/>
      <c r="E357" s="15"/>
      <c r="F357" s="15"/>
      <c r="S357" s="1">
        <f t="shared" si="6"/>
        <v>0</v>
      </c>
    </row>
    <row r="358" spans="2:19" x14ac:dyDescent="0.25">
      <c r="B358" s="15"/>
      <c r="C358" s="15"/>
      <c r="D358" s="15"/>
      <c r="E358" s="15"/>
      <c r="F358" s="15"/>
      <c r="S358" s="1">
        <f t="shared" si="6"/>
        <v>0</v>
      </c>
    </row>
    <row r="359" spans="2:19" x14ac:dyDescent="0.25">
      <c r="S359" s="1">
        <f t="shared" si="6"/>
        <v>0</v>
      </c>
    </row>
    <row r="360" spans="2:19" x14ac:dyDescent="0.25">
      <c r="S360" s="1">
        <f t="shared" si="6"/>
        <v>0</v>
      </c>
    </row>
    <row r="361" spans="2:19" x14ac:dyDescent="0.25">
      <c r="S361" s="1">
        <f t="shared" si="6"/>
        <v>0</v>
      </c>
    </row>
    <row r="362" spans="2:19" x14ac:dyDescent="0.25">
      <c r="S362" s="1">
        <f t="shared" si="6"/>
        <v>0</v>
      </c>
    </row>
    <row r="363" spans="2:19" x14ac:dyDescent="0.25">
      <c r="S363" s="1">
        <f t="shared" si="6"/>
        <v>0</v>
      </c>
    </row>
    <row r="364" spans="2:19" x14ac:dyDescent="0.25">
      <c r="S364" s="1">
        <f t="shared" si="6"/>
        <v>0</v>
      </c>
    </row>
    <row r="365" spans="2:19" x14ac:dyDescent="0.25">
      <c r="S365" s="1">
        <f t="shared" si="6"/>
        <v>0</v>
      </c>
    </row>
    <row r="366" spans="2:19" x14ac:dyDescent="0.25">
      <c r="S366" s="1">
        <f t="shared" si="6"/>
        <v>0</v>
      </c>
    </row>
    <row r="367" spans="2:19" x14ac:dyDescent="0.25">
      <c r="S367" s="1">
        <f t="shared" si="6"/>
        <v>0</v>
      </c>
    </row>
    <row r="368" spans="2:19" x14ac:dyDescent="0.25">
      <c r="S368" s="1">
        <f t="shared" si="6"/>
        <v>0</v>
      </c>
    </row>
    <row r="369" spans="19:19" x14ac:dyDescent="0.25">
      <c r="S369" s="1">
        <f t="shared" si="6"/>
        <v>0</v>
      </c>
    </row>
    <row r="370" spans="19:19" x14ac:dyDescent="0.25">
      <c r="S370" s="1">
        <f t="shared" si="6"/>
        <v>0</v>
      </c>
    </row>
    <row r="371" spans="19:19" x14ac:dyDescent="0.25">
      <c r="S371" s="1">
        <f t="shared" si="6"/>
        <v>0</v>
      </c>
    </row>
    <row r="372" spans="19:19" x14ac:dyDescent="0.25">
      <c r="S372" s="1">
        <f t="shared" si="6"/>
        <v>0</v>
      </c>
    </row>
    <row r="373" spans="19:19" x14ac:dyDescent="0.25">
      <c r="S373" s="1">
        <f t="shared" si="6"/>
        <v>0</v>
      </c>
    </row>
    <row r="374" spans="19:19" x14ac:dyDescent="0.25">
      <c r="S374" s="1">
        <f t="shared" si="6"/>
        <v>0</v>
      </c>
    </row>
    <row r="375" spans="19:19" x14ac:dyDescent="0.25">
      <c r="S375" s="1">
        <f t="shared" si="6"/>
        <v>0</v>
      </c>
    </row>
    <row r="376" spans="19:19" x14ac:dyDescent="0.25">
      <c r="S376" s="1">
        <f t="shared" si="6"/>
        <v>0</v>
      </c>
    </row>
    <row r="377" spans="19:19" x14ac:dyDescent="0.25">
      <c r="S377" s="1">
        <f t="shared" si="6"/>
        <v>0</v>
      </c>
    </row>
    <row r="378" spans="19:19" x14ac:dyDescent="0.25">
      <c r="S378" s="1">
        <f t="shared" si="6"/>
        <v>0</v>
      </c>
    </row>
    <row r="379" spans="19:19" x14ac:dyDescent="0.25">
      <c r="S379" s="1">
        <f t="shared" si="6"/>
        <v>0</v>
      </c>
    </row>
    <row r="380" spans="19:19" x14ac:dyDescent="0.25">
      <c r="S380" s="1">
        <f t="shared" si="6"/>
        <v>0</v>
      </c>
    </row>
    <row r="381" spans="19:19" x14ac:dyDescent="0.25">
      <c r="S381" s="1">
        <f t="shared" si="6"/>
        <v>0</v>
      </c>
    </row>
    <row r="382" spans="19:19" x14ac:dyDescent="0.25">
      <c r="S382" s="1">
        <f t="shared" si="6"/>
        <v>0</v>
      </c>
    </row>
    <row r="383" spans="19:19" x14ac:dyDescent="0.25">
      <c r="S383" s="1">
        <f t="shared" si="6"/>
        <v>0</v>
      </c>
    </row>
    <row r="384" spans="19:19" x14ac:dyDescent="0.25">
      <c r="S384" s="1">
        <f t="shared" si="6"/>
        <v>0</v>
      </c>
    </row>
    <row r="385" spans="19:19" x14ac:dyDescent="0.25">
      <c r="S385" s="1">
        <f t="shared" si="6"/>
        <v>0</v>
      </c>
    </row>
    <row r="386" spans="19:19" x14ac:dyDescent="0.25">
      <c r="S386" s="1">
        <f t="shared" si="6"/>
        <v>0</v>
      </c>
    </row>
    <row r="387" spans="19:19" x14ac:dyDescent="0.25">
      <c r="S387" s="1">
        <f t="shared" si="6"/>
        <v>0</v>
      </c>
    </row>
  </sheetData>
  <mergeCells count="2">
    <mergeCell ref="O13:R14"/>
    <mergeCell ref="S13:W14"/>
  </mergeCells>
  <pageMargins left="0.7" right="0.7" top="0.75" bottom="0.75" header="0.3" footer="0.3"/>
  <pageSetup paperSize="9" scale="1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594DF-8D10-4E3E-BF4F-16645AB46871}">
  <sheetPr codeName="Sheet30">
    <tabColor rgb="FF162A3A"/>
    <pageSetUpPr autoPageBreaks="0" fitToPage="1"/>
  </sheetPr>
  <dimension ref="A1:AV244"/>
  <sheetViews>
    <sheetView workbookViewId="0"/>
  </sheetViews>
  <sheetFormatPr defaultColWidth="8.85546875" defaultRowHeight="15" x14ac:dyDescent="0.25"/>
  <cols>
    <col min="1" max="1" width="8.85546875" style="1"/>
    <col min="2" max="2" width="40.28515625" style="1" customWidth="1"/>
    <col min="3" max="7" width="8.85546875" style="1" bestFit="1"/>
    <col min="8" max="8" width="5.5703125" style="1" customWidth="1"/>
    <col min="9" max="9" width="16.85546875" style="8" bestFit="1" customWidth="1"/>
    <col min="10" max="10" width="13.85546875" style="1" bestFit="1" customWidth="1"/>
    <col min="11" max="11" width="7.85546875" style="38" customWidth="1"/>
    <col min="12" max="13" width="21.85546875" style="1" customWidth="1"/>
    <col min="14" max="14" width="7.5703125" style="1" customWidth="1"/>
    <col min="15" max="15" width="13.140625" style="8" customWidth="1"/>
    <col min="16" max="16" width="12.42578125" style="20" bestFit="1" customWidth="1"/>
    <col min="17" max="17" width="6" style="1" bestFit="1" customWidth="1"/>
    <col min="18" max="18" width="38" style="1" bestFit="1" customWidth="1"/>
    <col min="19" max="19" width="12.5703125" style="1" customWidth="1"/>
    <col min="20" max="20" width="11.5703125" style="8" bestFit="1" customWidth="1"/>
    <col min="21" max="21" width="15.5703125" style="20" customWidth="1"/>
    <col min="22" max="22" width="8.140625" style="1" bestFit="1" customWidth="1"/>
    <col min="23" max="23" width="31.85546875" style="1" customWidth="1"/>
    <col min="24" max="24" width="7.140625" style="1" customWidth="1"/>
    <col min="25" max="25" width="9.140625" style="1" customWidth="1"/>
    <col min="26" max="26" width="12.42578125" style="8" bestFit="1" customWidth="1"/>
    <col min="27" max="27" width="14.140625" style="1" bestFit="1" customWidth="1"/>
    <col min="28" max="28" width="6.140625" style="1" bestFit="1" customWidth="1"/>
    <col min="29" max="29" width="38" style="1" bestFit="1" customWidth="1"/>
    <col min="30" max="30" width="8.85546875" style="1" bestFit="1"/>
    <col min="31" max="31" width="12" style="8" bestFit="1" customWidth="1"/>
    <col min="32" max="32" width="13.85546875" style="1" bestFit="1" customWidth="1"/>
    <col min="33" max="33" width="11.5703125" style="1" bestFit="1" customWidth="1"/>
    <col min="34" max="34" width="38" style="1" bestFit="1" customWidth="1"/>
    <col min="35" max="35" width="5.140625" style="1" bestFit="1" customWidth="1"/>
    <col min="36" max="36" width="12.42578125" style="8" bestFit="1" customWidth="1"/>
    <col min="37" max="37" width="13.42578125" style="20" bestFit="1" customWidth="1"/>
    <col min="38" max="38" width="11.5703125" style="1" bestFit="1" customWidth="1"/>
    <col min="39" max="39" width="38" style="1" bestFit="1" customWidth="1"/>
    <col min="40" max="42" width="8.85546875" style="1" bestFit="1"/>
    <col min="43" max="43" width="11.5703125" style="8" bestFit="1" customWidth="1"/>
    <col min="44" max="47" width="8.85546875" style="1" bestFit="1"/>
    <col min="48" max="48" width="11.5703125" style="8" bestFit="1" customWidth="1"/>
    <col min="49" max="16384" width="8.85546875" style="1"/>
  </cols>
  <sheetData>
    <row r="1" spans="1:48" s="3" customFormat="1" ht="27.6" customHeight="1" x14ac:dyDescent="0.25">
      <c r="A1" s="2" t="s">
        <v>0</v>
      </c>
      <c r="B1" s="4"/>
      <c r="C1" s="4"/>
      <c r="I1" s="12"/>
      <c r="K1" s="18"/>
      <c r="O1" s="12"/>
      <c r="P1" s="19"/>
      <c r="T1" s="12"/>
      <c r="U1" s="19"/>
      <c r="Z1" s="17"/>
      <c r="AE1" s="12"/>
      <c r="AJ1" s="12"/>
      <c r="AK1" s="19"/>
      <c r="AQ1" s="12"/>
      <c r="AV1" s="12"/>
    </row>
    <row r="2" spans="1:48" ht="14.45" customHeight="1" x14ac:dyDescent="0.25"/>
    <row r="3" spans="1:48" ht="14.45" customHeight="1" x14ac:dyDescent="0.25">
      <c r="B3" s="60" t="s">
        <v>95</v>
      </c>
      <c r="I3" s="16" t="s">
        <v>205</v>
      </c>
      <c r="O3" s="1040" t="s">
        <v>223</v>
      </c>
      <c r="P3" s="1041"/>
      <c r="Q3" s="1041"/>
      <c r="R3" s="1042"/>
      <c r="S3" s="1046" t="s">
        <v>222</v>
      </c>
      <c r="T3" s="1047"/>
      <c r="U3" s="1047"/>
      <c r="V3" s="1047"/>
      <c r="W3" s="1048"/>
    </row>
    <row r="4" spans="1:48" ht="14.45" customHeight="1" x14ac:dyDescent="0.25">
      <c r="A4" s="1" t="s">
        <v>598</v>
      </c>
      <c r="B4" s="39" t="str" cm="1">
        <f t="array" ref="B4">IFERROR(_xlfn.CHOOSECOLS(_xlfn._xlws.FILTER(#REF!,#REF!&gt;0,""),1,13,17,18,19),"")</f>
        <v/>
      </c>
      <c r="C4" s="40"/>
      <c r="D4" s="40"/>
      <c r="E4" s="40"/>
      <c r="F4" s="40"/>
      <c r="G4" s="41"/>
      <c r="I4" s="53" t="s">
        <v>145</v>
      </c>
      <c r="J4" s="40" t="s">
        <v>188</v>
      </c>
      <c r="K4" s="200" t="s">
        <v>220</v>
      </c>
      <c r="L4" s="40" t="s">
        <v>25</v>
      </c>
      <c r="M4" s="41"/>
      <c r="O4" s="1043"/>
      <c r="P4" s="1044"/>
      <c r="Q4" s="1044"/>
      <c r="R4" s="1045"/>
      <c r="S4" s="1049"/>
      <c r="T4" s="1050"/>
      <c r="U4" s="1050"/>
      <c r="V4" s="1050"/>
      <c r="W4" s="1051"/>
      <c r="Z4" s="16" t="s">
        <v>609</v>
      </c>
    </row>
    <row r="5" spans="1:48" x14ac:dyDescent="0.25">
      <c r="B5" s="42"/>
      <c r="C5" s="15"/>
      <c r="D5" s="15"/>
      <c r="E5" s="15"/>
      <c r="F5" s="15"/>
      <c r="G5" s="43"/>
      <c r="I5" s="54" t="str" cm="1">
        <f t="array" ref="I5">IFERROR(_xlfn._xlws.SORT(_xlfn._xlws.FILTER(O5:S208,((Q5:Q208&lt;&gt;9999)*(Q5:Q208&lt;&gt;""))+((Q5:Q208="")*(O5:O208&lt;&gt;"")),""),5),"")</f>
        <v/>
      </c>
      <c r="J5" s="15"/>
      <c r="K5" s="179"/>
      <c r="L5" s="15"/>
      <c r="M5" s="43"/>
      <c r="O5" s="192" t="e" cm="1" vm="1">
        <f t="array" ref="O5:O6">_xlfn.UNIQUE(O26:O208)</f>
        <v>#VALUE!</v>
      </c>
      <c r="P5" s="193"/>
      <c r="Q5" s="194"/>
      <c r="R5" s="194"/>
      <c r="S5" s="196" t="e" vm="1">
        <f t="shared" ref="S5:S36" si="0">IFERROR(TEXT(TIMEVALUE(LEFT(P5,8)),"hh:mm")+O5,O5)</f>
        <v>#VALUE!</v>
      </c>
      <c r="T5" s="59"/>
      <c r="U5" s="58"/>
      <c r="V5" s="40"/>
      <c r="W5" s="41"/>
      <c r="X5" s="15"/>
      <c r="Y5" s="15" t="s">
        <v>600</v>
      </c>
      <c r="Z5" s="53" t="str" cm="1">
        <f t="array" ref="Z5">IFERROR(_xlfn.CHOOSECOLS(_xlfn._xlws.FILTER(#REF!,(#REF!&gt;0),""),16,17, 15,1),"")</f>
        <v/>
      </c>
      <c r="AA5" s="40"/>
      <c r="AB5" s="40"/>
      <c r="AC5" s="41"/>
      <c r="AE5" s="53" t="str" cm="1">
        <f t="array" ref="AE5">IFERROR(_xlfn.CHOOSECOLS(_xlfn._xlws.FILTER(#REF!,(#REF!&gt;0),""),19,20,18,1),"")</f>
        <v/>
      </c>
      <c r="AF5" s="40"/>
      <c r="AG5" s="40"/>
      <c r="AH5" s="41"/>
      <c r="AJ5" s="53" t="str" cm="1">
        <f t="array" ref="AJ5">IFERROR(_xlfn.CHOOSECOLS(_xlfn._xlws.FILTER(#REF!,(#REF!&gt;0),""),22,23,21,1),"")</f>
        <v/>
      </c>
      <c r="AK5" s="58"/>
      <c r="AL5" s="40"/>
      <c r="AM5" s="41"/>
    </row>
    <row r="6" spans="1:48" x14ac:dyDescent="0.25">
      <c r="B6" s="42"/>
      <c r="C6" s="15"/>
      <c r="D6" s="15"/>
      <c r="E6" s="15"/>
      <c r="F6" s="15"/>
      <c r="G6" s="43"/>
      <c r="I6" s="54"/>
      <c r="J6" s="15"/>
      <c r="K6" s="179"/>
      <c r="L6" s="15"/>
      <c r="M6" s="43"/>
      <c r="O6" s="195">
        <v>0</v>
      </c>
      <c r="P6" s="36"/>
      <c r="Q6" s="37"/>
      <c r="R6" s="37"/>
      <c r="S6" s="197">
        <f t="shared" si="0"/>
        <v>0</v>
      </c>
      <c r="T6" s="49"/>
      <c r="U6" s="26"/>
      <c r="V6" s="15"/>
      <c r="W6" s="43"/>
      <c r="X6" s="15"/>
      <c r="Y6" s="15"/>
      <c r="Z6" s="54"/>
      <c r="AA6" s="15"/>
      <c r="AB6" s="15"/>
      <c r="AC6" s="43"/>
      <c r="AE6" s="54"/>
      <c r="AF6" s="15"/>
      <c r="AG6" s="15"/>
      <c r="AH6" s="43"/>
      <c r="AJ6" s="54"/>
      <c r="AK6" s="26"/>
      <c r="AL6" s="15"/>
      <c r="AM6" s="43"/>
    </row>
    <row r="7" spans="1:48" x14ac:dyDescent="0.25">
      <c r="B7" s="42"/>
      <c r="C7" s="15"/>
      <c r="D7" s="15"/>
      <c r="E7" s="15"/>
      <c r="F7" s="15"/>
      <c r="G7" s="43"/>
      <c r="I7" s="54"/>
      <c r="J7" s="15"/>
      <c r="K7" s="179"/>
      <c r="L7" s="15"/>
      <c r="M7" s="43"/>
      <c r="O7" s="195"/>
      <c r="P7" s="36"/>
      <c r="Q7" s="37"/>
      <c r="R7" s="37"/>
      <c r="S7" s="197">
        <f t="shared" si="0"/>
        <v>0</v>
      </c>
      <c r="T7" s="49"/>
      <c r="U7" s="26"/>
      <c r="V7" s="15"/>
      <c r="W7" s="43"/>
      <c r="X7" s="15"/>
      <c r="Y7" s="15"/>
      <c r="Z7" s="54"/>
      <c r="AA7" s="15"/>
      <c r="AB7" s="15"/>
      <c r="AC7" s="43"/>
      <c r="AE7" s="54"/>
      <c r="AF7" s="15"/>
      <c r="AG7" s="15"/>
      <c r="AH7" s="43"/>
      <c r="AJ7" s="54"/>
      <c r="AK7" s="26"/>
      <c r="AL7" s="15"/>
      <c r="AM7" s="43"/>
    </row>
    <row r="8" spans="1:48" x14ac:dyDescent="0.25">
      <c r="B8" s="42"/>
      <c r="C8" s="15"/>
      <c r="D8" s="15"/>
      <c r="E8" s="15"/>
      <c r="F8" s="15"/>
      <c r="G8" s="43"/>
      <c r="I8" s="54"/>
      <c r="J8" s="15"/>
      <c r="K8" s="179"/>
      <c r="L8" s="15"/>
      <c r="M8" s="43"/>
      <c r="O8" s="195"/>
      <c r="P8" s="36"/>
      <c r="Q8" s="37"/>
      <c r="R8" s="37"/>
      <c r="S8" s="197">
        <f t="shared" si="0"/>
        <v>0</v>
      </c>
      <c r="T8" s="49"/>
      <c r="U8" s="26"/>
      <c r="V8" s="15"/>
      <c r="W8" s="43"/>
      <c r="X8" s="15"/>
      <c r="Y8" s="15"/>
      <c r="Z8" s="54"/>
      <c r="AA8" s="15"/>
      <c r="AB8" s="15"/>
      <c r="AC8" s="43"/>
      <c r="AE8" s="54"/>
      <c r="AF8" s="15"/>
      <c r="AG8" s="15"/>
      <c r="AH8" s="43"/>
      <c r="AJ8" s="54"/>
      <c r="AK8" s="26"/>
      <c r="AL8" s="15"/>
      <c r="AM8" s="43"/>
    </row>
    <row r="9" spans="1:48" x14ac:dyDescent="0.25">
      <c r="B9" s="42"/>
      <c r="C9" s="15"/>
      <c r="D9" s="15"/>
      <c r="E9" s="15"/>
      <c r="F9" s="15"/>
      <c r="G9" s="43"/>
      <c r="I9" s="54"/>
      <c r="J9" s="15"/>
      <c r="K9" s="179"/>
      <c r="L9" s="15"/>
      <c r="M9" s="43"/>
      <c r="O9" s="195"/>
      <c r="P9" s="36"/>
      <c r="Q9" s="37"/>
      <c r="R9" s="37"/>
      <c r="S9" s="197">
        <f t="shared" si="0"/>
        <v>0</v>
      </c>
      <c r="T9" s="49"/>
      <c r="U9" s="26"/>
      <c r="V9" s="15"/>
      <c r="W9" s="43"/>
      <c r="X9" s="15"/>
      <c r="Y9" s="15"/>
      <c r="Z9" s="54"/>
      <c r="AA9" s="15"/>
      <c r="AB9" s="15"/>
      <c r="AC9" s="43"/>
      <c r="AE9" s="54"/>
      <c r="AF9" s="15"/>
      <c r="AG9" s="15"/>
      <c r="AH9" s="43"/>
      <c r="AJ9" s="54"/>
      <c r="AK9" s="26"/>
      <c r="AL9" s="15"/>
      <c r="AM9" s="43"/>
    </row>
    <row r="10" spans="1:48" x14ac:dyDescent="0.25">
      <c r="B10" s="42"/>
      <c r="C10" s="15"/>
      <c r="D10" s="15"/>
      <c r="E10" s="15"/>
      <c r="F10" s="15"/>
      <c r="G10" s="43"/>
      <c r="I10" s="54"/>
      <c r="J10" s="15"/>
      <c r="K10" s="179"/>
      <c r="L10" s="15"/>
      <c r="M10" s="43"/>
      <c r="O10" s="195"/>
      <c r="P10" s="36"/>
      <c r="Q10" s="37"/>
      <c r="R10" s="37"/>
      <c r="S10" s="197">
        <f t="shared" si="0"/>
        <v>0</v>
      </c>
      <c r="T10" s="49"/>
      <c r="U10" s="26"/>
      <c r="V10" s="15"/>
      <c r="W10" s="43"/>
      <c r="X10" s="15"/>
      <c r="Y10" s="15"/>
      <c r="Z10" s="54"/>
      <c r="AA10" s="15"/>
      <c r="AB10" s="15"/>
      <c r="AC10" s="43"/>
      <c r="AE10" s="54"/>
      <c r="AF10" s="15"/>
      <c r="AG10" s="15"/>
      <c r="AH10" s="43"/>
      <c r="AJ10" s="54"/>
      <c r="AK10" s="26"/>
      <c r="AL10" s="15"/>
      <c r="AM10" s="43"/>
    </row>
    <row r="11" spans="1:48" x14ac:dyDescent="0.25">
      <c r="B11" s="42"/>
      <c r="C11" s="15"/>
      <c r="D11" s="15"/>
      <c r="E11" s="15"/>
      <c r="F11" s="15"/>
      <c r="G11" s="43"/>
      <c r="I11" s="54"/>
      <c r="J11" s="15"/>
      <c r="K11" s="179"/>
      <c r="L11" s="15"/>
      <c r="M11" s="43"/>
      <c r="O11" s="195"/>
      <c r="P11" s="36"/>
      <c r="Q11" s="37"/>
      <c r="R11" s="37"/>
      <c r="S11" s="197">
        <f t="shared" si="0"/>
        <v>0</v>
      </c>
      <c r="T11" s="49"/>
      <c r="U11" s="26"/>
      <c r="V11" s="15"/>
      <c r="W11" s="43"/>
      <c r="X11" s="15"/>
      <c r="Y11" s="15"/>
      <c r="Z11" s="54"/>
      <c r="AA11" s="15"/>
      <c r="AB11" s="15"/>
      <c r="AC11" s="43"/>
      <c r="AE11" s="54"/>
      <c r="AF11" s="15"/>
      <c r="AG11" s="15"/>
      <c r="AH11" s="43"/>
      <c r="AJ11" s="54"/>
      <c r="AK11" s="26"/>
      <c r="AL11" s="15"/>
      <c r="AM11" s="43"/>
    </row>
    <row r="12" spans="1:48" x14ac:dyDescent="0.25">
      <c r="B12" s="42"/>
      <c r="C12" s="15"/>
      <c r="D12" s="15"/>
      <c r="E12" s="15"/>
      <c r="F12" s="15"/>
      <c r="G12" s="43"/>
      <c r="I12" s="54"/>
      <c r="J12" s="15"/>
      <c r="K12" s="179"/>
      <c r="L12" s="15"/>
      <c r="M12" s="43"/>
      <c r="O12" s="195"/>
      <c r="P12" s="36"/>
      <c r="Q12" s="37"/>
      <c r="R12" s="37"/>
      <c r="S12" s="197">
        <f t="shared" si="0"/>
        <v>0</v>
      </c>
      <c r="T12" s="49"/>
      <c r="U12" s="26"/>
      <c r="V12" s="15"/>
      <c r="W12" s="43"/>
      <c r="Z12" s="54"/>
      <c r="AA12" s="15"/>
      <c r="AB12" s="15"/>
      <c r="AC12" s="43"/>
      <c r="AE12" s="54"/>
      <c r="AF12" s="15"/>
      <c r="AG12" s="15"/>
      <c r="AH12" s="43"/>
      <c r="AJ12" s="54"/>
      <c r="AK12" s="26"/>
      <c r="AL12" s="15"/>
      <c r="AM12" s="43"/>
    </row>
    <row r="13" spans="1:48" x14ac:dyDescent="0.25">
      <c r="B13" s="42"/>
      <c r="C13" s="15"/>
      <c r="D13" s="15"/>
      <c r="E13" s="15"/>
      <c r="F13" s="15"/>
      <c r="G13" s="43"/>
      <c r="H13" s="5"/>
      <c r="I13" s="54"/>
      <c r="J13" s="15"/>
      <c r="K13" s="179"/>
      <c r="L13" s="15"/>
      <c r="M13" s="43"/>
      <c r="O13" s="195"/>
      <c r="P13" s="36"/>
      <c r="Q13" s="37"/>
      <c r="R13" s="37"/>
      <c r="S13" s="197">
        <f t="shared" si="0"/>
        <v>0</v>
      </c>
      <c r="T13" s="49"/>
      <c r="U13" s="26"/>
      <c r="V13" s="198"/>
      <c r="W13" s="199"/>
      <c r="Z13" s="54"/>
      <c r="AA13" s="15"/>
      <c r="AB13" s="15"/>
      <c r="AC13" s="43"/>
      <c r="AE13" s="54"/>
      <c r="AF13" s="15"/>
      <c r="AG13" s="15"/>
      <c r="AH13" s="43"/>
      <c r="AJ13" s="54"/>
      <c r="AK13" s="26"/>
      <c r="AL13" s="15"/>
      <c r="AM13" s="43"/>
    </row>
    <row r="14" spans="1:48" x14ac:dyDescent="0.25">
      <c r="B14" s="42"/>
      <c r="C14" s="15"/>
      <c r="D14" s="15"/>
      <c r="E14" s="15"/>
      <c r="F14" s="15"/>
      <c r="G14" s="43"/>
      <c r="H14" s="5"/>
      <c r="I14" s="54"/>
      <c r="J14" s="15"/>
      <c r="K14" s="179"/>
      <c r="L14" s="15"/>
      <c r="M14" s="43"/>
      <c r="O14" s="54"/>
      <c r="P14" s="26"/>
      <c r="Q14" s="15"/>
      <c r="R14" s="15"/>
      <c r="S14" s="197">
        <f t="shared" si="0"/>
        <v>0</v>
      </c>
      <c r="T14" s="49"/>
      <c r="U14" s="26"/>
      <c r="V14" s="198"/>
      <c r="W14" s="199"/>
      <c r="Z14" s="54"/>
      <c r="AA14" s="15"/>
      <c r="AB14" s="15"/>
      <c r="AC14" s="43"/>
      <c r="AE14" s="54"/>
      <c r="AF14" s="15"/>
      <c r="AG14" s="15"/>
      <c r="AH14" s="43"/>
      <c r="AJ14" s="54"/>
      <c r="AK14" s="26"/>
      <c r="AL14" s="15"/>
      <c r="AM14" s="43"/>
    </row>
    <row r="15" spans="1:48" x14ac:dyDescent="0.25">
      <c r="B15" s="42"/>
      <c r="C15" s="15"/>
      <c r="D15" s="15"/>
      <c r="E15" s="15"/>
      <c r="F15" s="15"/>
      <c r="G15" s="43"/>
      <c r="H15" s="5"/>
      <c r="I15" s="54"/>
      <c r="J15" s="15"/>
      <c r="K15" s="179"/>
      <c r="L15" s="15"/>
      <c r="M15" s="43"/>
      <c r="O15" s="54"/>
      <c r="P15" s="26"/>
      <c r="Q15" s="15"/>
      <c r="R15" s="15"/>
      <c r="S15" s="197">
        <f t="shared" si="0"/>
        <v>0</v>
      </c>
      <c r="T15" s="49"/>
      <c r="U15" s="26"/>
      <c r="V15" s="198"/>
      <c r="W15" s="199"/>
      <c r="Z15" s="54"/>
      <c r="AA15" s="15"/>
      <c r="AB15" s="15"/>
      <c r="AC15" s="43"/>
      <c r="AE15" s="54"/>
      <c r="AF15" s="15"/>
      <c r="AG15" s="15"/>
      <c r="AH15" s="43"/>
      <c r="AJ15" s="54"/>
      <c r="AK15" s="26"/>
      <c r="AL15" s="15"/>
      <c r="AM15" s="43"/>
    </row>
    <row r="16" spans="1:48" x14ac:dyDescent="0.25">
      <c r="B16" s="42"/>
      <c r="C16" s="15"/>
      <c r="D16" s="15"/>
      <c r="E16" s="15"/>
      <c r="F16" s="15"/>
      <c r="G16" s="43"/>
      <c r="H16" s="5"/>
      <c r="I16" s="54"/>
      <c r="J16" s="15"/>
      <c r="K16" s="179"/>
      <c r="L16" s="15"/>
      <c r="M16" s="43"/>
      <c r="O16" s="54"/>
      <c r="P16" s="26"/>
      <c r="Q16" s="15"/>
      <c r="R16" s="15"/>
      <c r="S16" s="197">
        <f t="shared" si="0"/>
        <v>0</v>
      </c>
      <c r="T16" s="49"/>
      <c r="U16" s="26"/>
      <c r="V16" s="198"/>
      <c r="W16" s="199"/>
      <c r="Z16" s="54"/>
      <c r="AA16" s="15"/>
      <c r="AB16" s="15"/>
      <c r="AC16" s="43"/>
      <c r="AE16" s="54"/>
      <c r="AF16" s="15"/>
      <c r="AG16" s="15"/>
      <c r="AH16" s="43"/>
      <c r="AJ16" s="54"/>
      <c r="AK16" s="26"/>
      <c r="AL16" s="15"/>
      <c r="AM16" s="43"/>
    </row>
    <row r="17" spans="1:39" x14ac:dyDescent="0.25">
      <c r="B17" s="42"/>
      <c r="C17" s="15"/>
      <c r="D17" s="15"/>
      <c r="E17" s="15"/>
      <c r="F17" s="15"/>
      <c r="G17" s="43"/>
      <c r="H17" s="5"/>
      <c r="I17" s="54"/>
      <c r="J17" s="15"/>
      <c r="K17" s="179"/>
      <c r="L17" s="15"/>
      <c r="M17" s="43"/>
      <c r="O17" s="54"/>
      <c r="P17" s="26"/>
      <c r="Q17" s="15"/>
      <c r="R17" s="15"/>
      <c r="S17" s="197">
        <f t="shared" si="0"/>
        <v>0</v>
      </c>
      <c r="T17" s="49"/>
      <c r="U17" s="26"/>
      <c r="V17" s="198"/>
      <c r="W17" s="199"/>
      <c r="Z17" s="54"/>
      <c r="AA17" s="15"/>
      <c r="AB17" s="15"/>
      <c r="AC17" s="43"/>
      <c r="AE17" s="54"/>
      <c r="AF17" s="15"/>
      <c r="AG17" s="15"/>
      <c r="AH17" s="43"/>
      <c r="AJ17" s="54"/>
      <c r="AK17" s="26"/>
      <c r="AL17" s="15"/>
      <c r="AM17" s="43"/>
    </row>
    <row r="18" spans="1:39" ht="14.45" customHeight="1" x14ac:dyDescent="0.25">
      <c r="B18" s="42"/>
      <c r="C18" s="15"/>
      <c r="D18" s="15"/>
      <c r="E18" s="15"/>
      <c r="F18" s="15"/>
      <c r="G18" s="43"/>
      <c r="H18" s="5"/>
      <c r="I18" s="54"/>
      <c r="J18" s="15"/>
      <c r="K18" s="179"/>
      <c r="L18" s="15"/>
      <c r="M18" s="43"/>
      <c r="O18" s="54"/>
      <c r="P18" s="26"/>
      <c r="Q18" s="15"/>
      <c r="R18" s="15"/>
      <c r="S18" s="197">
        <f t="shared" si="0"/>
        <v>0</v>
      </c>
      <c r="T18" s="49"/>
      <c r="U18" s="26"/>
      <c r="V18" s="198"/>
      <c r="W18" s="199"/>
      <c r="Z18" s="54"/>
      <c r="AA18" s="15"/>
      <c r="AB18" s="15"/>
      <c r="AC18" s="43"/>
      <c r="AE18" s="54"/>
      <c r="AF18" s="15"/>
      <c r="AG18" s="15"/>
      <c r="AH18" s="43"/>
      <c r="AJ18" s="54"/>
      <c r="AK18" s="26"/>
      <c r="AL18" s="15"/>
      <c r="AM18" s="43"/>
    </row>
    <row r="19" spans="1:39" ht="14.45" customHeight="1" x14ac:dyDescent="0.25">
      <c r="B19" s="42"/>
      <c r="C19" s="15"/>
      <c r="D19" s="15"/>
      <c r="E19" s="15"/>
      <c r="F19" s="15"/>
      <c r="G19" s="43"/>
      <c r="H19" s="5"/>
      <c r="I19" s="54"/>
      <c r="J19" s="15"/>
      <c r="K19" s="179"/>
      <c r="L19" s="15"/>
      <c r="M19" s="43"/>
      <c r="O19" s="54"/>
      <c r="P19" s="26"/>
      <c r="Q19" s="15"/>
      <c r="R19" s="15"/>
      <c r="S19" s="197">
        <f t="shared" si="0"/>
        <v>0</v>
      </c>
      <c r="T19" s="49"/>
      <c r="U19" s="26"/>
      <c r="V19" s="198"/>
      <c r="W19" s="199"/>
      <c r="Z19" s="54"/>
      <c r="AA19" s="15"/>
      <c r="AB19" s="15"/>
      <c r="AC19" s="43"/>
      <c r="AE19" s="54"/>
      <c r="AF19" s="15"/>
      <c r="AG19" s="15"/>
      <c r="AH19" s="43"/>
      <c r="AJ19" s="54"/>
      <c r="AK19" s="26"/>
      <c r="AL19" s="15"/>
      <c r="AM19" s="43"/>
    </row>
    <row r="20" spans="1:39" x14ac:dyDescent="0.25">
      <c r="B20" s="42"/>
      <c r="C20" s="15"/>
      <c r="D20" s="15"/>
      <c r="E20" s="15"/>
      <c r="F20" s="15"/>
      <c r="G20" s="43"/>
      <c r="H20" s="5"/>
      <c r="I20" s="54"/>
      <c r="J20" s="15"/>
      <c r="K20" s="179"/>
      <c r="L20" s="15"/>
      <c r="M20" s="43"/>
      <c r="O20" s="54"/>
      <c r="P20" s="26"/>
      <c r="Q20" s="15"/>
      <c r="R20" s="15"/>
      <c r="S20" s="197">
        <f t="shared" si="0"/>
        <v>0</v>
      </c>
      <c r="T20" s="49"/>
      <c r="U20" s="26"/>
      <c r="V20" s="198"/>
      <c r="W20" s="199"/>
      <c r="Z20" s="54"/>
      <c r="AA20" s="15"/>
      <c r="AB20" s="15"/>
      <c r="AC20" s="43"/>
      <c r="AE20" s="54"/>
      <c r="AF20" s="15"/>
      <c r="AG20" s="15"/>
      <c r="AH20" s="43"/>
      <c r="AJ20" s="54"/>
      <c r="AK20" s="26"/>
      <c r="AL20" s="15"/>
      <c r="AM20" s="43"/>
    </row>
    <row r="21" spans="1:39" x14ac:dyDescent="0.25">
      <c r="B21" s="42"/>
      <c r="C21" s="15"/>
      <c r="D21" s="15"/>
      <c r="E21" s="15"/>
      <c r="F21" s="15"/>
      <c r="G21" s="43"/>
      <c r="H21" s="5"/>
      <c r="I21" s="54"/>
      <c r="J21" s="15"/>
      <c r="K21" s="179"/>
      <c r="L21" s="15"/>
      <c r="M21" s="43"/>
      <c r="O21" s="54"/>
      <c r="P21" s="26"/>
      <c r="Q21" s="15"/>
      <c r="R21" s="15"/>
      <c r="S21" s="197">
        <f t="shared" si="0"/>
        <v>0</v>
      </c>
      <c r="T21" s="49"/>
      <c r="U21" s="26"/>
      <c r="V21" s="198"/>
      <c r="W21" s="199"/>
      <c r="Z21" s="54"/>
      <c r="AA21" s="15"/>
      <c r="AB21" s="15"/>
      <c r="AC21" s="43"/>
      <c r="AE21" s="54"/>
      <c r="AF21" s="15"/>
      <c r="AG21" s="15"/>
      <c r="AH21" s="43"/>
      <c r="AJ21" s="54"/>
      <c r="AK21" s="26"/>
      <c r="AL21" s="15"/>
      <c r="AM21" s="43"/>
    </row>
    <row r="22" spans="1:39" x14ac:dyDescent="0.25">
      <c r="B22" s="42"/>
      <c r="C22" s="15"/>
      <c r="D22" s="15"/>
      <c r="E22" s="15"/>
      <c r="F22" s="15"/>
      <c r="G22" s="43"/>
      <c r="I22" s="42"/>
      <c r="J22" s="15"/>
      <c r="K22" s="179"/>
      <c r="L22" s="15"/>
      <c r="M22" s="43"/>
      <c r="O22" s="54"/>
      <c r="P22" s="26"/>
      <c r="Q22" s="15"/>
      <c r="R22" s="15"/>
      <c r="S22" s="197">
        <f t="shared" si="0"/>
        <v>0</v>
      </c>
      <c r="T22" s="49"/>
      <c r="U22" s="26"/>
      <c r="V22" s="198"/>
      <c r="W22" s="199"/>
      <c r="Z22" s="54"/>
      <c r="AA22" s="15"/>
      <c r="AB22" s="15"/>
      <c r="AC22" s="43"/>
      <c r="AE22" s="54"/>
      <c r="AF22" s="15"/>
      <c r="AG22" s="15"/>
      <c r="AH22" s="43"/>
      <c r="AJ22" s="54"/>
      <c r="AK22" s="26"/>
      <c r="AL22" s="15"/>
      <c r="AM22" s="43"/>
    </row>
    <row r="23" spans="1:39" x14ac:dyDescent="0.25">
      <c r="B23" s="42"/>
      <c r="C23" s="15"/>
      <c r="D23" s="15"/>
      <c r="E23" s="15"/>
      <c r="F23" s="15"/>
      <c r="G23" s="43"/>
      <c r="I23" s="42"/>
      <c r="J23" s="15"/>
      <c r="K23" s="179"/>
      <c r="L23" s="15"/>
      <c r="M23" s="43"/>
      <c r="O23" s="54"/>
      <c r="P23" s="26"/>
      <c r="Q23" s="15"/>
      <c r="R23" s="15"/>
      <c r="S23" s="197">
        <f t="shared" si="0"/>
        <v>0</v>
      </c>
      <c r="T23" s="49"/>
      <c r="U23" s="26"/>
      <c r="V23" s="198"/>
      <c r="W23" s="199"/>
      <c r="Z23" s="54"/>
      <c r="AA23" s="15"/>
      <c r="AB23" s="15"/>
      <c r="AC23" s="43"/>
      <c r="AE23" s="54"/>
      <c r="AF23" s="15"/>
      <c r="AG23" s="15"/>
      <c r="AH23" s="43"/>
      <c r="AJ23" s="54"/>
      <c r="AK23" s="26"/>
      <c r="AL23" s="15"/>
      <c r="AM23" s="43"/>
    </row>
    <row r="24" spans="1:39" x14ac:dyDescent="0.25">
      <c r="B24" s="42"/>
      <c r="C24" s="15"/>
      <c r="D24" s="15"/>
      <c r="E24" s="15"/>
      <c r="F24" s="15"/>
      <c r="G24" s="43"/>
      <c r="I24" s="42"/>
      <c r="J24" s="15"/>
      <c r="K24" s="179"/>
      <c r="L24" s="15"/>
      <c r="M24" s="43"/>
      <c r="O24" s="54"/>
      <c r="P24" s="26"/>
      <c r="Q24" s="15"/>
      <c r="R24" s="15"/>
      <c r="S24" s="197">
        <f t="shared" si="0"/>
        <v>0</v>
      </c>
      <c r="T24" s="49"/>
      <c r="U24" s="26"/>
      <c r="V24" s="198"/>
      <c r="W24" s="199"/>
      <c r="Z24" s="54"/>
      <c r="AA24" s="15"/>
      <c r="AB24" s="15"/>
      <c r="AC24" s="43"/>
      <c r="AE24" s="54"/>
      <c r="AF24" s="15"/>
      <c r="AG24" s="15"/>
      <c r="AH24" s="43"/>
      <c r="AJ24" s="54"/>
      <c r="AK24" s="26"/>
      <c r="AL24" s="15"/>
      <c r="AM24" s="43"/>
    </row>
    <row r="25" spans="1:39" x14ac:dyDescent="0.25">
      <c r="B25" s="42"/>
      <c r="C25" s="15"/>
      <c r="D25" s="15"/>
      <c r="E25" s="15"/>
      <c r="F25" s="15"/>
      <c r="G25" s="43"/>
      <c r="I25" s="42"/>
      <c r="J25" s="15"/>
      <c r="K25" s="179"/>
      <c r="L25" s="15"/>
      <c r="M25" s="43"/>
      <c r="O25" s="55"/>
      <c r="P25" s="56"/>
      <c r="Q25" s="45"/>
      <c r="R25" s="45"/>
      <c r="S25" s="197">
        <f t="shared" si="0"/>
        <v>0</v>
      </c>
      <c r="T25" s="49"/>
      <c r="U25" s="26"/>
      <c r="V25" s="198"/>
      <c r="W25" s="199"/>
      <c r="Z25" s="54"/>
      <c r="AA25" s="15"/>
      <c r="AB25" s="15"/>
      <c r="AC25" s="43"/>
      <c r="AE25" s="54"/>
      <c r="AF25" s="15"/>
      <c r="AG25" s="15"/>
      <c r="AH25" s="43"/>
      <c r="AJ25" s="54"/>
      <c r="AK25" s="26"/>
      <c r="AL25" s="15"/>
      <c r="AM25" s="43"/>
    </row>
    <row r="26" spans="1:39" x14ac:dyDescent="0.25">
      <c r="B26" s="42"/>
      <c r="C26" s="15"/>
      <c r="D26" s="15"/>
      <c r="E26" s="15"/>
      <c r="F26" s="15"/>
      <c r="G26" s="43"/>
      <c r="I26" s="42"/>
      <c r="J26" s="15"/>
      <c r="K26" s="179"/>
      <c r="L26" s="15"/>
      <c r="M26" s="43"/>
      <c r="O26" s="25" t="e" cm="1" vm="2">
        <f t="array" ref="O26">_xlfn._xlws.FILTER(_xlfn.VSTACK(Z5:AC208,AE5:AH208,AJ5:AM208),_xlfn.VSTACK(AB5:AB208,AG5:AG208,AL5:AL208)&lt;&gt;0)</f>
        <v>#VALUE!</v>
      </c>
      <c r="R26" s="15"/>
      <c r="S26" s="197" t="e" vm="1">
        <f t="shared" si="0"/>
        <v>#VALUE!</v>
      </c>
      <c r="T26" s="49"/>
      <c r="U26" s="26"/>
      <c r="V26" s="198"/>
      <c r="W26" s="199"/>
      <c r="Z26" s="54"/>
      <c r="AA26" s="15"/>
      <c r="AB26" s="15"/>
      <c r="AC26" s="43"/>
      <c r="AE26" s="54"/>
      <c r="AF26" s="15"/>
      <c r="AG26" s="15"/>
      <c r="AH26" s="43"/>
      <c r="AJ26" s="54"/>
      <c r="AK26" s="26"/>
      <c r="AL26" s="15"/>
      <c r="AM26" s="43"/>
    </row>
    <row r="27" spans="1:39" x14ac:dyDescent="0.25">
      <c r="B27" s="44"/>
      <c r="C27" s="45"/>
      <c r="D27" s="45"/>
      <c r="E27" s="45"/>
      <c r="F27" s="45"/>
      <c r="G27" s="46"/>
      <c r="I27" s="42"/>
      <c r="J27" s="15"/>
      <c r="K27" s="179"/>
      <c r="L27" s="15"/>
      <c r="M27" s="43"/>
      <c r="O27" s="25"/>
      <c r="R27" s="15"/>
      <c r="S27" s="197">
        <f t="shared" si="0"/>
        <v>0</v>
      </c>
      <c r="T27" s="49"/>
      <c r="U27" s="26"/>
      <c r="V27" s="198"/>
      <c r="W27" s="199"/>
      <c r="Z27" s="54"/>
      <c r="AA27" s="15"/>
      <c r="AB27" s="15"/>
      <c r="AC27" s="43"/>
      <c r="AE27" s="54"/>
      <c r="AF27" s="15"/>
      <c r="AG27" s="15"/>
      <c r="AH27" s="43"/>
      <c r="AJ27" s="54"/>
      <c r="AK27" s="26"/>
      <c r="AL27" s="15"/>
      <c r="AM27" s="43"/>
    </row>
    <row r="28" spans="1:39" x14ac:dyDescent="0.25">
      <c r="I28" s="42"/>
      <c r="J28" s="15"/>
      <c r="K28" s="179"/>
      <c r="L28" s="15"/>
      <c r="M28" s="43"/>
      <c r="O28" s="25"/>
      <c r="R28" s="15"/>
      <c r="S28" s="197">
        <f t="shared" si="0"/>
        <v>0</v>
      </c>
      <c r="T28" s="49"/>
      <c r="U28" s="26"/>
      <c r="V28" s="198"/>
      <c r="W28" s="199"/>
      <c r="Z28" s="54"/>
      <c r="AA28" s="15"/>
      <c r="AB28" s="15"/>
      <c r="AC28" s="43"/>
      <c r="AE28" s="54"/>
      <c r="AF28" s="15"/>
      <c r="AG28" s="15"/>
      <c r="AH28" s="43"/>
      <c r="AJ28" s="54"/>
      <c r="AK28" s="26"/>
      <c r="AL28" s="15"/>
      <c r="AM28" s="43"/>
    </row>
    <row r="29" spans="1:39" x14ac:dyDescent="0.25">
      <c r="A29" s="1" t="s">
        <v>599</v>
      </c>
      <c r="B29" s="39" t="str" cm="1">
        <f t="array" ref="B29">IFERROR(_xlfn.CHOOSECOLS(_xlfn._xlws.FILTER(#REF!,#REF!&gt;0,""),1,13,17,18,19),"")</f>
        <v/>
      </c>
      <c r="C29" s="40"/>
      <c r="D29" s="40"/>
      <c r="E29" s="40"/>
      <c r="F29" s="40"/>
      <c r="G29" s="41"/>
      <c r="I29" s="42"/>
      <c r="J29" s="15"/>
      <c r="K29" s="179"/>
      <c r="L29" s="15"/>
      <c r="M29" s="43"/>
      <c r="O29" s="25"/>
      <c r="R29" s="15"/>
      <c r="S29" s="197">
        <f t="shared" si="0"/>
        <v>0</v>
      </c>
      <c r="T29" s="49"/>
      <c r="U29" s="26"/>
      <c r="V29" s="198"/>
      <c r="W29" s="199"/>
      <c r="Z29" s="54"/>
      <c r="AA29" s="15"/>
      <c r="AB29" s="15"/>
      <c r="AC29" s="43"/>
      <c r="AE29" s="54"/>
      <c r="AF29" s="15"/>
      <c r="AG29" s="15"/>
      <c r="AH29" s="43"/>
      <c r="AJ29" s="54"/>
      <c r="AK29" s="26"/>
      <c r="AL29" s="15"/>
      <c r="AM29" s="43"/>
    </row>
    <row r="30" spans="1:39" x14ac:dyDescent="0.25">
      <c r="B30" s="42"/>
      <c r="C30" s="15"/>
      <c r="D30" s="15"/>
      <c r="E30" s="15"/>
      <c r="F30" s="15"/>
      <c r="G30" s="43"/>
      <c r="I30" s="42"/>
      <c r="J30" s="15"/>
      <c r="K30" s="179"/>
      <c r="L30" s="15"/>
      <c r="M30" s="43"/>
      <c r="O30" s="25"/>
      <c r="R30" s="15"/>
      <c r="S30" s="197">
        <f t="shared" si="0"/>
        <v>0</v>
      </c>
      <c r="T30" s="49"/>
      <c r="U30" s="26"/>
      <c r="V30" s="198"/>
      <c r="W30" s="199"/>
      <c r="Z30" s="42"/>
      <c r="AA30" s="15"/>
      <c r="AB30" s="15"/>
      <c r="AC30" s="43"/>
      <c r="AE30" s="54"/>
      <c r="AF30" s="15"/>
      <c r="AG30" s="15"/>
      <c r="AH30" s="43"/>
      <c r="AJ30" s="54"/>
      <c r="AK30" s="26"/>
      <c r="AL30" s="15"/>
      <c r="AM30" s="43"/>
    </row>
    <row r="31" spans="1:39" x14ac:dyDescent="0.25">
      <c r="B31" s="42"/>
      <c r="C31" s="15"/>
      <c r="D31" s="15"/>
      <c r="E31" s="15"/>
      <c r="F31" s="15"/>
      <c r="G31" s="43"/>
      <c r="I31" s="42"/>
      <c r="J31" s="15"/>
      <c r="K31" s="179"/>
      <c r="L31" s="15"/>
      <c r="M31" s="43"/>
      <c r="O31" s="25"/>
      <c r="R31" s="15"/>
      <c r="S31" s="197">
        <f t="shared" si="0"/>
        <v>0</v>
      </c>
      <c r="T31" s="49"/>
      <c r="U31" s="26"/>
      <c r="V31" s="198"/>
      <c r="W31" s="199"/>
      <c r="Z31" s="42"/>
      <c r="AA31" s="15"/>
      <c r="AB31" s="15"/>
      <c r="AC31" s="43"/>
      <c r="AD31" s="62"/>
      <c r="AE31" s="54"/>
      <c r="AF31" s="15"/>
      <c r="AG31" s="15"/>
      <c r="AH31" s="43"/>
      <c r="AI31" s="62"/>
      <c r="AJ31" s="54"/>
      <c r="AK31" s="26"/>
      <c r="AL31" s="15"/>
      <c r="AM31" s="43"/>
    </row>
    <row r="32" spans="1:39" x14ac:dyDescent="0.25">
      <c r="B32" s="42"/>
      <c r="C32" s="15"/>
      <c r="D32" s="15"/>
      <c r="E32" s="15"/>
      <c r="F32" s="15"/>
      <c r="G32" s="43"/>
      <c r="I32" s="42"/>
      <c r="J32" s="15"/>
      <c r="K32" s="179"/>
      <c r="L32" s="15"/>
      <c r="M32" s="43"/>
      <c r="O32" s="25"/>
      <c r="R32" s="15"/>
      <c r="S32" s="197">
        <f t="shared" si="0"/>
        <v>0</v>
      </c>
      <c r="T32" s="49"/>
      <c r="U32" s="26"/>
      <c r="V32" s="15"/>
      <c r="W32" s="43"/>
      <c r="Z32" s="40"/>
      <c r="AA32" s="40"/>
      <c r="AB32" s="40"/>
      <c r="AC32" s="40"/>
      <c r="AD32" s="15"/>
      <c r="AE32" s="59"/>
      <c r="AF32" s="40"/>
      <c r="AG32" s="40"/>
      <c r="AH32" s="40"/>
      <c r="AI32" s="15"/>
      <c r="AJ32" s="59"/>
      <c r="AK32" s="58"/>
      <c r="AL32" s="40"/>
      <c r="AM32" s="40"/>
    </row>
    <row r="33" spans="1:48" x14ac:dyDescent="0.25">
      <c r="B33" s="42"/>
      <c r="C33" s="15"/>
      <c r="D33" s="15"/>
      <c r="E33" s="15"/>
      <c r="F33" s="15"/>
      <c r="G33" s="43"/>
      <c r="I33" s="42"/>
      <c r="J33" s="15"/>
      <c r="K33" s="179"/>
      <c r="L33" s="15"/>
      <c r="M33" s="43"/>
      <c r="O33" s="25"/>
      <c r="R33" s="15"/>
      <c r="S33" s="197">
        <f t="shared" si="0"/>
        <v>0</v>
      </c>
      <c r="T33" s="49"/>
      <c r="U33" s="26"/>
      <c r="V33" s="15"/>
      <c r="W33" s="43"/>
      <c r="Z33" s="15"/>
      <c r="AA33" s="15"/>
      <c r="AB33" s="15"/>
      <c r="AC33" s="15"/>
      <c r="AD33" s="15"/>
      <c r="AE33" s="49"/>
      <c r="AF33" s="15"/>
      <c r="AG33" s="15"/>
      <c r="AH33" s="15"/>
      <c r="AI33" s="15"/>
      <c r="AJ33" s="49"/>
      <c r="AK33" s="26"/>
      <c r="AL33" s="15"/>
      <c r="AM33" s="15"/>
    </row>
    <row r="34" spans="1:48" x14ac:dyDescent="0.25">
      <c r="B34" s="42"/>
      <c r="C34" s="15"/>
      <c r="D34" s="15"/>
      <c r="E34" s="15"/>
      <c r="F34" s="15"/>
      <c r="G34" s="43"/>
      <c r="I34" s="42"/>
      <c r="J34" s="15"/>
      <c r="K34" s="179"/>
      <c r="L34" s="15"/>
      <c r="M34" s="43"/>
      <c r="O34" s="25"/>
      <c r="R34" s="15"/>
      <c r="S34" s="197">
        <f t="shared" si="0"/>
        <v>0</v>
      </c>
      <c r="T34" s="49"/>
      <c r="U34" s="26"/>
      <c r="V34" s="15"/>
      <c r="W34" s="43"/>
      <c r="Z34" s="15"/>
      <c r="AA34" s="15"/>
      <c r="AB34" s="15"/>
      <c r="AC34" s="15"/>
      <c r="AD34" s="15"/>
      <c r="AE34" s="49"/>
      <c r="AF34" s="15"/>
      <c r="AG34" s="15"/>
      <c r="AH34" s="15"/>
      <c r="AI34" s="15"/>
      <c r="AJ34" s="49"/>
      <c r="AK34" s="26"/>
      <c r="AL34" s="15"/>
      <c r="AM34" s="15"/>
    </row>
    <row r="35" spans="1:48" x14ac:dyDescent="0.25">
      <c r="B35" s="42"/>
      <c r="C35" s="15"/>
      <c r="D35" s="15"/>
      <c r="E35" s="15"/>
      <c r="F35" s="15"/>
      <c r="G35" s="43"/>
      <c r="I35" s="42"/>
      <c r="J35" s="15"/>
      <c r="K35" s="179"/>
      <c r="L35" s="15"/>
      <c r="M35" s="43"/>
      <c r="O35" s="25"/>
      <c r="R35" s="15"/>
      <c r="S35" s="197">
        <f t="shared" si="0"/>
        <v>0</v>
      </c>
      <c r="T35" s="49"/>
      <c r="U35" s="26"/>
      <c r="V35" s="15"/>
      <c r="W35" s="43"/>
      <c r="Y35" s="1" t="s">
        <v>601</v>
      </c>
      <c r="Z35" s="53" t="str" cm="1">
        <f t="array" ref="Z35">IFERROR(_xlfn.CHOOSECOLS(_xlfn._xlws.FILTER(#REF!,(#REF!&gt;0),""),16,17, 15,1),"")</f>
        <v/>
      </c>
      <c r="AA35" s="58"/>
      <c r="AB35" s="40"/>
      <c r="AC35" s="41"/>
      <c r="AD35" s="15"/>
      <c r="AE35" s="39" t="str" cm="1">
        <f t="array" ref="AE35">IFERROR(_xlfn.CHOOSECOLS(_xlfn._xlws.FILTER(#REF!,(#REF!&gt;0),""),19,20, 18,1),"")</f>
        <v/>
      </c>
      <c r="AF35" s="40"/>
      <c r="AG35" s="59"/>
      <c r="AH35" s="41"/>
      <c r="AI35" s="15"/>
      <c r="AJ35" s="39" t="str" cm="1">
        <f t="array" ref="AJ35">IFERROR(_xlfn.CHOOSECOLS(_xlfn._xlws.FILTER(#REF!,(#REF!&gt;0),""),22,23, 21,1),"")</f>
        <v/>
      </c>
      <c r="AK35" s="40"/>
      <c r="AL35" s="59"/>
      <c r="AM35" s="41"/>
    </row>
    <row r="36" spans="1:48" x14ac:dyDescent="0.25">
      <c r="B36" s="42"/>
      <c r="C36" s="15"/>
      <c r="D36" s="15"/>
      <c r="E36" s="15"/>
      <c r="F36" s="15"/>
      <c r="G36" s="43"/>
      <c r="I36" s="42"/>
      <c r="J36" s="15"/>
      <c r="K36" s="179"/>
      <c r="L36" s="15"/>
      <c r="M36" s="43"/>
      <c r="O36" s="25"/>
      <c r="R36" s="15"/>
      <c r="S36" s="197">
        <f t="shared" si="0"/>
        <v>0</v>
      </c>
      <c r="T36" s="49"/>
      <c r="U36" s="15"/>
      <c r="V36" s="15"/>
      <c r="W36" s="43"/>
      <c r="Z36" s="54"/>
      <c r="AA36" s="26"/>
      <c r="AB36" s="15"/>
      <c r="AC36" s="43"/>
      <c r="AD36" s="15"/>
      <c r="AE36" s="42"/>
      <c r="AF36" s="15"/>
      <c r="AG36" s="49"/>
      <c r="AH36" s="43"/>
      <c r="AI36" s="15"/>
      <c r="AJ36" s="42"/>
      <c r="AK36" s="15"/>
      <c r="AL36" s="49"/>
      <c r="AM36" s="43"/>
    </row>
    <row r="37" spans="1:48" x14ac:dyDescent="0.25">
      <c r="B37" s="42"/>
      <c r="C37" s="15"/>
      <c r="D37" s="15"/>
      <c r="E37" s="15"/>
      <c r="F37" s="15"/>
      <c r="G37" s="43"/>
      <c r="I37" s="42"/>
      <c r="J37" s="15"/>
      <c r="K37" s="179"/>
      <c r="L37" s="15"/>
      <c r="M37" s="43"/>
      <c r="O37" s="25"/>
      <c r="R37" s="15"/>
      <c r="S37" s="197">
        <f t="shared" ref="S37:S68" si="1">IFERROR(TEXT(TIMEVALUE(LEFT(P37,8)),"hh:mm")+O37,O37)</f>
        <v>0</v>
      </c>
      <c r="T37" s="49"/>
      <c r="U37" s="15"/>
      <c r="V37" s="15"/>
      <c r="W37" s="43"/>
      <c r="Z37" s="54"/>
      <c r="AA37" s="26"/>
      <c r="AB37" s="15"/>
      <c r="AC37" s="43"/>
      <c r="AD37" s="15"/>
      <c r="AE37" s="42"/>
      <c r="AF37" s="15"/>
      <c r="AG37" s="49"/>
      <c r="AH37" s="43"/>
      <c r="AI37" s="15"/>
      <c r="AJ37" s="42"/>
      <c r="AK37" s="15"/>
      <c r="AL37" s="49"/>
      <c r="AM37" s="43"/>
    </row>
    <row r="38" spans="1:48" x14ac:dyDescent="0.25">
      <c r="B38" s="42"/>
      <c r="C38" s="15"/>
      <c r="D38" s="15"/>
      <c r="E38" s="15"/>
      <c r="F38" s="15"/>
      <c r="G38" s="43"/>
      <c r="I38" s="42"/>
      <c r="J38" s="15"/>
      <c r="K38" s="179"/>
      <c r="L38" s="15"/>
      <c r="M38" s="43"/>
      <c r="O38" s="25"/>
      <c r="R38" s="15"/>
      <c r="S38" s="197">
        <f t="shared" si="1"/>
        <v>0</v>
      </c>
      <c r="T38" s="49"/>
      <c r="U38" s="15"/>
      <c r="V38" s="15"/>
      <c r="W38" s="43"/>
      <c r="Z38" s="54"/>
      <c r="AA38" s="26"/>
      <c r="AB38" s="15"/>
      <c r="AC38" s="43"/>
      <c r="AD38" s="15"/>
      <c r="AE38" s="42"/>
      <c r="AF38" s="15"/>
      <c r="AG38" s="49"/>
      <c r="AH38" s="43"/>
      <c r="AI38" s="15"/>
      <c r="AJ38" s="42"/>
      <c r="AK38" s="15"/>
      <c r="AL38" s="49"/>
      <c r="AM38" s="43"/>
    </row>
    <row r="39" spans="1:48" x14ac:dyDescent="0.25">
      <c r="B39" s="42"/>
      <c r="C39" s="15"/>
      <c r="D39" s="15"/>
      <c r="E39" s="15"/>
      <c r="F39" s="15"/>
      <c r="G39" s="43"/>
      <c r="I39" s="42"/>
      <c r="J39" s="15"/>
      <c r="K39" s="179"/>
      <c r="L39" s="15"/>
      <c r="M39" s="43"/>
      <c r="O39" s="25"/>
      <c r="R39" s="15"/>
      <c r="S39" s="197">
        <f t="shared" si="1"/>
        <v>0</v>
      </c>
      <c r="T39" s="49"/>
      <c r="U39" s="15"/>
      <c r="V39" s="15"/>
      <c r="W39" s="43"/>
      <c r="Z39" s="54"/>
      <c r="AA39" s="26"/>
      <c r="AB39" s="15"/>
      <c r="AC39" s="43"/>
      <c r="AD39" s="15"/>
      <c r="AE39" s="42"/>
      <c r="AF39" s="15"/>
      <c r="AG39" s="49"/>
      <c r="AH39" s="43"/>
      <c r="AI39" s="15"/>
      <c r="AJ39" s="42"/>
      <c r="AK39" s="15"/>
      <c r="AL39" s="49"/>
      <c r="AM39" s="43"/>
      <c r="AQ39" s="1"/>
      <c r="AV39" s="1"/>
    </row>
    <row r="40" spans="1:48" x14ac:dyDescent="0.25">
      <c r="B40" s="42"/>
      <c r="C40" s="15"/>
      <c r="D40" s="15"/>
      <c r="E40" s="15"/>
      <c r="F40" s="15"/>
      <c r="G40" s="43"/>
      <c r="I40" s="42"/>
      <c r="J40" s="15"/>
      <c r="K40" s="179"/>
      <c r="L40" s="15"/>
      <c r="M40" s="43"/>
      <c r="O40" s="25"/>
      <c r="R40" s="15"/>
      <c r="S40" s="197">
        <f t="shared" si="1"/>
        <v>0</v>
      </c>
      <c r="T40" s="49"/>
      <c r="U40" s="15"/>
      <c r="V40" s="15"/>
      <c r="W40" s="43"/>
      <c r="Z40" s="54"/>
      <c r="AA40" s="26"/>
      <c r="AB40" s="15"/>
      <c r="AC40" s="43"/>
      <c r="AD40" s="15"/>
      <c r="AE40" s="42"/>
      <c r="AF40" s="15"/>
      <c r="AG40" s="49"/>
      <c r="AH40" s="43"/>
      <c r="AI40" s="15"/>
      <c r="AJ40" s="42"/>
      <c r="AK40" s="15"/>
      <c r="AL40" s="49"/>
      <c r="AM40" s="43"/>
      <c r="AQ40" s="1"/>
      <c r="AV40" s="1"/>
    </row>
    <row r="41" spans="1:48" x14ac:dyDescent="0.25">
      <c r="B41" s="42"/>
      <c r="C41" s="15"/>
      <c r="D41" s="15"/>
      <c r="E41" s="15"/>
      <c r="F41" s="15"/>
      <c r="G41" s="43"/>
      <c r="I41" s="42"/>
      <c r="J41" s="15"/>
      <c r="K41" s="179"/>
      <c r="L41" s="15"/>
      <c r="M41" s="43"/>
      <c r="O41" s="25"/>
      <c r="R41" s="15"/>
      <c r="S41" s="197">
        <f t="shared" si="1"/>
        <v>0</v>
      </c>
      <c r="T41" s="49"/>
      <c r="U41" s="15"/>
      <c r="V41" s="15"/>
      <c r="W41" s="43"/>
      <c r="Z41" s="54"/>
      <c r="AA41" s="26"/>
      <c r="AB41" s="15"/>
      <c r="AC41" s="43"/>
      <c r="AD41" s="15"/>
      <c r="AE41" s="42"/>
      <c r="AF41" s="15"/>
      <c r="AG41" s="49"/>
      <c r="AH41" s="43"/>
      <c r="AI41" s="15"/>
      <c r="AJ41" s="42"/>
      <c r="AK41" s="15"/>
      <c r="AL41" s="49"/>
      <c r="AM41" s="43"/>
      <c r="AQ41" s="1"/>
      <c r="AV41" s="1"/>
    </row>
    <row r="42" spans="1:48" x14ac:dyDescent="0.25">
      <c r="B42" s="42"/>
      <c r="C42" s="15"/>
      <c r="D42" s="15"/>
      <c r="E42" s="15"/>
      <c r="F42" s="15"/>
      <c r="G42" s="43"/>
      <c r="I42" s="42"/>
      <c r="J42" s="15"/>
      <c r="K42" s="179"/>
      <c r="L42" s="15"/>
      <c r="M42" s="43"/>
      <c r="O42" s="25"/>
      <c r="R42" s="15"/>
      <c r="S42" s="197">
        <f t="shared" si="1"/>
        <v>0</v>
      </c>
      <c r="T42" s="49"/>
      <c r="U42" s="15"/>
      <c r="V42" s="15"/>
      <c r="W42" s="43"/>
      <c r="Z42" s="54"/>
      <c r="AA42" s="26"/>
      <c r="AB42" s="15"/>
      <c r="AC42" s="43"/>
      <c r="AD42" s="15"/>
      <c r="AE42" s="42"/>
      <c r="AF42" s="15"/>
      <c r="AG42" s="49"/>
      <c r="AH42" s="43"/>
      <c r="AI42" s="15"/>
      <c r="AJ42" s="42"/>
      <c r="AK42" s="15"/>
      <c r="AL42" s="49"/>
      <c r="AM42" s="43"/>
      <c r="AQ42" s="1"/>
      <c r="AV42" s="1"/>
    </row>
    <row r="43" spans="1:48" x14ac:dyDescent="0.25">
      <c r="B43" s="42"/>
      <c r="C43" s="15"/>
      <c r="D43" s="15"/>
      <c r="E43" s="15"/>
      <c r="F43" s="15"/>
      <c r="G43" s="43"/>
      <c r="I43" s="42"/>
      <c r="J43" s="15"/>
      <c r="K43" s="179"/>
      <c r="L43" s="15"/>
      <c r="M43" s="43"/>
      <c r="O43" s="25"/>
      <c r="R43" s="15"/>
      <c r="S43" s="197">
        <f t="shared" si="1"/>
        <v>0</v>
      </c>
      <c r="T43" s="49"/>
      <c r="U43" s="15"/>
      <c r="V43" s="15"/>
      <c r="W43" s="43"/>
      <c r="Z43" s="42"/>
      <c r="AA43" s="15"/>
      <c r="AB43" s="15"/>
      <c r="AC43" s="43"/>
      <c r="AD43" s="15"/>
      <c r="AE43" s="54"/>
      <c r="AF43" s="15"/>
      <c r="AG43" s="15"/>
      <c r="AH43" s="43"/>
      <c r="AI43" s="15"/>
      <c r="AJ43" s="54"/>
      <c r="AK43" s="26"/>
      <c r="AL43" s="15"/>
      <c r="AM43" s="43"/>
      <c r="AQ43" s="1"/>
      <c r="AV43" s="1"/>
    </row>
    <row r="44" spans="1:48" x14ac:dyDescent="0.25">
      <c r="B44" s="42"/>
      <c r="C44" s="15"/>
      <c r="D44" s="15"/>
      <c r="E44" s="15"/>
      <c r="F44" s="15"/>
      <c r="G44" s="43"/>
      <c r="I44" s="42"/>
      <c r="J44" s="15"/>
      <c r="K44" s="179"/>
      <c r="L44" s="15"/>
      <c r="M44" s="43"/>
      <c r="O44" s="25"/>
      <c r="R44" s="15"/>
      <c r="S44" s="197">
        <f t="shared" si="1"/>
        <v>0</v>
      </c>
      <c r="T44" s="49"/>
      <c r="U44" s="15"/>
      <c r="V44" s="15"/>
      <c r="W44" s="43"/>
      <c r="Z44" s="42"/>
      <c r="AA44" s="15"/>
      <c r="AB44" s="15"/>
      <c r="AC44" s="43"/>
      <c r="AD44" s="15"/>
      <c r="AE44" s="54"/>
      <c r="AF44" s="15"/>
      <c r="AG44" s="15"/>
      <c r="AH44" s="43"/>
      <c r="AI44" s="15"/>
      <c r="AJ44" s="54"/>
      <c r="AK44" s="26"/>
      <c r="AL44" s="15"/>
      <c r="AM44" s="43"/>
      <c r="AQ44" s="1"/>
      <c r="AV44" s="1"/>
    </row>
    <row r="45" spans="1:48" x14ac:dyDescent="0.25">
      <c r="B45" s="44"/>
      <c r="C45" s="45"/>
      <c r="D45" s="45"/>
      <c r="E45" s="45"/>
      <c r="F45" s="45"/>
      <c r="G45" s="46"/>
      <c r="I45" s="42"/>
      <c r="J45" s="15"/>
      <c r="K45" s="179"/>
      <c r="L45" s="15"/>
      <c r="M45" s="43"/>
      <c r="O45" s="25"/>
      <c r="R45" s="15"/>
      <c r="S45" s="197">
        <f t="shared" si="1"/>
        <v>0</v>
      </c>
      <c r="T45" s="49"/>
      <c r="U45" s="15"/>
      <c r="V45" s="15"/>
      <c r="W45" s="43"/>
      <c r="Z45" s="42"/>
      <c r="AA45" s="15"/>
      <c r="AB45" s="15"/>
      <c r="AC45" s="43"/>
      <c r="AD45" s="15"/>
      <c r="AE45" s="54"/>
      <c r="AF45" s="15"/>
      <c r="AG45" s="15"/>
      <c r="AH45" s="43"/>
      <c r="AI45" s="15"/>
      <c r="AJ45" s="54"/>
      <c r="AK45" s="26"/>
      <c r="AL45" s="15"/>
      <c r="AM45" s="43"/>
      <c r="AQ45" s="1"/>
      <c r="AV45" s="1"/>
    </row>
    <row r="46" spans="1:48" x14ac:dyDescent="0.25">
      <c r="I46" s="42"/>
      <c r="J46" s="15"/>
      <c r="K46" s="179"/>
      <c r="L46" s="15"/>
      <c r="M46" s="43"/>
      <c r="O46" s="25"/>
      <c r="R46" s="15"/>
      <c r="S46" s="197">
        <f t="shared" si="1"/>
        <v>0</v>
      </c>
      <c r="T46" s="49"/>
      <c r="U46" s="15"/>
      <c r="V46" s="15"/>
      <c r="W46" s="43"/>
      <c r="Z46" s="42"/>
      <c r="AA46" s="15"/>
      <c r="AB46" s="15"/>
      <c r="AC46" s="43"/>
      <c r="AD46" s="15"/>
      <c r="AE46" s="54"/>
      <c r="AF46" s="15"/>
      <c r="AG46" s="15"/>
      <c r="AH46" s="43"/>
      <c r="AI46" s="15"/>
      <c r="AJ46" s="54"/>
      <c r="AK46" s="26"/>
      <c r="AL46" s="15"/>
      <c r="AM46" s="43"/>
      <c r="AQ46" s="1"/>
      <c r="AV46" s="1"/>
    </row>
    <row r="47" spans="1:48" x14ac:dyDescent="0.25">
      <c r="A47" s="1" t="s">
        <v>600</v>
      </c>
      <c r="B47" s="39" t="str" cm="1">
        <f t="array" ref="B47">IFERROR(_xlfn.CHOOSECOLS(_xlfn._xlws.FILTER(#REF!,#REF!&gt;0,""),1,24,25,26),"")</f>
        <v/>
      </c>
      <c r="C47" s="40"/>
      <c r="D47" s="40"/>
      <c r="E47" s="40"/>
      <c r="F47" s="40"/>
      <c r="G47" s="41"/>
      <c r="I47" s="42"/>
      <c r="J47" s="15"/>
      <c r="K47" s="179"/>
      <c r="L47" s="15"/>
      <c r="M47" s="43"/>
      <c r="O47" s="25"/>
      <c r="R47" s="15"/>
      <c r="S47" s="197">
        <f t="shared" si="1"/>
        <v>0</v>
      </c>
      <c r="T47" s="49"/>
      <c r="U47" s="15"/>
      <c r="V47" s="15"/>
      <c r="W47" s="43"/>
      <c r="Z47" s="42"/>
      <c r="AA47" s="15"/>
      <c r="AB47" s="15"/>
      <c r="AC47" s="43"/>
      <c r="AD47" s="15"/>
      <c r="AE47" s="54"/>
      <c r="AF47" s="15"/>
      <c r="AG47" s="15"/>
      <c r="AH47" s="43"/>
      <c r="AI47" s="15"/>
      <c r="AJ47" s="54"/>
      <c r="AK47" s="26"/>
      <c r="AL47" s="15"/>
      <c r="AM47" s="43"/>
      <c r="AQ47" s="1"/>
      <c r="AV47" s="1"/>
    </row>
    <row r="48" spans="1:48" x14ac:dyDescent="0.25">
      <c r="B48" s="42"/>
      <c r="C48" s="15"/>
      <c r="D48" s="15"/>
      <c r="E48" s="15"/>
      <c r="F48" s="15"/>
      <c r="G48" s="43"/>
      <c r="I48" s="42"/>
      <c r="J48" s="15"/>
      <c r="K48" s="179"/>
      <c r="L48" s="15"/>
      <c r="M48" s="43"/>
      <c r="O48" s="25"/>
      <c r="R48" s="15"/>
      <c r="S48" s="197">
        <f t="shared" si="1"/>
        <v>0</v>
      </c>
      <c r="T48" s="49"/>
      <c r="U48" s="15"/>
      <c r="V48" s="15"/>
      <c r="W48" s="43"/>
      <c r="Z48" s="42"/>
      <c r="AA48" s="15"/>
      <c r="AB48" s="15"/>
      <c r="AC48" s="43"/>
      <c r="AD48" s="15"/>
      <c r="AE48" s="54"/>
      <c r="AF48" s="15"/>
      <c r="AG48" s="15"/>
      <c r="AH48" s="43"/>
      <c r="AI48" s="15"/>
      <c r="AJ48" s="54"/>
      <c r="AK48" s="26"/>
      <c r="AL48" s="15"/>
      <c r="AM48" s="43"/>
      <c r="AQ48" s="1"/>
      <c r="AV48" s="1"/>
    </row>
    <row r="49" spans="2:48" x14ac:dyDescent="0.25">
      <c r="B49" s="42"/>
      <c r="C49" s="15"/>
      <c r="D49" s="15"/>
      <c r="E49" s="15"/>
      <c r="F49" s="15"/>
      <c r="G49" s="43"/>
      <c r="I49" s="42"/>
      <c r="J49" s="15"/>
      <c r="K49" s="179"/>
      <c r="L49" s="15"/>
      <c r="M49" s="43"/>
      <c r="O49" s="25"/>
      <c r="R49" s="15"/>
      <c r="S49" s="197">
        <f t="shared" si="1"/>
        <v>0</v>
      </c>
      <c r="T49" s="49"/>
      <c r="U49" s="15"/>
      <c r="V49" s="15"/>
      <c r="W49" s="43"/>
      <c r="Z49" s="42"/>
      <c r="AA49" s="15"/>
      <c r="AB49" s="15"/>
      <c r="AC49" s="43"/>
      <c r="AD49" s="15"/>
      <c r="AE49" s="54"/>
      <c r="AF49" s="15"/>
      <c r="AG49" s="15"/>
      <c r="AH49" s="43"/>
      <c r="AI49" s="15"/>
      <c r="AJ49" s="54"/>
      <c r="AK49" s="26"/>
      <c r="AL49" s="15"/>
      <c r="AM49" s="43"/>
      <c r="AQ49" s="1"/>
      <c r="AV49" s="1"/>
    </row>
    <row r="50" spans="2:48" x14ac:dyDescent="0.25">
      <c r="B50" s="42"/>
      <c r="C50" s="15"/>
      <c r="D50" s="15"/>
      <c r="E50" s="15"/>
      <c r="F50" s="15"/>
      <c r="G50" s="43"/>
      <c r="I50" s="42"/>
      <c r="J50" s="15"/>
      <c r="K50" s="179"/>
      <c r="L50" s="15"/>
      <c r="M50" s="43"/>
      <c r="O50" s="25"/>
      <c r="R50" s="15"/>
      <c r="S50" s="197">
        <f t="shared" si="1"/>
        <v>0</v>
      </c>
      <c r="T50" s="49"/>
      <c r="U50" s="15"/>
      <c r="V50" s="15"/>
      <c r="W50" s="43"/>
      <c r="Z50" s="42"/>
      <c r="AA50" s="15"/>
      <c r="AB50" s="15"/>
      <c r="AC50" s="43"/>
      <c r="AD50" s="15"/>
      <c r="AE50" s="54"/>
      <c r="AF50" s="15"/>
      <c r="AG50" s="15"/>
      <c r="AH50" s="43"/>
      <c r="AI50" s="15"/>
      <c r="AJ50" s="54"/>
      <c r="AK50" s="26"/>
      <c r="AL50" s="15"/>
      <c r="AM50" s="43"/>
      <c r="AQ50" s="1"/>
      <c r="AV50" s="1"/>
    </row>
    <row r="51" spans="2:48" x14ac:dyDescent="0.25">
      <c r="B51" s="42"/>
      <c r="C51" s="15"/>
      <c r="D51" s="15"/>
      <c r="E51" s="15"/>
      <c r="F51" s="15"/>
      <c r="G51" s="43"/>
      <c r="I51" s="42"/>
      <c r="J51" s="15"/>
      <c r="K51" s="179"/>
      <c r="L51" s="15"/>
      <c r="M51" s="43"/>
      <c r="O51" s="25"/>
      <c r="R51" s="15"/>
      <c r="S51" s="197">
        <f t="shared" si="1"/>
        <v>0</v>
      </c>
      <c r="T51" s="49"/>
      <c r="U51" s="15"/>
      <c r="V51" s="15"/>
      <c r="W51" s="43"/>
      <c r="Z51" s="42"/>
      <c r="AA51" s="15"/>
      <c r="AB51" s="15"/>
      <c r="AC51" s="43"/>
      <c r="AD51" s="15"/>
      <c r="AE51" s="54"/>
      <c r="AF51" s="15"/>
      <c r="AG51" s="15"/>
      <c r="AH51" s="43"/>
      <c r="AI51" s="15"/>
      <c r="AJ51" s="54"/>
      <c r="AK51" s="26"/>
      <c r="AL51" s="15"/>
      <c r="AM51" s="43"/>
      <c r="AQ51" s="1"/>
      <c r="AV51" s="1"/>
    </row>
    <row r="52" spans="2:48" x14ac:dyDescent="0.25">
      <c r="B52" s="42"/>
      <c r="C52" s="15"/>
      <c r="D52" s="15"/>
      <c r="E52" s="15"/>
      <c r="F52" s="15"/>
      <c r="G52" s="43"/>
      <c r="I52" s="42"/>
      <c r="J52" s="15"/>
      <c r="K52" s="179"/>
      <c r="L52" s="15"/>
      <c r="M52" s="43"/>
      <c r="O52" s="25"/>
      <c r="R52" s="15"/>
      <c r="S52" s="197">
        <f t="shared" si="1"/>
        <v>0</v>
      </c>
      <c r="T52" s="49"/>
      <c r="U52" s="15"/>
      <c r="V52" s="15"/>
      <c r="W52" s="43"/>
      <c r="Z52" s="54"/>
      <c r="AA52" s="15"/>
      <c r="AB52" s="15"/>
      <c r="AC52" s="43"/>
      <c r="AD52" s="15"/>
      <c r="AE52" s="54"/>
      <c r="AF52" s="15"/>
      <c r="AG52" s="15"/>
      <c r="AH52" s="43"/>
      <c r="AI52" s="15"/>
      <c r="AJ52" s="54"/>
      <c r="AK52" s="26"/>
      <c r="AL52" s="15"/>
      <c r="AM52" s="43"/>
      <c r="AQ52" s="1"/>
      <c r="AV52" s="1"/>
    </row>
    <row r="53" spans="2:48" x14ac:dyDescent="0.25">
      <c r="B53" s="42"/>
      <c r="C53" s="15"/>
      <c r="D53" s="15"/>
      <c r="E53" s="15"/>
      <c r="F53" s="15"/>
      <c r="G53" s="43"/>
      <c r="I53" s="54"/>
      <c r="J53" s="15"/>
      <c r="K53" s="179"/>
      <c r="L53" s="15"/>
      <c r="M53" s="43"/>
      <c r="O53" s="25"/>
      <c r="R53" s="15"/>
      <c r="S53" s="197">
        <f t="shared" si="1"/>
        <v>0</v>
      </c>
      <c r="T53" s="49"/>
      <c r="U53" s="15"/>
      <c r="V53" s="15"/>
      <c r="W53" s="43"/>
      <c r="Z53" s="54"/>
      <c r="AA53" s="15"/>
      <c r="AB53" s="15"/>
      <c r="AC53" s="43"/>
      <c r="AD53" s="15"/>
      <c r="AE53" s="54"/>
      <c r="AF53" s="15"/>
      <c r="AG53" s="15"/>
      <c r="AH53" s="43"/>
      <c r="AI53" s="15"/>
      <c r="AJ53" s="54"/>
      <c r="AK53" s="26"/>
      <c r="AL53" s="15"/>
      <c r="AM53" s="43"/>
      <c r="AQ53" s="1"/>
      <c r="AV53" s="1"/>
    </row>
    <row r="54" spans="2:48" x14ac:dyDescent="0.25">
      <c r="B54" s="42"/>
      <c r="C54" s="15"/>
      <c r="D54" s="15"/>
      <c r="E54" s="15"/>
      <c r="F54" s="15"/>
      <c r="G54" s="43"/>
      <c r="I54" s="54"/>
      <c r="J54" s="15"/>
      <c r="K54" s="179"/>
      <c r="L54" s="15"/>
      <c r="M54" s="43"/>
      <c r="O54" s="25"/>
      <c r="R54" s="15"/>
      <c r="S54" s="197">
        <f t="shared" si="1"/>
        <v>0</v>
      </c>
      <c r="T54" s="49"/>
      <c r="U54" s="15"/>
      <c r="V54" s="15"/>
      <c r="W54" s="43"/>
      <c r="Z54" s="54"/>
      <c r="AA54" s="15"/>
      <c r="AB54" s="15"/>
      <c r="AC54" s="43"/>
      <c r="AD54" s="15"/>
      <c r="AE54" s="54"/>
      <c r="AF54" s="15"/>
      <c r="AG54" s="15"/>
      <c r="AH54" s="43"/>
      <c r="AI54" s="15"/>
      <c r="AJ54" s="54"/>
      <c r="AK54" s="26"/>
      <c r="AL54" s="15"/>
      <c r="AM54" s="43"/>
      <c r="AQ54" s="1"/>
      <c r="AV54" s="1"/>
    </row>
    <row r="55" spans="2:48" x14ac:dyDescent="0.25">
      <c r="B55" s="42"/>
      <c r="C55" s="15"/>
      <c r="D55" s="15"/>
      <c r="E55" s="15"/>
      <c r="F55" s="15"/>
      <c r="G55" s="43"/>
      <c r="I55" s="54"/>
      <c r="J55" s="15"/>
      <c r="K55" s="179"/>
      <c r="L55" s="15"/>
      <c r="M55" s="43"/>
      <c r="O55" s="25"/>
      <c r="R55" s="15"/>
      <c r="S55" s="197">
        <f t="shared" si="1"/>
        <v>0</v>
      </c>
      <c r="T55" s="49"/>
      <c r="U55" s="15"/>
      <c r="V55" s="15"/>
      <c r="W55" s="43"/>
      <c r="Z55" s="54"/>
      <c r="AA55" s="15"/>
      <c r="AB55" s="15"/>
      <c r="AC55" s="43"/>
      <c r="AD55" s="15"/>
      <c r="AE55" s="54"/>
      <c r="AF55" s="15"/>
      <c r="AG55" s="15"/>
      <c r="AH55" s="43"/>
      <c r="AI55" s="15"/>
      <c r="AJ55" s="54"/>
      <c r="AK55" s="26"/>
      <c r="AL55" s="15"/>
      <c r="AM55" s="43"/>
    </row>
    <row r="56" spans="2:48" x14ac:dyDescent="0.25">
      <c r="B56" s="42"/>
      <c r="C56" s="15"/>
      <c r="D56" s="15"/>
      <c r="E56" s="15"/>
      <c r="F56" s="15"/>
      <c r="G56" s="43"/>
      <c r="I56" s="54"/>
      <c r="J56" s="15"/>
      <c r="K56" s="179"/>
      <c r="L56" s="15"/>
      <c r="M56" s="43"/>
      <c r="O56" s="25"/>
      <c r="R56" s="15"/>
      <c r="S56" s="197">
        <f t="shared" si="1"/>
        <v>0</v>
      </c>
      <c r="T56" s="49"/>
      <c r="U56" s="15"/>
      <c r="V56" s="15"/>
      <c r="W56" s="43"/>
      <c r="Z56" s="54"/>
      <c r="AA56" s="15"/>
      <c r="AB56" s="15"/>
      <c r="AC56" s="43"/>
      <c r="AD56" s="15"/>
      <c r="AE56" s="54"/>
      <c r="AF56" s="15"/>
      <c r="AG56" s="15"/>
      <c r="AH56" s="43"/>
      <c r="AI56" s="15"/>
      <c r="AJ56" s="54"/>
      <c r="AK56" s="26"/>
      <c r="AL56" s="15"/>
      <c r="AM56" s="43"/>
    </row>
    <row r="57" spans="2:48" x14ac:dyDescent="0.25">
      <c r="B57" s="42"/>
      <c r="C57" s="15"/>
      <c r="D57" s="15"/>
      <c r="E57" s="15"/>
      <c r="F57" s="15"/>
      <c r="G57" s="43"/>
      <c r="I57" s="54"/>
      <c r="J57" s="15"/>
      <c r="K57" s="179"/>
      <c r="L57" s="15"/>
      <c r="M57" s="43"/>
      <c r="O57" s="25"/>
      <c r="R57" s="15"/>
      <c r="S57" s="197">
        <f t="shared" si="1"/>
        <v>0</v>
      </c>
      <c r="T57" s="49"/>
      <c r="U57" s="15"/>
      <c r="V57" s="15"/>
      <c r="W57" s="43"/>
      <c r="Z57" s="54"/>
      <c r="AA57" s="15"/>
      <c r="AB57" s="15"/>
      <c r="AC57" s="43"/>
      <c r="AD57" s="15"/>
      <c r="AE57" s="54"/>
      <c r="AF57" s="15"/>
      <c r="AG57" s="15"/>
      <c r="AH57" s="43"/>
      <c r="AI57" s="15"/>
      <c r="AJ57" s="54"/>
      <c r="AK57" s="26"/>
      <c r="AL57" s="15"/>
      <c r="AM57" s="43"/>
    </row>
    <row r="58" spans="2:48" x14ac:dyDescent="0.25">
      <c r="B58" s="42"/>
      <c r="C58" s="15"/>
      <c r="D58" s="15"/>
      <c r="E58" s="15"/>
      <c r="F58" s="15"/>
      <c r="G58" s="43"/>
      <c r="I58" s="54"/>
      <c r="J58" s="15"/>
      <c r="K58" s="179"/>
      <c r="L58" s="15"/>
      <c r="M58" s="43"/>
      <c r="O58" s="25"/>
      <c r="R58" s="15"/>
      <c r="S58" s="197">
        <f t="shared" si="1"/>
        <v>0</v>
      </c>
      <c r="T58" s="49"/>
      <c r="U58" s="26"/>
      <c r="V58" s="15"/>
      <c r="W58" s="43"/>
      <c r="Z58" s="54"/>
      <c r="AA58" s="15"/>
      <c r="AB58" s="15"/>
      <c r="AC58" s="43"/>
      <c r="AD58" s="15"/>
      <c r="AE58" s="54"/>
      <c r="AF58" s="15"/>
      <c r="AG58" s="15"/>
      <c r="AH58" s="43"/>
      <c r="AI58" s="15"/>
      <c r="AJ58" s="54"/>
      <c r="AK58" s="26"/>
      <c r="AL58" s="15"/>
      <c r="AM58" s="43"/>
    </row>
    <row r="59" spans="2:48" x14ac:dyDescent="0.25">
      <c r="B59" s="42"/>
      <c r="C59" s="15"/>
      <c r="D59" s="15"/>
      <c r="E59" s="15"/>
      <c r="F59" s="15"/>
      <c r="G59" s="43"/>
      <c r="I59" s="54"/>
      <c r="J59" s="15"/>
      <c r="K59" s="179"/>
      <c r="L59" s="15"/>
      <c r="M59" s="43"/>
      <c r="O59" s="25"/>
      <c r="R59" s="15"/>
      <c r="S59" s="197">
        <f t="shared" si="1"/>
        <v>0</v>
      </c>
      <c r="T59" s="49"/>
      <c r="U59" s="26"/>
      <c r="V59" s="15"/>
      <c r="W59" s="43"/>
      <c r="Z59" s="54"/>
      <c r="AA59" s="15"/>
      <c r="AB59" s="15"/>
      <c r="AC59" s="43"/>
      <c r="AD59" s="15"/>
      <c r="AE59" s="54"/>
      <c r="AF59" s="15"/>
      <c r="AG59" s="15"/>
      <c r="AH59" s="43"/>
      <c r="AI59" s="15"/>
      <c r="AJ59" s="54"/>
      <c r="AK59" s="26"/>
      <c r="AL59" s="15"/>
      <c r="AM59" s="43"/>
    </row>
    <row r="60" spans="2:48" x14ac:dyDescent="0.25">
      <c r="B60" s="42"/>
      <c r="C60" s="15"/>
      <c r="D60" s="15"/>
      <c r="E60" s="15"/>
      <c r="F60" s="15"/>
      <c r="G60" s="43"/>
      <c r="I60" s="54"/>
      <c r="J60" s="15"/>
      <c r="K60" s="179"/>
      <c r="L60" s="15"/>
      <c r="M60" s="43"/>
      <c r="O60" s="25"/>
      <c r="R60" s="15"/>
      <c r="S60" s="197">
        <f t="shared" si="1"/>
        <v>0</v>
      </c>
      <c r="T60" s="49"/>
      <c r="U60" s="26"/>
      <c r="V60" s="15"/>
      <c r="W60" s="43"/>
      <c r="Z60" s="54"/>
      <c r="AA60" s="15"/>
      <c r="AB60" s="15"/>
      <c r="AC60" s="43"/>
      <c r="AD60" s="15"/>
      <c r="AE60" s="54"/>
      <c r="AF60" s="15"/>
      <c r="AG60" s="15"/>
      <c r="AH60" s="43"/>
      <c r="AI60" s="15"/>
      <c r="AJ60" s="54"/>
      <c r="AK60" s="26"/>
      <c r="AL60" s="15"/>
      <c r="AM60" s="43"/>
    </row>
    <row r="61" spans="2:48" x14ac:dyDescent="0.25">
      <c r="B61" s="42"/>
      <c r="C61" s="15"/>
      <c r="D61" s="15"/>
      <c r="E61" s="15"/>
      <c r="F61" s="15"/>
      <c r="G61" s="43"/>
      <c r="I61" s="54"/>
      <c r="J61" s="15"/>
      <c r="K61" s="179"/>
      <c r="L61" s="15"/>
      <c r="M61" s="43"/>
      <c r="O61" s="25"/>
      <c r="R61" s="15"/>
      <c r="S61" s="197">
        <f t="shared" si="1"/>
        <v>0</v>
      </c>
      <c r="T61" s="49"/>
      <c r="U61" s="26"/>
      <c r="V61" s="15"/>
      <c r="W61" s="43"/>
      <c r="Z61" s="54"/>
      <c r="AA61" s="15"/>
      <c r="AB61" s="15"/>
      <c r="AC61" s="43"/>
      <c r="AD61" s="15"/>
      <c r="AE61" s="54"/>
      <c r="AF61" s="15"/>
      <c r="AG61" s="15"/>
      <c r="AH61" s="43"/>
      <c r="AI61" s="15"/>
      <c r="AJ61" s="54"/>
      <c r="AK61" s="26"/>
      <c r="AL61" s="15"/>
      <c r="AM61" s="43"/>
    </row>
    <row r="62" spans="2:48" x14ac:dyDescent="0.25">
      <c r="B62" s="42"/>
      <c r="C62" s="15"/>
      <c r="D62" s="15"/>
      <c r="E62" s="15"/>
      <c r="F62" s="15"/>
      <c r="G62" s="43"/>
      <c r="I62" s="54"/>
      <c r="J62" s="15"/>
      <c r="K62" s="179"/>
      <c r="L62" s="15"/>
      <c r="M62" s="43"/>
      <c r="O62" s="25"/>
      <c r="R62" s="15"/>
      <c r="S62" s="197">
        <f t="shared" si="1"/>
        <v>0</v>
      </c>
      <c r="T62" s="49"/>
      <c r="U62" s="26"/>
      <c r="V62" s="15"/>
      <c r="W62" s="43"/>
      <c r="Z62" s="54"/>
      <c r="AA62" s="15"/>
      <c r="AB62" s="15"/>
      <c r="AC62" s="43"/>
      <c r="AD62" s="15"/>
      <c r="AE62" s="54"/>
      <c r="AF62" s="15"/>
      <c r="AG62" s="15"/>
      <c r="AH62" s="43"/>
      <c r="AI62" s="15"/>
      <c r="AJ62" s="54"/>
      <c r="AK62" s="26"/>
      <c r="AL62" s="15"/>
      <c r="AM62" s="43"/>
    </row>
    <row r="63" spans="2:48" x14ac:dyDescent="0.25">
      <c r="B63" s="42"/>
      <c r="C63" s="15"/>
      <c r="D63" s="15"/>
      <c r="E63" s="15"/>
      <c r="F63" s="15"/>
      <c r="G63" s="43"/>
      <c r="I63" s="54"/>
      <c r="J63" s="15"/>
      <c r="K63" s="179"/>
      <c r="L63" s="15"/>
      <c r="M63" s="43"/>
      <c r="O63" s="25"/>
      <c r="R63" s="15"/>
      <c r="S63" s="197">
        <f t="shared" si="1"/>
        <v>0</v>
      </c>
      <c r="T63" s="49"/>
      <c r="U63" s="26"/>
      <c r="V63" s="15"/>
      <c r="W63" s="43"/>
      <c r="Z63" s="54"/>
      <c r="AA63" s="15"/>
      <c r="AB63" s="15"/>
      <c r="AC63" s="43"/>
      <c r="AD63" s="15"/>
      <c r="AE63" s="54"/>
      <c r="AF63" s="15"/>
      <c r="AG63" s="15"/>
      <c r="AH63" s="43"/>
      <c r="AI63" s="15"/>
      <c r="AJ63" s="54"/>
      <c r="AK63" s="26"/>
      <c r="AL63" s="15"/>
      <c r="AM63" s="43"/>
    </row>
    <row r="64" spans="2:48" x14ac:dyDescent="0.25">
      <c r="B64" s="42"/>
      <c r="C64" s="15"/>
      <c r="D64" s="15"/>
      <c r="E64" s="15"/>
      <c r="F64" s="15"/>
      <c r="G64" s="43"/>
      <c r="I64" s="54"/>
      <c r="J64" s="15"/>
      <c r="K64" s="179"/>
      <c r="L64" s="15"/>
      <c r="M64" s="43"/>
      <c r="O64" s="25"/>
      <c r="R64" s="15"/>
      <c r="S64" s="197">
        <f t="shared" si="1"/>
        <v>0</v>
      </c>
      <c r="T64" s="49"/>
      <c r="U64" s="26"/>
      <c r="V64" s="15"/>
      <c r="W64" s="43"/>
      <c r="Z64" s="54"/>
      <c r="AA64" s="15"/>
      <c r="AB64" s="15"/>
      <c r="AC64" s="43"/>
      <c r="AD64" s="15"/>
      <c r="AE64" s="54"/>
      <c r="AF64" s="15"/>
      <c r="AG64" s="15"/>
      <c r="AH64" s="43"/>
      <c r="AI64" s="15"/>
      <c r="AJ64" s="54"/>
      <c r="AK64" s="26"/>
      <c r="AL64" s="15"/>
      <c r="AM64" s="43"/>
    </row>
    <row r="65" spans="1:39" x14ac:dyDescent="0.25">
      <c r="B65" s="42"/>
      <c r="C65" s="15"/>
      <c r="D65" s="15"/>
      <c r="E65" s="15"/>
      <c r="F65" s="15"/>
      <c r="G65" s="43"/>
      <c r="I65" s="54"/>
      <c r="J65" s="15"/>
      <c r="K65" s="179"/>
      <c r="L65" s="15"/>
      <c r="M65" s="43"/>
      <c r="O65" s="25"/>
      <c r="R65" s="15"/>
      <c r="S65" s="197">
        <f t="shared" si="1"/>
        <v>0</v>
      </c>
      <c r="T65" s="49"/>
      <c r="U65" s="26"/>
      <c r="V65" s="15"/>
      <c r="W65" s="43"/>
      <c r="Z65" s="54"/>
      <c r="AA65" s="15"/>
      <c r="AB65" s="15"/>
      <c r="AC65" s="43"/>
      <c r="AD65" s="15"/>
      <c r="AE65" s="54"/>
      <c r="AF65" s="15"/>
      <c r="AG65" s="15"/>
      <c r="AH65" s="43"/>
      <c r="AI65" s="15"/>
      <c r="AJ65" s="54"/>
      <c r="AK65" s="26"/>
      <c r="AL65" s="15"/>
      <c r="AM65" s="43"/>
    </row>
    <row r="66" spans="1:39" x14ac:dyDescent="0.25">
      <c r="B66" s="42"/>
      <c r="C66" s="15"/>
      <c r="D66" s="15"/>
      <c r="E66" s="15"/>
      <c r="F66" s="15"/>
      <c r="G66" s="43"/>
      <c r="I66" s="54"/>
      <c r="J66" s="15"/>
      <c r="K66" s="179"/>
      <c r="L66" s="15"/>
      <c r="M66" s="43"/>
      <c r="O66" s="25"/>
      <c r="R66" s="15"/>
      <c r="S66" s="197">
        <f t="shared" si="1"/>
        <v>0</v>
      </c>
      <c r="T66" s="49"/>
      <c r="U66" s="26"/>
      <c r="V66" s="15"/>
      <c r="W66" s="43"/>
      <c r="Z66" s="54"/>
      <c r="AA66" s="15"/>
      <c r="AB66" s="15"/>
      <c r="AC66" s="43"/>
      <c r="AD66" s="15"/>
      <c r="AE66" s="54"/>
      <c r="AF66" s="15"/>
      <c r="AG66" s="15"/>
      <c r="AH66" s="43"/>
      <c r="AI66" s="15"/>
      <c r="AJ66" s="54"/>
      <c r="AK66" s="26"/>
      <c r="AL66" s="15"/>
      <c r="AM66" s="43"/>
    </row>
    <row r="67" spans="1:39" x14ac:dyDescent="0.25">
      <c r="B67" s="42"/>
      <c r="C67" s="15"/>
      <c r="D67" s="15"/>
      <c r="E67" s="15"/>
      <c r="F67" s="15"/>
      <c r="G67" s="43"/>
      <c r="I67" s="54"/>
      <c r="J67" s="15"/>
      <c r="K67" s="179"/>
      <c r="L67" s="15"/>
      <c r="M67" s="43"/>
      <c r="O67" s="25"/>
      <c r="R67" s="15"/>
      <c r="S67" s="197">
        <f t="shared" si="1"/>
        <v>0</v>
      </c>
      <c r="T67" s="49"/>
      <c r="U67" s="26"/>
      <c r="V67" s="15"/>
      <c r="W67" s="43"/>
      <c r="Z67" s="54"/>
      <c r="AA67" s="15"/>
      <c r="AB67" s="15"/>
      <c r="AC67" s="43"/>
      <c r="AD67" s="15"/>
      <c r="AE67" s="54"/>
      <c r="AF67" s="15"/>
      <c r="AG67" s="15"/>
      <c r="AH67" s="43"/>
      <c r="AI67" s="15"/>
      <c r="AJ67" s="54"/>
      <c r="AK67" s="26"/>
      <c r="AL67" s="15"/>
      <c r="AM67" s="43"/>
    </row>
    <row r="68" spans="1:39" x14ac:dyDescent="0.25">
      <c r="B68" s="42"/>
      <c r="C68" s="15"/>
      <c r="D68" s="15"/>
      <c r="E68" s="15"/>
      <c r="F68" s="15"/>
      <c r="G68" s="43"/>
      <c r="I68" s="54"/>
      <c r="J68" s="15"/>
      <c r="K68" s="179"/>
      <c r="L68" s="15"/>
      <c r="M68" s="43"/>
      <c r="O68" s="25"/>
      <c r="R68" s="15"/>
      <c r="S68" s="197">
        <f t="shared" si="1"/>
        <v>0</v>
      </c>
      <c r="T68" s="49"/>
      <c r="U68" s="26"/>
      <c r="V68" s="15"/>
      <c r="W68" s="43"/>
      <c r="Z68" s="54"/>
      <c r="AA68" s="15"/>
      <c r="AB68" s="15"/>
      <c r="AC68" s="43"/>
      <c r="AD68" s="15"/>
      <c r="AE68" s="54"/>
      <c r="AF68" s="15"/>
      <c r="AG68" s="15"/>
      <c r="AH68" s="43"/>
      <c r="AI68" s="15"/>
      <c r="AJ68" s="54"/>
      <c r="AK68" s="26"/>
      <c r="AL68" s="15"/>
      <c r="AM68" s="43"/>
    </row>
    <row r="69" spans="1:39" x14ac:dyDescent="0.25">
      <c r="B69" s="42"/>
      <c r="C69" s="15"/>
      <c r="D69" s="15"/>
      <c r="E69" s="15"/>
      <c r="F69" s="15"/>
      <c r="G69" s="43"/>
      <c r="I69" s="54"/>
      <c r="J69" s="15"/>
      <c r="K69" s="179"/>
      <c r="L69" s="15"/>
      <c r="M69" s="43"/>
      <c r="O69" s="25"/>
      <c r="R69" s="15"/>
      <c r="S69" s="197">
        <f t="shared" ref="S69:S77" si="2">IFERROR(TEXT(TIMEVALUE(LEFT(P69,8)),"hh:mm")+O69,O69)</f>
        <v>0</v>
      </c>
      <c r="T69" s="49"/>
      <c r="U69" s="26"/>
      <c r="V69" s="15"/>
      <c r="W69" s="43"/>
      <c r="Z69" s="54"/>
      <c r="AA69" s="15"/>
      <c r="AB69" s="15"/>
      <c r="AC69" s="43"/>
      <c r="AD69" s="15"/>
      <c r="AE69" s="54"/>
      <c r="AF69" s="15"/>
      <c r="AG69" s="15"/>
      <c r="AH69" s="43"/>
      <c r="AI69" s="15"/>
      <c r="AJ69" s="54"/>
      <c r="AK69" s="26"/>
      <c r="AL69" s="15"/>
      <c r="AM69" s="43"/>
    </row>
    <row r="70" spans="1:39" x14ac:dyDescent="0.25">
      <c r="B70" s="42"/>
      <c r="C70" s="15"/>
      <c r="D70" s="15"/>
      <c r="E70" s="15"/>
      <c r="F70" s="15"/>
      <c r="G70" s="43"/>
      <c r="I70" s="54"/>
      <c r="J70" s="15"/>
      <c r="K70" s="179"/>
      <c r="L70" s="15"/>
      <c r="M70" s="43"/>
      <c r="O70" s="25"/>
      <c r="R70" s="15"/>
      <c r="S70" s="197">
        <f t="shared" si="2"/>
        <v>0</v>
      </c>
      <c r="T70" s="49"/>
      <c r="U70" s="26"/>
      <c r="V70" s="15"/>
      <c r="W70" s="43"/>
      <c r="Z70" s="54"/>
      <c r="AA70" s="15"/>
      <c r="AB70" s="15"/>
      <c r="AC70" s="43"/>
      <c r="AD70" s="15"/>
      <c r="AE70" s="54"/>
      <c r="AF70" s="15"/>
      <c r="AG70" s="15"/>
      <c r="AH70" s="43"/>
      <c r="AI70" s="15"/>
      <c r="AJ70" s="54"/>
      <c r="AK70" s="26"/>
      <c r="AL70" s="15"/>
      <c r="AM70" s="43"/>
    </row>
    <row r="71" spans="1:39" x14ac:dyDescent="0.25">
      <c r="B71" s="42"/>
      <c r="C71" s="15"/>
      <c r="D71" s="15"/>
      <c r="E71" s="15"/>
      <c r="F71" s="15"/>
      <c r="G71" s="43"/>
      <c r="I71" s="54"/>
      <c r="J71" s="15"/>
      <c r="K71" s="179"/>
      <c r="L71" s="15"/>
      <c r="M71" s="43"/>
      <c r="O71" s="25"/>
      <c r="R71" s="15"/>
      <c r="S71" s="197">
        <f t="shared" si="2"/>
        <v>0</v>
      </c>
      <c r="T71" s="49"/>
      <c r="U71" s="26"/>
      <c r="V71" s="15"/>
      <c r="W71" s="43"/>
      <c r="Z71" s="54"/>
      <c r="AA71" s="15"/>
      <c r="AB71" s="15"/>
      <c r="AC71" s="43"/>
      <c r="AD71" s="15"/>
      <c r="AE71" s="54"/>
      <c r="AF71" s="15"/>
      <c r="AG71" s="15"/>
      <c r="AH71" s="43"/>
      <c r="AI71" s="15"/>
      <c r="AJ71" s="54"/>
      <c r="AK71" s="26"/>
      <c r="AL71" s="15"/>
      <c r="AM71" s="43"/>
    </row>
    <row r="72" spans="1:39" x14ac:dyDescent="0.25">
      <c r="B72" s="42"/>
      <c r="C72" s="15"/>
      <c r="D72" s="15"/>
      <c r="E72" s="15"/>
      <c r="F72" s="15"/>
      <c r="G72" s="43"/>
      <c r="I72" s="54"/>
      <c r="J72" s="15"/>
      <c r="K72" s="179"/>
      <c r="L72" s="15"/>
      <c r="M72" s="43"/>
      <c r="O72" s="25"/>
      <c r="R72" s="15"/>
      <c r="S72" s="197">
        <f t="shared" si="2"/>
        <v>0</v>
      </c>
      <c r="T72" s="49"/>
      <c r="U72" s="26"/>
      <c r="V72" s="15"/>
      <c r="W72" s="43"/>
      <c r="Z72" s="54"/>
      <c r="AA72" s="15"/>
      <c r="AB72" s="15"/>
      <c r="AC72" s="43"/>
      <c r="AD72" s="15"/>
      <c r="AE72" s="54"/>
      <c r="AF72" s="15"/>
      <c r="AG72" s="15"/>
      <c r="AH72" s="43"/>
      <c r="AI72" s="15"/>
      <c r="AJ72" s="54"/>
      <c r="AK72" s="26"/>
      <c r="AL72" s="15"/>
      <c r="AM72" s="43"/>
    </row>
    <row r="73" spans="1:39" x14ac:dyDescent="0.25">
      <c r="B73" s="44"/>
      <c r="C73" s="45"/>
      <c r="D73" s="45"/>
      <c r="E73" s="45"/>
      <c r="F73" s="45"/>
      <c r="G73" s="46"/>
      <c r="I73" s="54"/>
      <c r="J73" s="15"/>
      <c r="K73" s="179"/>
      <c r="L73" s="15"/>
      <c r="M73" s="43"/>
      <c r="O73" s="25"/>
      <c r="R73" s="15"/>
      <c r="S73" s="197">
        <f t="shared" si="2"/>
        <v>0</v>
      </c>
      <c r="T73" s="49"/>
      <c r="U73" s="26"/>
      <c r="V73" s="15"/>
      <c r="W73" s="43"/>
      <c r="Z73" s="54"/>
      <c r="AA73" s="15"/>
      <c r="AB73" s="15"/>
      <c r="AC73" s="43"/>
      <c r="AD73" s="15"/>
      <c r="AE73" s="54"/>
      <c r="AF73" s="15"/>
      <c r="AG73" s="15"/>
      <c r="AH73" s="43"/>
      <c r="AI73" s="15"/>
      <c r="AJ73" s="54"/>
      <c r="AK73" s="26"/>
      <c r="AL73" s="15"/>
      <c r="AM73" s="43"/>
    </row>
    <row r="74" spans="1:39" x14ac:dyDescent="0.25">
      <c r="B74" s="51"/>
      <c r="C74" s="51"/>
      <c r="D74" s="51"/>
      <c r="E74" s="51"/>
      <c r="F74" s="51"/>
      <c r="G74" s="51"/>
      <c r="I74" s="54"/>
      <c r="J74" s="15"/>
      <c r="K74" s="179"/>
      <c r="L74" s="15"/>
      <c r="M74" s="43"/>
      <c r="O74" s="25"/>
      <c r="R74" s="15"/>
      <c r="S74" s="197">
        <f t="shared" si="2"/>
        <v>0</v>
      </c>
      <c r="T74" s="49"/>
      <c r="U74" s="26"/>
      <c r="V74" s="15"/>
      <c r="W74" s="43"/>
      <c r="Z74" s="54"/>
      <c r="AA74" s="15"/>
      <c r="AB74" s="15"/>
      <c r="AC74" s="43"/>
      <c r="AD74" s="15"/>
      <c r="AE74" s="54"/>
      <c r="AF74" s="15"/>
      <c r="AG74" s="15"/>
      <c r="AH74" s="43"/>
      <c r="AI74" s="15"/>
      <c r="AJ74" s="54"/>
      <c r="AK74" s="26"/>
      <c r="AL74" s="15"/>
      <c r="AM74" s="43"/>
    </row>
    <row r="75" spans="1:39" x14ac:dyDescent="0.25">
      <c r="A75" s="1" t="s">
        <v>601</v>
      </c>
      <c r="B75" s="39" t="str" cm="1">
        <f t="array" ref="B75">IFERROR(_xlfn.CHOOSECOLS(_xlfn._xlws.FILTER(#REF!,#REF!&gt;0,""),1,24,25,26),"")</f>
        <v/>
      </c>
      <c r="C75" s="40"/>
      <c r="D75" s="40"/>
      <c r="E75" s="40"/>
      <c r="F75" s="40"/>
      <c r="G75" s="41"/>
      <c r="I75" s="54"/>
      <c r="J75" s="15"/>
      <c r="K75" s="179"/>
      <c r="L75" s="15"/>
      <c r="M75" s="43"/>
      <c r="O75" s="25"/>
      <c r="R75" s="15"/>
      <c r="S75" s="197">
        <f t="shared" si="2"/>
        <v>0</v>
      </c>
      <c r="T75" s="49"/>
      <c r="U75" s="26"/>
      <c r="V75" s="15"/>
      <c r="W75" s="43"/>
      <c r="Z75" s="55"/>
      <c r="AA75" s="45"/>
      <c r="AB75" s="45"/>
      <c r="AC75" s="46"/>
      <c r="AD75" s="15"/>
      <c r="AE75" s="55"/>
      <c r="AF75" s="45"/>
      <c r="AG75" s="45"/>
      <c r="AH75" s="46"/>
      <c r="AI75" s="15"/>
      <c r="AJ75" s="55"/>
      <c r="AK75" s="56"/>
      <c r="AL75" s="45"/>
      <c r="AM75" s="46"/>
    </row>
    <row r="76" spans="1:39" x14ac:dyDescent="0.25">
      <c r="B76" s="42"/>
      <c r="C76" s="15"/>
      <c r="D76" s="15"/>
      <c r="E76" s="15"/>
      <c r="F76" s="15"/>
      <c r="G76" s="43"/>
      <c r="I76" s="54"/>
      <c r="J76" s="15"/>
      <c r="K76" s="179"/>
      <c r="L76" s="15"/>
      <c r="M76" s="43"/>
      <c r="O76" s="25"/>
      <c r="R76" s="15"/>
      <c r="S76" s="197">
        <f t="shared" si="2"/>
        <v>0</v>
      </c>
      <c r="T76" s="49"/>
      <c r="U76" s="26"/>
      <c r="V76" s="15"/>
      <c r="W76" s="43"/>
    </row>
    <row r="77" spans="1:39" x14ac:dyDescent="0.25">
      <c r="B77" s="42"/>
      <c r="C77" s="15"/>
      <c r="D77" s="15"/>
      <c r="E77" s="15"/>
      <c r="F77" s="15"/>
      <c r="G77" s="43"/>
      <c r="I77" s="54"/>
      <c r="J77" s="15"/>
      <c r="K77" s="179"/>
      <c r="L77" s="15"/>
      <c r="M77" s="43"/>
      <c r="O77" s="25"/>
      <c r="R77" s="15"/>
      <c r="S77" s="197">
        <f t="shared" si="2"/>
        <v>0</v>
      </c>
      <c r="T77" s="49"/>
      <c r="U77" s="26"/>
      <c r="V77" s="15"/>
      <c r="W77" s="43"/>
    </row>
    <row r="78" spans="1:39" x14ac:dyDescent="0.25">
      <c r="B78" s="42"/>
      <c r="C78" s="15"/>
      <c r="D78" s="15"/>
      <c r="E78" s="15"/>
      <c r="F78" s="15"/>
      <c r="G78" s="43"/>
      <c r="I78" s="54"/>
      <c r="J78" s="15"/>
      <c r="K78" s="179"/>
      <c r="L78" s="15"/>
      <c r="M78" s="43"/>
      <c r="O78" s="54"/>
      <c r="P78" s="26"/>
      <c r="Q78" s="15"/>
      <c r="R78" s="15"/>
      <c r="S78" s="197">
        <f t="shared" ref="S78:S109" si="3">IFERROR(TEXT(TIMEVALUE(LEFT(P78,8)),"hh:mm")+O78,O78)</f>
        <v>0</v>
      </c>
      <c r="T78" s="49"/>
      <c r="U78" s="26"/>
      <c r="V78" s="15"/>
      <c r="W78" s="43"/>
    </row>
    <row r="79" spans="1:39" x14ac:dyDescent="0.25">
      <c r="B79" s="42"/>
      <c r="C79" s="15"/>
      <c r="D79" s="15"/>
      <c r="E79" s="15"/>
      <c r="F79" s="15"/>
      <c r="G79" s="43"/>
      <c r="I79" s="54"/>
      <c r="J79" s="15"/>
      <c r="K79" s="179"/>
      <c r="L79" s="15"/>
      <c r="M79" s="43"/>
      <c r="O79" s="54"/>
      <c r="P79" s="26"/>
      <c r="Q79" s="15"/>
      <c r="R79" s="15"/>
      <c r="S79" s="42">
        <f t="shared" si="3"/>
        <v>0</v>
      </c>
      <c r="T79" s="49"/>
      <c r="U79" s="26"/>
      <c r="V79" s="15"/>
      <c r="W79" s="43"/>
      <c r="Y79" s="1" t="s">
        <v>602</v>
      </c>
      <c r="Z79" s="53" t="str" cm="1">
        <f t="array" ref="Z79">IFERROR(_xlfn.CHOOSECOLS(_xlfn._xlws.FILTER(#REF!,(#REF!&gt;0),""),16,17, 15,1),"")</f>
        <v/>
      </c>
      <c r="AA79" s="40"/>
      <c r="AB79" s="40"/>
      <c r="AC79" s="41"/>
      <c r="AE79" s="53" t="str" cm="1">
        <f t="array" ref="AE79">IFERROR(_xlfn.CHOOSECOLS(_xlfn._xlws.FILTER(#REF!,(#REF!&gt;0),""),19,20,18,1),"")</f>
        <v/>
      </c>
      <c r="AF79" s="40"/>
      <c r="AG79" s="40"/>
      <c r="AH79" s="41"/>
      <c r="AJ79" s="53" t="str" cm="1">
        <f t="array" ref="AJ79">IFERROR(_xlfn.CHOOSECOLS(_xlfn._xlws.FILTER(#REF!,(#REF!&gt;0),""),22,23,21,1),"")</f>
        <v/>
      </c>
      <c r="AK79" s="58"/>
      <c r="AL79" s="40"/>
      <c r="AM79" s="41"/>
    </row>
    <row r="80" spans="1:39" x14ac:dyDescent="0.25">
      <c r="B80" s="42"/>
      <c r="C80" s="15"/>
      <c r="D80" s="15"/>
      <c r="E80" s="15"/>
      <c r="F80" s="15"/>
      <c r="G80" s="43"/>
      <c r="I80" s="54"/>
      <c r="J80" s="15"/>
      <c r="K80" s="179"/>
      <c r="L80" s="15"/>
      <c r="M80" s="43"/>
      <c r="O80" s="54"/>
      <c r="P80" s="26"/>
      <c r="Q80" s="15"/>
      <c r="R80" s="15"/>
      <c r="S80" s="42">
        <f t="shared" si="3"/>
        <v>0</v>
      </c>
      <c r="T80" s="49"/>
      <c r="U80" s="26"/>
      <c r="V80" s="15"/>
      <c r="W80" s="43"/>
      <c r="Z80" s="54"/>
      <c r="AA80" s="15"/>
      <c r="AB80" s="15"/>
      <c r="AC80" s="43"/>
      <c r="AE80" s="54"/>
      <c r="AF80" s="15"/>
      <c r="AG80" s="15"/>
      <c r="AH80" s="43"/>
      <c r="AJ80" s="54"/>
      <c r="AK80" s="26"/>
      <c r="AL80" s="15"/>
      <c r="AM80" s="43"/>
    </row>
    <row r="81" spans="2:43" x14ac:dyDescent="0.25">
      <c r="B81" s="42"/>
      <c r="C81" s="15"/>
      <c r="D81" s="15"/>
      <c r="E81" s="15"/>
      <c r="F81" s="15"/>
      <c r="G81" s="43"/>
      <c r="I81" s="54"/>
      <c r="J81" s="15"/>
      <c r="K81" s="179"/>
      <c r="L81" s="15"/>
      <c r="M81" s="43"/>
      <c r="O81" s="54"/>
      <c r="P81" s="26"/>
      <c r="Q81" s="15"/>
      <c r="R81" s="15"/>
      <c r="S81" s="42">
        <f t="shared" si="3"/>
        <v>0</v>
      </c>
      <c r="T81" s="49"/>
      <c r="U81" s="26"/>
      <c r="V81" s="15"/>
      <c r="W81" s="43"/>
      <c r="Z81" s="54"/>
      <c r="AA81" s="15"/>
      <c r="AB81" s="15"/>
      <c r="AC81" s="43"/>
      <c r="AE81" s="54"/>
      <c r="AF81" s="15"/>
      <c r="AG81" s="15"/>
      <c r="AH81" s="43"/>
      <c r="AJ81" s="54"/>
      <c r="AK81" s="26"/>
      <c r="AL81" s="15"/>
      <c r="AM81" s="43"/>
    </row>
    <row r="82" spans="2:43" x14ac:dyDescent="0.25">
      <c r="B82" s="42"/>
      <c r="C82" s="15"/>
      <c r="D82" s="15"/>
      <c r="E82" s="15"/>
      <c r="F82" s="15"/>
      <c r="G82" s="43"/>
      <c r="I82" s="54"/>
      <c r="J82" s="15"/>
      <c r="K82" s="179"/>
      <c r="L82" s="15"/>
      <c r="M82" s="43"/>
      <c r="O82" s="54"/>
      <c r="P82" s="26"/>
      <c r="Q82" s="15"/>
      <c r="R82" s="15"/>
      <c r="S82" s="42">
        <f t="shared" si="3"/>
        <v>0</v>
      </c>
      <c r="T82" s="49"/>
      <c r="U82" s="26"/>
      <c r="V82" s="15"/>
      <c r="W82" s="43"/>
      <c r="Z82" s="54"/>
      <c r="AA82" s="15"/>
      <c r="AB82" s="15"/>
      <c r="AC82" s="43"/>
      <c r="AE82" s="54"/>
      <c r="AF82" s="15"/>
      <c r="AG82" s="15"/>
      <c r="AH82" s="43"/>
      <c r="AJ82" s="54"/>
      <c r="AK82" s="26"/>
      <c r="AL82" s="15"/>
      <c r="AM82" s="43"/>
    </row>
    <row r="83" spans="2:43" x14ac:dyDescent="0.25">
      <c r="B83" s="42"/>
      <c r="C83" s="15"/>
      <c r="D83" s="15"/>
      <c r="E83" s="15"/>
      <c r="F83" s="15"/>
      <c r="G83" s="43"/>
      <c r="I83" s="54"/>
      <c r="J83" s="15"/>
      <c r="K83" s="179"/>
      <c r="L83" s="15"/>
      <c r="M83" s="43"/>
      <c r="O83" s="54"/>
      <c r="P83" s="26"/>
      <c r="Q83" s="15"/>
      <c r="R83" s="15"/>
      <c r="S83" s="42">
        <f t="shared" si="3"/>
        <v>0</v>
      </c>
      <c r="T83" s="49"/>
      <c r="U83" s="26"/>
      <c r="V83" s="15"/>
      <c r="W83" s="43"/>
      <c r="Z83" s="54"/>
      <c r="AA83" s="15"/>
      <c r="AB83" s="15"/>
      <c r="AC83" s="43"/>
      <c r="AE83" s="54"/>
      <c r="AF83" s="15"/>
      <c r="AG83" s="15"/>
      <c r="AH83" s="43"/>
      <c r="AJ83" s="54"/>
      <c r="AK83" s="26"/>
      <c r="AL83" s="15"/>
      <c r="AM83" s="43"/>
    </row>
    <row r="84" spans="2:43" x14ac:dyDescent="0.25">
      <c r="B84" s="42"/>
      <c r="C84" s="15"/>
      <c r="D84" s="15"/>
      <c r="E84" s="15"/>
      <c r="F84" s="15"/>
      <c r="G84" s="43"/>
      <c r="I84" s="54"/>
      <c r="J84" s="15"/>
      <c r="K84" s="179"/>
      <c r="L84" s="15"/>
      <c r="M84" s="43"/>
      <c r="O84" s="54"/>
      <c r="P84" s="26"/>
      <c r="Q84" s="15"/>
      <c r="R84" s="15"/>
      <c r="S84" s="42">
        <f t="shared" si="3"/>
        <v>0</v>
      </c>
      <c r="T84" s="49"/>
      <c r="U84" s="26"/>
      <c r="V84" s="15"/>
      <c r="W84" s="43"/>
      <c r="Z84" s="54"/>
      <c r="AA84" s="15"/>
      <c r="AB84" s="15"/>
      <c r="AC84" s="43"/>
      <c r="AE84" s="54"/>
      <c r="AF84" s="15"/>
      <c r="AG84" s="15"/>
      <c r="AH84" s="43"/>
      <c r="AJ84" s="54"/>
      <c r="AK84" s="26"/>
      <c r="AL84" s="15"/>
      <c r="AM84" s="43"/>
    </row>
    <row r="85" spans="2:43" x14ac:dyDescent="0.25">
      <c r="B85" s="42"/>
      <c r="C85" s="15"/>
      <c r="D85" s="15"/>
      <c r="E85" s="15"/>
      <c r="F85" s="15"/>
      <c r="G85" s="43"/>
      <c r="I85" s="54"/>
      <c r="J85" s="15"/>
      <c r="K85" s="179"/>
      <c r="L85" s="15"/>
      <c r="M85" s="43"/>
      <c r="O85" s="54"/>
      <c r="P85" s="26"/>
      <c r="Q85" s="15"/>
      <c r="R85" s="15"/>
      <c r="S85" s="42">
        <f t="shared" si="3"/>
        <v>0</v>
      </c>
      <c r="T85" s="49"/>
      <c r="U85" s="26"/>
      <c r="V85" s="15"/>
      <c r="W85" s="43"/>
      <c r="Z85" s="54"/>
      <c r="AA85" s="15"/>
      <c r="AB85" s="15"/>
      <c r="AC85" s="43"/>
      <c r="AE85" s="54"/>
      <c r="AF85" s="15"/>
      <c r="AG85" s="15"/>
      <c r="AH85" s="43"/>
      <c r="AJ85" s="54"/>
      <c r="AK85" s="26"/>
      <c r="AL85" s="15"/>
      <c r="AM85" s="43"/>
      <c r="AQ85" s="52"/>
    </row>
    <row r="86" spans="2:43" x14ac:dyDescent="0.25">
      <c r="B86" s="42"/>
      <c r="C86" s="15"/>
      <c r="D86" s="15"/>
      <c r="E86" s="15"/>
      <c r="F86" s="15"/>
      <c r="G86" s="43"/>
      <c r="I86" s="54"/>
      <c r="J86" s="15"/>
      <c r="K86" s="179"/>
      <c r="L86" s="15"/>
      <c r="M86" s="43"/>
      <c r="O86" s="54"/>
      <c r="P86" s="26"/>
      <c r="Q86" s="15"/>
      <c r="R86" s="15"/>
      <c r="S86" s="42">
        <f t="shared" si="3"/>
        <v>0</v>
      </c>
      <c r="T86" s="49"/>
      <c r="U86" s="26"/>
      <c r="V86" s="15"/>
      <c r="W86" s="43"/>
      <c r="Z86" s="54"/>
      <c r="AA86" s="15"/>
      <c r="AB86" s="15"/>
      <c r="AC86" s="43"/>
      <c r="AE86" s="54"/>
      <c r="AF86" s="15"/>
      <c r="AG86" s="15"/>
      <c r="AH86" s="43"/>
      <c r="AJ86" s="54"/>
      <c r="AK86" s="26"/>
      <c r="AL86" s="15"/>
      <c r="AM86" s="43"/>
    </row>
    <row r="87" spans="2:43" x14ac:dyDescent="0.25">
      <c r="B87" s="42"/>
      <c r="C87" s="15"/>
      <c r="D87" s="15"/>
      <c r="E87" s="15"/>
      <c r="F87" s="15"/>
      <c r="G87" s="43"/>
      <c r="I87" s="54"/>
      <c r="J87" s="15"/>
      <c r="K87" s="179"/>
      <c r="L87" s="15"/>
      <c r="M87" s="43"/>
      <c r="O87" s="54"/>
      <c r="P87" s="26"/>
      <c r="Q87" s="15"/>
      <c r="R87" s="15"/>
      <c r="S87" s="42">
        <f t="shared" si="3"/>
        <v>0</v>
      </c>
      <c r="T87" s="49"/>
      <c r="U87" s="26"/>
      <c r="V87" s="15"/>
      <c r="W87" s="43"/>
      <c r="Z87" s="54"/>
      <c r="AA87" s="15"/>
      <c r="AB87" s="15"/>
      <c r="AC87" s="43"/>
      <c r="AE87" s="54"/>
      <c r="AF87" s="15"/>
      <c r="AG87" s="15"/>
      <c r="AH87" s="43"/>
      <c r="AJ87" s="54"/>
      <c r="AK87" s="26"/>
      <c r="AL87" s="15"/>
      <c r="AM87" s="43"/>
    </row>
    <row r="88" spans="2:43" x14ac:dyDescent="0.25">
      <c r="B88" s="42"/>
      <c r="C88" s="15"/>
      <c r="D88" s="15"/>
      <c r="E88" s="15"/>
      <c r="F88" s="15"/>
      <c r="G88" s="43"/>
      <c r="I88" s="54"/>
      <c r="J88" s="15"/>
      <c r="K88" s="179"/>
      <c r="L88" s="15"/>
      <c r="M88" s="43"/>
      <c r="O88" s="54"/>
      <c r="P88" s="26"/>
      <c r="Q88" s="15"/>
      <c r="R88" s="15"/>
      <c r="S88" s="42">
        <f t="shared" si="3"/>
        <v>0</v>
      </c>
      <c r="T88" s="49"/>
      <c r="U88" s="26"/>
      <c r="V88" s="15"/>
      <c r="W88" s="43"/>
      <c r="Z88" s="54"/>
      <c r="AA88" s="15"/>
      <c r="AB88" s="15"/>
      <c r="AC88" s="43"/>
      <c r="AE88" s="54"/>
      <c r="AF88" s="15"/>
      <c r="AG88" s="15"/>
      <c r="AH88" s="43"/>
      <c r="AJ88" s="54"/>
      <c r="AK88" s="26"/>
      <c r="AL88" s="15"/>
      <c r="AM88" s="43"/>
    </row>
    <row r="89" spans="2:43" x14ac:dyDescent="0.25">
      <c r="B89" s="42"/>
      <c r="C89" s="15"/>
      <c r="D89" s="15"/>
      <c r="E89" s="15"/>
      <c r="F89" s="15"/>
      <c r="G89" s="43"/>
      <c r="I89" s="54"/>
      <c r="J89" s="15"/>
      <c r="K89" s="179"/>
      <c r="L89" s="15"/>
      <c r="M89" s="43"/>
      <c r="O89" s="54"/>
      <c r="P89" s="26"/>
      <c r="Q89" s="15"/>
      <c r="R89" s="15"/>
      <c r="S89" s="42">
        <f t="shared" si="3"/>
        <v>0</v>
      </c>
      <c r="T89" s="49"/>
      <c r="U89" s="26"/>
      <c r="V89" s="15"/>
      <c r="W89" s="43"/>
      <c r="Z89" s="54"/>
      <c r="AA89" s="15"/>
      <c r="AB89" s="15"/>
      <c r="AC89" s="43"/>
      <c r="AE89" s="54"/>
      <c r="AF89" s="15"/>
      <c r="AG89" s="15"/>
      <c r="AH89" s="43"/>
      <c r="AJ89" s="54"/>
      <c r="AK89" s="26"/>
      <c r="AL89" s="15"/>
      <c r="AM89" s="43"/>
    </row>
    <row r="90" spans="2:43" x14ac:dyDescent="0.25">
      <c r="B90" s="42"/>
      <c r="C90" s="15"/>
      <c r="D90" s="15"/>
      <c r="E90" s="15"/>
      <c r="F90" s="15"/>
      <c r="G90" s="43"/>
      <c r="I90" s="54"/>
      <c r="J90" s="15"/>
      <c r="K90" s="179"/>
      <c r="L90" s="15"/>
      <c r="M90" s="43"/>
      <c r="O90" s="54"/>
      <c r="P90" s="26"/>
      <c r="Q90" s="15"/>
      <c r="R90" s="15"/>
      <c r="S90" s="42">
        <f t="shared" si="3"/>
        <v>0</v>
      </c>
      <c r="T90" s="49"/>
      <c r="U90" s="26"/>
      <c r="V90" s="15"/>
      <c r="W90" s="43"/>
      <c r="Z90" s="54"/>
      <c r="AA90" s="15"/>
      <c r="AB90" s="15"/>
      <c r="AC90" s="43"/>
      <c r="AE90" s="54"/>
      <c r="AF90" s="15"/>
      <c r="AG90" s="15"/>
      <c r="AH90" s="43"/>
      <c r="AJ90" s="54"/>
      <c r="AK90" s="26"/>
      <c r="AL90" s="15"/>
      <c r="AM90" s="43"/>
    </row>
    <row r="91" spans="2:43" x14ac:dyDescent="0.25">
      <c r="B91" s="42"/>
      <c r="C91" s="15"/>
      <c r="D91" s="15"/>
      <c r="E91" s="15"/>
      <c r="F91" s="15"/>
      <c r="G91" s="43"/>
      <c r="I91" s="54"/>
      <c r="J91" s="15"/>
      <c r="K91" s="179"/>
      <c r="L91" s="15"/>
      <c r="M91" s="43"/>
      <c r="O91" s="54"/>
      <c r="P91" s="26"/>
      <c r="Q91" s="15"/>
      <c r="R91" s="15"/>
      <c r="S91" s="42">
        <f t="shared" si="3"/>
        <v>0</v>
      </c>
      <c r="T91" s="49"/>
      <c r="U91" s="26"/>
      <c r="V91" s="15"/>
      <c r="W91" s="43"/>
      <c r="Z91" s="54"/>
      <c r="AA91" s="15"/>
      <c r="AB91" s="15"/>
      <c r="AC91" s="43"/>
      <c r="AE91" s="54"/>
      <c r="AF91" s="15"/>
      <c r="AG91" s="15"/>
      <c r="AH91" s="43"/>
      <c r="AJ91" s="54"/>
      <c r="AK91" s="26"/>
      <c r="AL91" s="15"/>
      <c r="AM91" s="43"/>
    </row>
    <row r="92" spans="2:43" x14ac:dyDescent="0.25">
      <c r="B92" s="42"/>
      <c r="C92" s="15"/>
      <c r="D92" s="15"/>
      <c r="E92" s="15"/>
      <c r="F92" s="15"/>
      <c r="G92" s="43"/>
      <c r="I92" s="54"/>
      <c r="J92" s="15"/>
      <c r="K92" s="179"/>
      <c r="L92" s="15"/>
      <c r="M92" s="43"/>
      <c r="O92" s="54"/>
      <c r="P92" s="26"/>
      <c r="Q92" s="15"/>
      <c r="R92" s="15"/>
      <c r="S92" s="42">
        <f t="shared" si="3"/>
        <v>0</v>
      </c>
      <c r="T92" s="49"/>
      <c r="U92" s="26"/>
      <c r="V92" s="15"/>
      <c r="W92" s="43"/>
      <c r="Z92" s="54"/>
      <c r="AA92" s="15"/>
      <c r="AB92" s="15"/>
      <c r="AC92" s="43"/>
      <c r="AE92" s="54"/>
      <c r="AF92" s="15"/>
      <c r="AG92" s="15"/>
      <c r="AH92" s="43"/>
      <c r="AJ92" s="54"/>
      <c r="AK92" s="26"/>
      <c r="AL92" s="15"/>
      <c r="AM92" s="43"/>
    </row>
    <row r="93" spans="2:43" x14ac:dyDescent="0.25">
      <c r="B93" s="42"/>
      <c r="C93" s="15"/>
      <c r="D93" s="15"/>
      <c r="E93" s="15"/>
      <c r="F93" s="15"/>
      <c r="G93" s="43"/>
      <c r="I93" s="54"/>
      <c r="J93" s="15"/>
      <c r="K93" s="179"/>
      <c r="L93" s="15"/>
      <c r="M93" s="43"/>
      <c r="O93" s="54"/>
      <c r="P93" s="26"/>
      <c r="Q93" s="15"/>
      <c r="R93" s="15"/>
      <c r="S93" s="42">
        <f t="shared" si="3"/>
        <v>0</v>
      </c>
      <c r="T93" s="49"/>
      <c r="U93" s="26"/>
      <c r="V93" s="15"/>
      <c r="W93" s="43"/>
      <c r="Z93" s="54"/>
      <c r="AA93" s="15"/>
      <c r="AB93" s="15"/>
      <c r="AC93" s="43"/>
      <c r="AE93" s="54"/>
      <c r="AF93" s="15"/>
      <c r="AG93" s="15"/>
      <c r="AH93" s="43"/>
      <c r="AJ93" s="54"/>
      <c r="AK93" s="26"/>
      <c r="AL93" s="15"/>
      <c r="AM93" s="43"/>
    </row>
    <row r="94" spans="2:43" x14ac:dyDescent="0.25">
      <c r="B94" s="42"/>
      <c r="C94" s="15"/>
      <c r="D94" s="15"/>
      <c r="E94" s="15"/>
      <c r="F94" s="15"/>
      <c r="G94" s="43"/>
      <c r="I94" s="54"/>
      <c r="J94" s="15"/>
      <c r="K94" s="179"/>
      <c r="L94" s="15"/>
      <c r="M94" s="43"/>
      <c r="O94" s="54"/>
      <c r="P94" s="26"/>
      <c r="Q94" s="15"/>
      <c r="R94" s="15"/>
      <c r="S94" s="42">
        <f t="shared" si="3"/>
        <v>0</v>
      </c>
      <c r="T94" s="49"/>
      <c r="U94" s="26"/>
      <c r="V94" s="15"/>
      <c r="W94" s="43"/>
      <c r="Z94" s="54"/>
      <c r="AA94" s="15"/>
      <c r="AB94" s="15"/>
      <c r="AC94" s="43"/>
      <c r="AE94" s="54"/>
      <c r="AF94" s="15"/>
      <c r="AG94" s="15"/>
      <c r="AH94" s="43"/>
      <c r="AJ94" s="54"/>
      <c r="AK94" s="26"/>
      <c r="AL94" s="15"/>
      <c r="AM94" s="43"/>
    </row>
    <row r="95" spans="2:43" x14ac:dyDescent="0.25">
      <c r="B95" s="42"/>
      <c r="C95" s="15"/>
      <c r="D95" s="15"/>
      <c r="E95" s="15"/>
      <c r="F95" s="15"/>
      <c r="G95" s="43"/>
      <c r="I95" s="54"/>
      <c r="J95" s="15"/>
      <c r="K95" s="179"/>
      <c r="L95" s="15"/>
      <c r="M95" s="43"/>
      <c r="O95" s="54"/>
      <c r="P95" s="26"/>
      <c r="Q95" s="15"/>
      <c r="R95" s="15"/>
      <c r="S95" s="42">
        <f t="shared" si="3"/>
        <v>0</v>
      </c>
      <c r="T95" s="49"/>
      <c r="U95" s="26"/>
      <c r="V95" s="15"/>
      <c r="W95" s="43"/>
      <c r="Z95" s="54"/>
      <c r="AA95" s="15"/>
      <c r="AB95" s="15"/>
      <c r="AC95" s="43"/>
      <c r="AE95" s="54"/>
      <c r="AF95" s="15"/>
      <c r="AG95" s="15"/>
      <c r="AH95" s="43"/>
      <c r="AJ95" s="54"/>
      <c r="AK95" s="26"/>
      <c r="AL95" s="15"/>
      <c r="AM95" s="43"/>
    </row>
    <row r="96" spans="2:43" x14ac:dyDescent="0.25">
      <c r="B96" s="42"/>
      <c r="C96" s="15"/>
      <c r="D96" s="15"/>
      <c r="E96" s="15"/>
      <c r="F96" s="15"/>
      <c r="G96" s="43"/>
      <c r="I96" s="54"/>
      <c r="J96" s="15"/>
      <c r="K96" s="179"/>
      <c r="L96" s="15"/>
      <c r="M96" s="43"/>
      <c r="O96" s="54"/>
      <c r="P96" s="26"/>
      <c r="Q96" s="15"/>
      <c r="R96" s="15"/>
      <c r="S96" s="42">
        <f t="shared" si="3"/>
        <v>0</v>
      </c>
      <c r="T96" s="49"/>
      <c r="U96" s="26"/>
      <c r="V96" s="15"/>
      <c r="W96" s="43"/>
      <c r="Z96" s="54"/>
      <c r="AA96" s="15"/>
      <c r="AB96" s="15"/>
      <c r="AC96" s="43"/>
      <c r="AE96" s="54"/>
      <c r="AF96" s="15"/>
      <c r="AG96" s="15"/>
      <c r="AH96" s="43"/>
      <c r="AJ96" s="54"/>
      <c r="AK96" s="26"/>
      <c r="AL96" s="15"/>
      <c r="AM96" s="43"/>
    </row>
    <row r="97" spans="2:39" x14ac:dyDescent="0.25">
      <c r="B97" s="42"/>
      <c r="C97" s="15"/>
      <c r="D97" s="15"/>
      <c r="E97" s="15"/>
      <c r="F97" s="15"/>
      <c r="G97" s="43"/>
      <c r="I97" s="54"/>
      <c r="J97" s="15"/>
      <c r="K97" s="179"/>
      <c r="L97" s="15"/>
      <c r="M97" s="43"/>
      <c r="O97" s="54"/>
      <c r="P97" s="26"/>
      <c r="Q97" s="15"/>
      <c r="R97" s="15"/>
      <c r="S97" s="42">
        <f t="shared" si="3"/>
        <v>0</v>
      </c>
      <c r="T97" s="49"/>
      <c r="U97" s="26"/>
      <c r="V97" s="15"/>
      <c r="W97" s="43"/>
      <c r="Z97" s="54"/>
      <c r="AA97" s="15"/>
      <c r="AB97" s="15"/>
      <c r="AC97" s="43"/>
      <c r="AE97" s="54"/>
      <c r="AF97" s="15"/>
      <c r="AG97" s="15"/>
      <c r="AH97" s="43"/>
      <c r="AJ97" s="54"/>
      <c r="AK97" s="26"/>
      <c r="AL97" s="15"/>
      <c r="AM97" s="43"/>
    </row>
    <row r="98" spans="2:39" x14ac:dyDescent="0.25">
      <c r="B98" s="42"/>
      <c r="C98" s="15"/>
      <c r="D98" s="15"/>
      <c r="E98" s="15"/>
      <c r="F98" s="15"/>
      <c r="G98" s="43"/>
      <c r="I98" s="54"/>
      <c r="J98" s="15"/>
      <c r="K98" s="179"/>
      <c r="L98" s="15"/>
      <c r="M98" s="43"/>
      <c r="O98" s="54"/>
      <c r="P98" s="26"/>
      <c r="Q98" s="15"/>
      <c r="R98" s="15"/>
      <c r="S98" s="42">
        <f t="shared" si="3"/>
        <v>0</v>
      </c>
      <c r="T98" s="49"/>
      <c r="U98" s="26"/>
      <c r="V98" s="15"/>
      <c r="W98" s="43"/>
      <c r="Z98" s="55"/>
      <c r="AA98" s="45"/>
      <c r="AB98" s="45"/>
      <c r="AC98" s="46"/>
      <c r="AE98" s="55"/>
      <c r="AF98" s="45"/>
      <c r="AG98" s="45"/>
      <c r="AH98" s="46"/>
      <c r="AJ98" s="55"/>
      <c r="AK98" s="56"/>
      <c r="AL98" s="45"/>
      <c r="AM98" s="46"/>
    </row>
    <row r="99" spans="2:39" x14ac:dyDescent="0.25">
      <c r="B99" s="42"/>
      <c r="C99" s="15"/>
      <c r="D99" s="15"/>
      <c r="E99" s="15"/>
      <c r="F99" s="15"/>
      <c r="G99" s="43"/>
      <c r="I99" s="54"/>
      <c r="J99" s="15"/>
      <c r="K99" s="179"/>
      <c r="L99" s="15"/>
      <c r="M99" s="43"/>
      <c r="O99" s="54"/>
      <c r="P99" s="26"/>
      <c r="Q99" s="15"/>
      <c r="R99" s="15"/>
      <c r="S99" s="42">
        <f t="shared" si="3"/>
        <v>0</v>
      </c>
      <c r="T99" s="49"/>
      <c r="U99" s="26"/>
      <c r="V99" s="15"/>
      <c r="W99" s="43"/>
    </row>
    <row r="100" spans="2:39" x14ac:dyDescent="0.25">
      <c r="B100" s="42"/>
      <c r="C100" s="15"/>
      <c r="D100" s="15"/>
      <c r="E100" s="15"/>
      <c r="F100" s="15"/>
      <c r="G100" s="43"/>
      <c r="I100" s="55"/>
      <c r="J100" s="45"/>
      <c r="K100" s="191"/>
      <c r="L100" s="45"/>
      <c r="M100" s="46"/>
      <c r="O100" s="54"/>
      <c r="P100" s="26"/>
      <c r="Q100" s="15"/>
      <c r="R100" s="15"/>
      <c r="S100" s="42">
        <f t="shared" si="3"/>
        <v>0</v>
      </c>
      <c r="T100" s="49"/>
      <c r="U100" s="26"/>
      <c r="V100" s="15"/>
      <c r="W100" s="43"/>
    </row>
    <row r="101" spans="2:39" x14ac:dyDescent="0.25">
      <c r="B101" s="42"/>
      <c r="C101" s="15"/>
      <c r="D101" s="15"/>
      <c r="E101" s="15"/>
      <c r="F101" s="15"/>
      <c r="G101" s="43"/>
      <c r="O101" s="54"/>
      <c r="P101" s="26"/>
      <c r="Q101" s="15"/>
      <c r="R101" s="15"/>
      <c r="S101" s="42">
        <f t="shared" si="3"/>
        <v>0</v>
      </c>
      <c r="T101" s="49"/>
      <c r="U101" s="26"/>
      <c r="V101" s="15"/>
      <c r="W101" s="43"/>
      <c r="Y101" s="1" t="s">
        <v>826</v>
      </c>
      <c r="Z101" s="53" t="str" cm="1">
        <f t="array" ref="Z101">IFERROR(_xlfn.CHOOSECOLS(_xlfn._xlws.FILTER(#REF!,(#REF!&gt;0),""),16,17, 15,1),"")</f>
        <v/>
      </c>
      <c r="AA101" s="40"/>
      <c r="AB101" s="40"/>
      <c r="AC101" s="41"/>
      <c r="AE101" s="53" t="str" cm="1">
        <f t="array" ref="AE101">IFERROR(_xlfn.CHOOSECOLS(_xlfn._xlws.FILTER(#REF!,(#REF!&gt;0),""),19,20,18,1),"")</f>
        <v/>
      </c>
      <c r="AF101" s="40"/>
      <c r="AG101" s="40"/>
      <c r="AH101" s="41"/>
      <c r="AJ101" s="53" t="str" cm="1">
        <f t="array" ref="AJ101">IFERROR(_xlfn.CHOOSECOLS(_xlfn._xlws.FILTER(#REF!,(#REF!&gt;0),""),22,23,21,1),"")</f>
        <v/>
      </c>
      <c r="AK101" s="58"/>
      <c r="AL101" s="40"/>
      <c r="AM101" s="41"/>
    </row>
    <row r="102" spans="2:39" x14ac:dyDescent="0.25">
      <c r="B102" s="42"/>
      <c r="C102" s="15"/>
      <c r="D102" s="15"/>
      <c r="E102" s="15"/>
      <c r="F102" s="15"/>
      <c r="G102" s="43"/>
      <c r="O102" s="54"/>
      <c r="P102" s="26"/>
      <c r="Q102" s="15"/>
      <c r="R102" s="15"/>
      <c r="S102" s="42">
        <f t="shared" si="3"/>
        <v>0</v>
      </c>
      <c r="T102" s="49"/>
      <c r="U102" s="26"/>
      <c r="V102" s="15"/>
      <c r="W102" s="43"/>
      <c r="Z102" s="54"/>
      <c r="AA102" s="15"/>
      <c r="AB102" s="15"/>
      <c r="AC102" s="43"/>
      <c r="AE102" s="54"/>
      <c r="AF102" s="15"/>
      <c r="AG102" s="15"/>
      <c r="AH102" s="43"/>
      <c r="AJ102" s="54"/>
      <c r="AK102" s="26"/>
      <c r="AL102" s="15"/>
      <c r="AM102" s="43"/>
    </row>
    <row r="103" spans="2:39" x14ac:dyDescent="0.25">
      <c r="B103" s="42"/>
      <c r="C103" s="15"/>
      <c r="D103" s="15"/>
      <c r="E103" s="15"/>
      <c r="F103" s="15"/>
      <c r="G103" s="43"/>
      <c r="O103" s="54"/>
      <c r="P103" s="26"/>
      <c r="Q103" s="15"/>
      <c r="R103" s="15"/>
      <c r="S103" s="42">
        <f t="shared" si="3"/>
        <v>0</v>
      </c>
      <c r="T103" s="49"/>
      <c r="U103" s="26"/>
      <c r="V103" s="15"/>
      <c r="W103" s="43"/>
      <c r="Z103" s="54"/>
      <c r="AA103" s="15"/>
      <c r="AB103" s="15"/>
      <c r="AC103" s="43"/>
      <c r="AE103" s="54"/>
      <c r="AF103" s="15"/>
      <c r="AG103" s="15"/>
      <c r="AH103" s="43"/>
      <c r="AJ103" s="54"/>
      <c r="AK103" s="26"/>
      <c r="AL103" s="15"/>
      <c r="AM103" s="43"/>
    </row>
    <row r="104" spans="2:39" x14ac:dyDescent="0.25">
      <c r="B104" s="42"/>
      <c r="C104" s="15"/>
      <c r="D104" s="15"/>
      <c r="E104" s="15"/>
      <c r="F104" s="15"/>
      <c r="G104" s="43"/>
      <c r="O104" s="54"/>
      <c r="P104" s="26"/>
      <c r="Q104" s="15"/>
      <c r="R104" s="15"/>
      <c r="S104" s="42">
        <f t="shared" si="3"/>
        <v>0</v>
      </c>
      <c r="T104" s="49"/>
      <c r="U104" s="26"/>
      <c r="V104" s="15"/>
      <c r="W104" s="43"/>
      <c r="Z104" s="54"/>
      <c r="AA104" s="15"/>
      <c r="AB104" s="15"/>
      <c r="AC104" s="43"/>
      <c r="AE104" s="54"/>
      <c r="AF104" s="15"/>
      <c r="AG104" s="15"/>
      <c r="AH104" s="43"/>
      <c r="AJ104" s="54"/>
      <c r="AK104" s="26"/>
      <c r="AL104" s="15"/>
      <c r="AM104" s="43"/>
    </row>
    <row r="105" spans="2:39" x14ac:dyDescent="0.25">
      <c r="B105" s="42"/>
      <c r="C105" s="15"/>
      <c r="D105" s="15"/>
      <c r="E105" s="15"/>
      <c r="F105" s="15"/>
      <c r="G105" s="43"/>
      <c r="O105" s="54"/>
      <c r="P105" s="26"/>
      <c r="Q105" s="15"/>
      <c r="R105" s="15"/>
      <c r="S105" s="42">
        <f t="shared" si="3"/>
        <v>0</v>
      </c>
      <c r="T105" s="49"/>
      <c r="U105" s="26"/>
      <c r="V105" s="15"/>
      <c r="W105" s="43"/>
      <c r="Z105" s="54"/>
      <c r="AA105" s="15"/>
      <c r="AB105" s="15"/>
      <c r="AC105" s="43"/>
      <c r="AE105" s="54"/>
      <c r="AF105" s="15"/>
      <c r="AG105" s="15"/>
      <c r="AH105" s="43"/>
      <c r="AJ105" s="54"/>
      <c r="AK105" s="26"/>
      <c r="AL105" s="15"/>
      <c r="AM105" s="43"/>
    </row>
    <row r="106" spans="2:39" x14ac:dyDescent="0.25">
      <c r="B106" s="42"/>
      <c r="C106" s="15"/>
      <c r="D106" s="15"/>
      <c r="E106" s="15"/>
      <c r="F106" s="15"/>
      <c r="G106" s="43"/>
      <c r="O106" s="54"/>
      <c r="P106" s="26"/>
      <c r="Q106" s="15"/>
      <c r="R106" s="15"/>
      <c r="S106" s="42">
        <f t="shared" si="3"/>
        <v>0</v>
      </c>
      <c r="T106" s="49"/>
      <c r="U106" s="26"/>
      <c r="V106" s="15"/>
      <c r="W106" s="43"/>
      <c r="Z106" s="54"/>
      <c r="AA106" s="15"/>
      <c r="AB106" s="15"/>
      <c r="AC106" s="43"/>
      <c r="AE106" s="54"/>
      <c r="AF106" s="15"/>
      <c r="AG106" s="15"/>
      <c r="AH106" s="43"/>
      <c r="AJ106" s="54"/>
      <c r="AK106" s="26"/>
      <c r="AL106" s="15"/>
      <c r="AM106" s="43"/>
    </row>
    <row r="107" spans="2:39" x14ac:dyDescent="0.25">
      <c r="B107" s="42"/>
      <c r="C107" s="15"/>
      <c r="D107" s="15"/>
      <c r="E107" s="15"/>
      <c r="F107" s="15"/>
      <c r="G107" s="43"/>
      <c r="O107" s="54"/>
      <c r="P107" s="26"/>
      <c r="Q107" s="15"/>
      <c r="R107" s="15"/>
      <c r="S107" s="42">
        <f t="shared" si="3"/>
        <v>0</v>
      </c>
      <c r="T107" s="49"/>
      <c r="U107" s="26"/>
      <c r="V107" s="15"/>
      <c r="W107" s="43"/>
      <c r="Z107" s="54"/>
      <c r="AA107" s="15"/>
      <c r="AB107" s="15"/>
      <c r="AC107" s="43"/>
      <c r="AE107" s="54"/>
      <c r="AF107" s="15"/>
      <c r="AG107" s="15"/>
      <c r="AH107" s="43"/>
      <c r="AJ107" s="54"/>
      <c r="AK107" s="26"/>
      <c r="AL107" s="15"/>
      <c r="AM107" s="43"/>
    </row>
    <row r="108" spans="2:39" x14ac:dyDescent="0.25">
      <c r="B108" s="42"/>
      <c r="C108" s="15"/>
      <c r="D108" s="15"/>
      <c r="E108" s="15"/>
      <c r="F108" s="15"/>
      <c r="G108" s="43"/>
      <c r="O108" s="54"/>
      <c r="P108" s="26"/>
      <c r="Q108" s="15"/>
      <c r="R108" s="15"/>
      <c r="S108" s="42">
        <f t="shared" si="3"/>
        <v>0</v>
      </c>
      <c r="T108" s="49"/>
      <c r="U108" s="26"/>
      <c r="V108" s="15"/>
      <c r="W108" s="43"/>
      <c r="Z108" s="54"/>
      <c r="AA108" s="15"/>
      <c r="AB108" s="15"/>
      <c r="AC108" s="43"/>
      <c r="AE108" s="54"/>
      <c r="AF108" s="15"/>
      <c r="AG108" s="15"/>
      <c r="AH108" s="43"/>
      <c r="AJ108" s="54"/>
      <c r="AK108" s="26"/>
      <c r="AL108" s="15"/>
      <c r="AM108" s="43"/>
    </row>
    <row r="109" spans="2:39" x14ac:dyDescent="0.25">
      <c r="B109" s="42"/>
      <c r="C109" s="15"/>
      <c r="D109" s="15"/>
      <c r="E109" s="15"/>
      <c r="F109" s="15"/>
      <c r="G109" s="43"/>
      <c r="O109" s="54"/>
      <c r="P109" s="26"/>
      <c r="Q109" s="15"/>
      <c r="R109" s="15"/>
      <c r="S109" s="42">
        <f t="shared" si="3"/>
        <v>0</v>
      </c>
      <c r="T109" s="49"/>
      <c r="U109" s="26"/>
      <c r="V109" s="15"/>
      <c r="W109" s="43"/>
      <c r="Z109" s="55"/>
      <c r="AA109" s="45"/>
      <c r="AB109" s="45"/>
      <c r="AC109" s="46"/>
      <c r="AE109" s="55"/>
      <c r="AF109" s="45"/>
      <c r="AG109" s="45"/>
      <c r="AH109" s="46"/>
      <c r="AJ109" s="55"/>
      <c r="AK109" s="56"/>
      <c r="AL109" s="45"/>
      <c r="AM109" s="46"/>
    </row>
    <row r="110" spans="2:39" x14ac:dyDescent="0.25">
      <c r="B110" s="42"/>
      <c r="C110" s="15"/>
      <c r="D110" s="15"/>
      <c r="E110" s="15"/>
      <c r="F110" s="15"/>
      <c r="G110" s="43"/>
      <c r="O110" s="54"/>
      <c r="P110" s="26"/>
      <c r="Q110" s="15"/>
      <c r="R110" s="15"/>
      <c r="S110" s="42">
        <f t="shared" ref="S110:S141" si="4">IFERROR(TEXT(TIMEVALUE(LEFT(P110,8)),"hh:mm")+O110,O110)</f>
        <v>0</v>
      </c>
      <c r="T110" s="49"/>
      <c r="U110" s="26"/>
      <c r="V110" s="15"/>
      <c r="W110" s="43"/>
    </row>
    <row r="111" spans="2:39" x14ac:dyDescent="0.25">
      <c r="B111" s="42"/>
      <c r="C111" s="15"/>
      <c r="D111" s="15"/>
      <c r="E111" s="15"/>
      <c r="F111" s="15"/>
      <c r="G111" s="43"/>
      <c r="O111" s="54"/>
      <c r="P111" s="26"/>
      <c r="Q111" s="15"/>
      <c r="R111" s="15"/>
      <c r="S111" s="42">
        <f t="shared" si="4"/>
        <v>0</v>
      </c>
      <c r="T111" s="49"/>
      <c r="U111" s="26"/>
      <c r="V111" s="15"/>
      <c r="W111" s="43"/>
    </row>
    <row r="112" spans="2:39" x14ac:dyDescent="0.25">
      <c r="B112" s="42"/>
      <c r="C112" s="15"/>
      <c r="D112" s="15"/>
      <c r="E112" s="15"/>
      <c r="F112" s="15"/>
      <c r="G112" s="43"/>
      <c r="O112" s="54"/>
      <c r="P112" s="26"/>
      <c r="Q112" s="15"/>
      <c r="R112" s="15"/>
      <c r="S112" s="42">
        <f t="shared" si="4"/>
        <v>0</v>
      </c>
      <c r="T112" s="49"/>
      <c r="U112" s="26"/>
      <c r="V112" s="15"/>
      <c r="W112" s="43"/>
      <c r="Y112" s="1" t="s">
        <v>603</v>
      </c>
      <c r="Z112" s="53" t="str" cm="1">
        <f t="array" ref="Z112">IFERROR(_xlfn.CHOOSECOLS(_xlfn._xlws.FILTER(#REF!,(#REF!&gt;0),""),16,17, 15,1),"")</f>
        <v/>
      </c>
      <c r="AA112" s="40"/>
      <c r="AB112" s="40"/>
      <c r="AC112" s="41"/>
      <c r="AE112" s="53" t="str" cm="1">
        <f t="array" ref="AE112">IFERROR(_xlfn.CHOOSECOLS(_xlfn._xlws.FILTER(#REF!,(#REF!&gt;0),""),19,20, 18,1),"")</f>
        <v/>
      </c>
      <c r="AF112" s="40"/>
      <c r="AG112" s="40"/>
      <c r="AH112" s="41"/>
      <c r="AJ112" s="53" t="str" cm="1">
        <f t="array" ref="AJ112">IFERROR(_xlfn.CHOOSECOLS(_xlfn._xlws.FILTER(#REF!,(#REF!&gt;0),""),22,23, 21,1),"")</f>
        <v/>
      </c>
      <c r="AK112" s="40"/>
      <c r="AL112" s="40"/>
      <c r="AM112" s="41"/>
    </row>
    <row r="113" spans="1:39" x14ac:dyDescent="0.25">
      <c r="B113" s="42"/>
      <c r="C113" s="15"/>
      <c r="D113" s="15"/>
      <c r="E113" s="15"/>
      <c r="F113" s="15"/>
      <c r="G113" s="43"/>
      <c r="O113" s="54"/>
      <c r="P113" s="26"/>
      <c r="Q113" s="15"/>
      <c r="R113" s="15"/>
      <c r="S113" s="42">
        <f t="shared" si="4"/>
        <v>0</v>
      </c>
      <c r="T113" s="49"/>
      <c r="U113" s="26"/>
      <c r="V113" s="15"/>
      <c r="W113" s="43"/>
      <c r="Z113" s="54"/>
      <c r="AC113" s="43"/>
      <c r="AE113" s="54"/>
      <c r="AH113" s="43"/>
      <c r="AJ113" s="54"/>
      <c r="AK113" s="1"/>
      <c r="AM113" s="43"/>
    </row>
    <row r="114" spans="1:39" x14ac:dyDescent="0.25">
      <c r="B114" s="42"/>
      <c r="C114" s="15"/>
      <c r="D114" s="15"/>
      <c r="E114" s="15"/>
      <c r="F114" s="15"/>
      <c r="G114" s="43"/>
      <c r="O114" s="54"/>
      <c r="P114" s="26"/>
      <c r="Q114" s="15"/>
      <c r="R114" s="15"/>
      <c r="S114" s="42">
        <f t="shared" si="4"/>
        <v>0</v>
      </c>
      <c r="T114" s="49"/>
      <c r="U114" s="26"/>
      <c r="V114" s="15"/>
      <c r="W114" s="43"/>
      <c r="Z114" s="54"/>
      <c r="AC114" s="43"/>
      <c r="AE114" s="54"/>
      <c r="AH114" s="43"/>
      <c r="AJ114" s="54"/>
      <c r="AK114" s="1"/>
      <c r="AM114" s="43"/>
    </row>
    <row r="115" spans="1:39" x14ac:dyDescent="0.25">
      <c r="B115" s="44"/>
      <c r="C115" s="45"/>
      <c r="D115" s="45"/>
      <c r="E115" s="45"/>
      <c r="F115" s="45"/>
      <c r="G115" s="46"/>
      <c r="O115" s="54"/>
      <c r="P115" s="26"/>
      <c r="Q115" s="15"/>
      <c r="R115" s="15"/>
      <c r="S115" s="42">
        <f t="shared" si="4"/>
        <v>0</v>
      </c>
      <c r="T115" s="49"/>
      <c r="U115" s="26"/>
      <c r="V115" s="15"/>
      <c r="W115" s="43"/>
      <c r="Z115" s="54"/>
      <c r="AC115" s="43"/>
      <c r="AE115" s="54"/>
      <c r="AH115" s="43"/>
      <c r="AJ115" s="54"/>
      <c r="AK115" s="1"/>
      <c r="AM115" s="43"/>
    </row>
    <row r="116" spans="1:39" x14ac:dyDescent="0.25">
      <c r="B116" s="15"/>
      <c r="C116" s="15"/>
      <c r="D116" s="15"/>
      <c r="E116" s="15"/>
      <c r="F116" s="15"/>
      <c r="G116" s="15"/>
      <c r="K116" s="50"/>
      <c r="O116" s="54"/>
      <c r="P116" s="26"/>
      <c r="Q116" s="15"/>
      <c r="R116" s="15"/>
      <c r="S116" s="42">
        <f t="shared" si="4"/>
        <v>0</v>
      </c>
      <c r="T116" s="49"/>
      <c r="U116" s="26"/>
      <c r="V116" s="15"/>
      <c r="W116" s="43"/>
      <c r="Z116" s="54"/>
      <c r="AC116" s="43"/>
      <c r="AE116" s="54"/>
      <c r="AH116" s="43"/>
      <c r="AJ116" s="54"/>
      <c r="AK116" s="1"/>
      <c r="AM116" s="43"/>
    </row>
    <row r="117" spans="1:39" x14ac:dyDescent="0.25">
      <c r="A117" s="1" t="s">
        <v>602</v>
      </c>
      <c r="B117" s="39" t="str" cm="1">
        <f t="array" ref="B117">IFERROR(_xlfn.CHOOSECOLS(_xlfn._xlws.FILTER(#REF!,#REF!&gt;0,""),1,24,25,26),"")</f>
        <v/>
      </c>
      <c r="C117" s="40"/>
      <c r="D117" s="40"/>
      <c r="E117" s="40"/>
      <c r="F117" s="40"/>
      <c r="G117" s="41"/>
      <c r="K117" s="50"/>
      <c r="O117" s="54"/>
      <c r="P117" s="26"/>
      <c r="Q117" s="15"/>
      <c r="R117" s="15"/>
      <c r="S117" s="42">
        <f t="shared" si="4"/>
        <v>0</v>
      </c>
      <c r="T117" s="49"/>
      <c r="U117" s="26"/>
      <c r="V117" s="15"/>
      <c r="W117" s="43"/>
      <c r="Z117" s="54"/>
      <c r="AC117" s="43"/>
      <c r="AE117" s="54"/>
      <c r="AH117" s="43"/>
      <c r="AJ117" s="54"/>
      <c r="AK117" s="1"/>
      <c r="AM117" s="43"/>
    </row>
    <row r="118" spans="1:39" x14ac:dyDescent="0.25">
      <c r="B118" s="42"/>
      <c r="C118" s="15"/>
      <c r="D118" s="15"/>
      <c r="E118" s="15"/>
      <c r="F118" s="15"/>
      <c r="G118" s="43"/>
      <c r="K118" s="50"/>
      <c r="O118" s="54"/>
      <c r="P118" s="26"/>
      <c r="Q118" s="15"/>
      <c r="R118" s="15"/>
      <c r="S118" s="42">
        <f t="shared" si="4"/>
        <v>0</v>
      </c>
      <c r="T118" s="49"/>
      <c r="U118" s="26"/>
      <c r="V118" s="15"/>
      <c r="W118" s="43"/>
      <c r="Z118" s="54"/>
      <c r="AC118" s="43"/>
      <c r="AE118" s="54"/>
      <c r="AH118" s="43"/>
      <c r="AJ118" s="54"/>
      <c r="AK118" s="1"/>
      <c r="AM118" s="43"/>
    </row>
    <row r="119" spans="1:39" x14ac:dyDescent="0.25">
      <c r="B119" s="42"/>
      <c r="C119" s="15"/>
      <c r="D119" s="15"/>
      <c r="E119" s="15"/>
      <c r="F119" s="15"/>
      <c r="G119" s="43"/>
      <c r="K119" s="50"/>
      <c r="O119" s="54"/>
      <c r="P119" s="26"/>
      <c r="Q119" s="15"/>
      <c r="R119" s="15"/>
      <c r="S119" s="42">
        <f t="shared" si="4"/>
        <v>0</v>
      </c>
      <c r="T119" s="49"/>
      <c r="U119" s="26"/>
      <c r="V119" s="15"/>
      <c r="W119" s="43"/>
      <c r="Z119" s="54"/>
      <c r="AC119" s="43"/>
      <c r="AE119" s="54"/>
      <c r="AH119" s="43"/>
      <c r="AJ119" s="54"/>
      <c r="AK119" s="1"/>
      <c r="AM119" s="43"/>
    </row>
    <row r="120" spans="1:39" x14ac:dyDescent="0.25">
      <c r="B120" s="42"/>
      <c r="C120" s="15"/>
      <c r="D120" s="15"/>
      <c r="E120" s="15"/>
      <c r="F120" s="15"/>
      <c r="G120" s="43"/>
      <c r="K120" s="50"/>
      <c r="O120" s="54"/>
      <c r="P120" s="26"/>
      <c r="Q120" s="15"/>
      <c r="R120" s="15"/>
      <c r="S120" s="42">
        <f t="shared" si="4"/>
        <v>0</v>
      </c>
      <c r="T120" s="49"/>
      <c r="U120" s="26"/>
      <c r="V120" s="15"/>
      <c r="W120" s="43"/>
      <c r="Z120" s="54"/>
      <c r="AC120" s="43"/>
      <c r="AE120" s="54"/>
      <c r="AH120" s="43"/>
      <c r="AJ120" s="54"/>
      <c r="AK120" s="1"/>
      <c r="AM120" s="43"/>
    </row>
    <row r="121" spans="1:39" x14ac:dyDescent="0.25">
      <c r="B121" s="42"/>
      <c r="C121" s="15"/>
      <c r="D121" s="15"/>
      <c r="E121" s="15"/>
      <c r="F121" s="15"/>
      <c r="G121" s="43"/>
      <c r="K121" s="50"/>
      <c r="O121" s="54"/>
      <c r="P121" s="26"/>
      <c r="Q121" s="15"/>
      <c r="R121" s="15"/>
      <c r="S121" s="42">
        <f t="shared" si="4"/>
        <v>0</v>
      </c>
      <c r="T121" s="49"/>
      <c r="U121" s="26"/>
      <c r="V121" s="15"/>
      <c r="W121" s="43"/>
      <c r="Z121" s="54"/>
      <c r="AC121" s="43"/>
      <c r="AE121" s="54"/>
      <c r="AH121" s="43"/>
      <c r="AJ121" s="54"/>
      <c r="AK121" s="1"/>
      <c r="AM121" s="43"/>
    </row>
    <row r="122" spans="1:39" x14ac:dyDescent="0.25">
      <c r="B122" s="42"/>
      <c r="C122" s="15"/>
      <c r="D122" s="15"/>
      <c r="E122" s="15"/>
      <c r="F122" s="15"/>
      <c r="G122" s="43"/>
      <c r="K122" s="50"/>
      <c r="O122" s="54"/>
      <c r="P122" s="26"/>
      <c r="Q122" s="15"/>
      <c r="R122" s="15"/>
      <c r="S122" s="42">
        <f t="shared" si="4"/>
        <v>0</v>
      </c>
      <c r="T122" s="49"/>
      <c r="U122" s="26"/>
      <c r="V122" s="15"/>
      <c r="W122" s="43"/>
      <c r="Z122" s="54"/>
      <c r="AC122" s="43"/>
      <c r="AE122" s="54"/>
      <c r="AH122" s="43"/>
      <c r="AJ122" s="54"/>
      <c r="AK122" s="1"/>
      <c r="AM122" s="43"/>
    </row>
    <row r="123" spans="1:39" x14ac:dyDescent="0.25">
      <c r="B123" s="42"/>
      <c r="C123" s="15"/>
      <c r="D123" s="15"/>
      <c r="E123" s="15"/>
      <c r="F123" s="15"/>
      <c r="G123" s="43"/>
      <c r="K123" s="50"/>
      <c r="O123" s="54"/>
      <c r="P123" s="26"/>
      <c r="Q123" s="15"/>
      <c r="R123" s="15"/>
      <c r="S123" s="42">
        <f t="shared" si="4"/>
        <v>0</v>
      </c>
      <c r="T123" s="49"/>
      <c r="U123" s="26"/>
      <c r="V123" s="15"/>
      <c r="W123" s="43"/>
      <c r="Z123" s="54"/>
      <c r="AC123" s="43"/>
      <c r="AE123" s="54"/>
      <c r="AH123" s="43"/>
      <c r="AJ123" s="54"/>
      <c r="AK123" s="1"/>
      <c r="AM123" s="43"/>
    </row>
    <row r="124" spans="1:39" x14ac:dyDescent="0.25">
      <c r="B124" s="42"/>
      <c r="C124" s="15"/>
      <c r="D124" s="15"/>
      <c r="E124" s="15"/>
      <c r="F124" s="15"/>
      <c r="G124" s="43"/>
      <c r="K124" s="50"/>
      <c r="O124" s="54"/>
      <c r="P124" s="26"/>
      <c r="Q124" s="15"/>
      <c r="R124" s="15"/>
      <c r="S124" s="42">
        <f t="shared" si="4"/>
        <v>0</v>
      </c>
      <c r="T124" s="49"/>
      <c r="U124" s="26"/>
      <c r="V124" s="15"/>
      <c r="W124" s="43"/>
      <c r="Z124" s="54"/>
      <c r="AC124" s="43"/>
      <c r="AE124" s="54"/>
      <c r="AH124" s="43"/>
      <c r="AJ124" s="54"/>
      <c r="AK124" s="1"/>
      <c r="AM124" s="43"/>
    </row>
    <row r="125" spans="1:39" x14ac:dyDescent="0.25">
      <c r="B125" s="42"/>
      <c r="C125" s="15"/>
      <c r="D125" s="15"/>
      <c r="E125" s="15"/>
      <c r="F125" s="15"/>
      <c r="G125" s="43"/>
      <c r="K125" s="50"/>
      <c r="O125" s="54"/>
      <c r="P125" s="26"/>
      <c r="Q125" s="15"/>
      <c r="R125" s="15"/>
      <c r="S125" s="42">
        <f t="shared" si="4"/>
        <v>0</v>
      </c>
      <c r="T125" s="49"/>
      <c r="U125" s="26"/>
      <c r="V125" s="15"/>
      <c r="W125" s="43"/>
      <c r="Z125" s="54"/>
      <c r="AC125" s="43"/>
      <c r="AE125" s="54"/>
      <c r="AH125" s="43"/>
      <c r="AJ125" s="54"/>
      <c r="AK125" s="1"/>
      <c r="AM125" s="43"/>
    </row>
    <row r="126" spans="1:39" x14ac:dyDescent="0.25">
      <c r="B126" s="42"/>
      <c r="C126" s="15"/>
      <c r="D126" s="15"/>
      <c r="E126" s="15"/>
      <c r="F126" s="15"/>
      <c r="G126" s="43"/>
      <c r="K126" s="50"/>
      <c r="O126" s="54"/>
      <c r="P126" s="26"/>
      <c r="Q126" s="15"/>
      <c r="R126" s="15"/>
      <c r="S126" s="42">
        <f t="shared" si="4"/>
        <v>0</v>
      </c>
      <c r="T126" s="49"/>
      <c r="U126" s="26"/>
      <c r="V126" s="15"/>
      <c r="W126" s="43"/>
      <c r="Z126" s="54"/>
      <c r="AC126" s="43"/>
      <c r="AE126" s="54"/>
      <c r="AH126" s="43"/>
      <c r="AJ126" s="54"/>
      <c r="AK126" s="1"/>
      <c r="AM126" s="43"/>
    </row>
    <row r="127" spans="1:39" x14ac:dyDescent="0.25">
      <c r="B127" s="42"/>
      <c r="C127" s="15"/>
      <c r="D127" s="15"/>
      <c r="E127" s="15"/>
      <c r="F127" s="15"/>
      <c r="G127" s="43"/>
      <c r="K127" s="50"/>
      <c r="O127" s="54"/>
      <c r="P127" s="26"/>
      <c r="Q127" s="15"/>
      <c r="R127" s="15"/>
      <c r="S127" s="42">
        <f t="shared" si="4"/>
        <v>0</v>
      </c>
      <c r="T127" s="49"/>
      <c r="U127" s="26"/>
      <c r="V127" s="15"/>
      <c r="W127" s="43"/>
      <c r="Z127" s="54"/>
      <c r="AC127" s="43"/>
      <c r="AE127" s="54"/>
      <c r="AH127" s="43"/>
      <c r="AJ127" s="54"/>
      <c r="AK127" s="1"/>
      <c r="AM127" s="43"/>
    </row>
    <row r="128" spans="1:39" x14ac:dyDescent="0.25">
      <c r="B128" s="42"/>
      <c r="C128" s="15"/>
      <c r="D128" s="15"/>
      <c r="E128" s="15"/>
      <c r="F128" s="15"/>
      <c r="G128" s="43"/>
      <c r="K128" s="50"/>
      <c r="O128" s="54"/>
      <c r="P128" s="26"/>
      <c r="Q128" s="15"/>
      <c r="R128" s="15"/>
      <c r="S128" s="42">
        <f t="shared" si="4"/>
        <v>0</v>
      </c>
      <c r="T128" s="49"/>
      <c r="U128" s="26"/>
      <c r="V128" s="15"/>
      <c r="W128" s="43"/>
      <c r="Z128" s="54"/>
      <c r="AC128" s="43"/>
      <c r="AE128" s="54"/>
      <c r="AH128" s="43"/>
      <c r="AJ128" s="54"/>
      <c r="AK128" s="1"/>
      <c r="AM128" s="43"/>
    </row>
    <row r="129" spans="1:39" x14ac:dyDescent="0.25">
      <c r="B129" s="42"/>
      <c r="C129" s="15"/>
      <c r="D129" s="15"/>
      <c r="E129" s="15"/>
      <c r="F129" s="15"/>
      <c r="G129" s="43"/>
      <c r="K129" s="50"/>
      <c r="O129" s="54"/>
      <c r="P129" s="26"/>
      <c r="Q129" s="15"/>
      <c r="R129" s="15"/>
      <c r="S129" s="42">
        <f t="shared" si="4"/>
        <v>0</v>
      </c>
      <c r="T129" s="49"/>
      <c r="U129" s="26"/>
      <c r="V129" s="15"/>
      <c r="W129" s="43"/>
      <c r="Z129" s="54"/>
      <c r="AC129" s="43"/>
      <c r="AE129" s="54"/>
      <c r="AH129" s="43"/>
      <c r="AJ129" s="54"/>
      <c r="AK129" s="1"/>
      <c r="AM129" s="43"/>
    </row>
    <row r="130" spans="1:39" x14ac:dyDescent="0.25">
      <c r="B130" s="42"/>
      <c r="C130" s="15"/>
      <c r="D130" s="15"/>
      <c r="E130" s="15"/>
      <c r="F130" s="15"/>
      <c r="G130" s="43"/>
      <c r="K130" s="50"/>
      <c r="O130" s="54"/>
      <c r="P130" s="26"/>
      <c r="Q130" s="15"/>
      <c r="R130" s="15"/>
      <c r="S130" s="42">
        <f t="shared" si="4"/>
        <v>0</v>
      </c>
      <c r="T130" s="49"/>
      <c r="U130" s="26"/>
      <c r="V130" s="15"/>
      <c r="W130" s="43"/>
      <c r="Z130" s="54"/>
      <c r="AC130" s="43"/>
      <c r="AE130" s="54"/>
      <c r="AH130" s="43"/>
      <c r="AJ130" s="54"/>
      <c r="AK130" s="1"/>
      <c r="AM130" s="43"/>
    </row>
    <row r="131" spans="1:39" x14ac:dyDescent="0.25">
      <c r="B131" s="42"/>
      <c r="C131" s="15"/>
      <c r="D131" s="15"/>
      <c r="E131" s="15"/>
      <c r="F131" s="15"/>
      <c r="G131" s="43"/>
      <c r="K131" s="50"/>
      <c r="O131" s="54"/>
      <c r="P131" s="26"/>
      <c r="Q131" s="15"/>
      <c r="R131" s="15"/>
      <c r="S131" s="42">
        <f t="shared" si="4"/>
        <v>0</v>
      </c>
      <c r="T131" s="49"/>
      <c r="U131" s="26"/>
      <c r="V131" s="15"/>
      <c r="W131" s="43"/>
      <c r="Z131" s="54"/>
      <c r="AC131" s="43"/>
      <c r="AE131" s="54"/>
      <c r="AH131" s="43"/>
      <c r="AJ131" s="54"/>
      <c r="AK131" s="1"/>
      <c r="AM131" s="43"/>
    </row>
    <row r="132" spans="1:39" x14ac:dyDescent="0.25">
      <c r="B132" s="42"/>
      <c r="C132" s="15"/>
      <c r="D132" s="15"/>
      <c r="E132" s="15"/>
      <c r="F132" s="15"/>
      <c r="G132" s="43"/>
      <c r="K132" s="50"/>
      <c r="O132" s="54"/>
      <c r="P132" s="26"/>
      <c r="Q132" s="15"/>
      <c r="R132" s="15"/>
      <c r="S132" s="42">
        <f t="shared" si="4"/>
        <v>0</v>
      </c>
      <c r="T132" s="49"/>
      <c r="U132" s="26"/>
      <c r="V132" s="15"/>
      <c r="W132" s="43"/>
      <c r="Z132" s="54"/>
      <c r="AC132" s="43"/>
      <c r="AE132" s="54"/>
      <c r="AH132" s="43"/>
      <c r="AJ132" s="54"/>
      <c r="AK132" s="1"/>
      <c r="AM132" s="43"/>
    </row>
    <row r="133" spans="1:39" x14ac:dyDescent="0.25">
      <c r="B133" s="42"/>
      <c r="C133" s="15"/>
      <c r="D133" s="15"/>
      <c r="E133" s="15"/>
      <c r="F133" s="15"/>
      <c r="G133" s="43"/>
      <c r="K133" s="50"/>
      <c r="O133" s="54"/>
      <c r="P133" s="26"/>
      <c r="Q133" s="15"/>
      <c r="R133" s="15"/>
      <c r="S133" s="42">
        <f t="shared" si="4"/>
        <v>0</v>
      </c>
      <c r="T133" s="49"/>
      <c r="U133" s="26"/>
      <c r="V133" s="15"/>
      <c r="W133" s="43"/>
      <c r="Z133" s="55"/>
      <c r="AA133" s="45"/>
      <c r="AB133" s="45"/>
      <c r="AC133" s="46"/>
      <c r="AE133" s="55"/>
      <c r="AF133" s="45"/>
      <c r="AG133" s="45"/>
      <c r="AH133" s="46"/>
      <c r="AJ133" s="55"/>
      <c r="AK133" s="45"/>
      <c r="AL133" s="45"/>
      <c r="AM133" s="46"/>
    </row>
    <row r="134" spans="1:39" x14ac:dyDescent="0.25">
      <c r="B134" s="42"/>
      <c r="C134" s="15"/>
      <c r="D134" s="15"/>
      <c r="E134" s="15"/>
      <c r="F134" s="15"/>
      <c r="G134" s="43"/>
      <c r="K134" s="50"/>
      <c r="O134" s="54"/>
      <c r="P134" s="26"/>
      <c r="Q134" s="15"/>
      <c r="R134" s="15"/>
      <c r="S134" s="42">
        <f t="shared" si="4"/>
        <v>0</v>
      </c>
      <c r="T134" s="49"/>
      <c r="U134" s="26"/>
      <c r="V134" s="15"/>
      <c r="W134" s="43"/>
    </row>
    <row r="135" spans="1:39" x14ac:dyDescent="0.25">
      <c r="B135" s="44"/>
      <c r="C135" s="45"/>
      <c r="D135" s="45"/>
      <c r="E135" s="45"/>
      <c r="F135" s="45"/>
      <c r="G135" s="46"/>
      <c r="K135" s="50"/>
      <c r="O135" s="54"/>
      <c r="P135" s="26"/>
      <c r="Q135" s="15"/>
      <c r="R135" s="15"/>
      <c r="S135" s="42">
        <f t="shared" si="4"/>
        <v>0</v>
      </c>
      <c r="T135" s="49"/>
      <c r="U135" s="26"/>
      <c r="V135" s="15"/>
      <c r="W135" s="43"/>
    </row>
    <row r="136" spans="1:39" x14ac:dyDescent="0.25">
      <c r="B136" s="15"/>
      <c r="C136" s="15"/>
      <c r="D136" s="15"/>
      <c r="E136" s="15"/>
      <c r="F136" s="15"/>
      <c r="G136" s="15"/>
      <c r="K136" s="50"/>
      <c r="O136" s="54"/>
      <c r="P136" s="26"/>
      <c r="Q136" s="15"/>
      <c r="R136" s="15"/>
      <c r="S136" s="42">
        <f t="shared" si="4"/>
        <v>0</v>
      </c>
      <c r="T136" s="49"/>
      <c r="U136" s="26"/>
      <c r="V136" s="15"/>
      <c r="W136" s="43"/>
    </row>
    <row r="137" spans="1:39" x14ac:dyDescent="0.25">
      <c r="B137" s="15"/>
      <c r="C137" s="15"/>
      <c r="D137" s="15"/>
      <c r="E137" s="15"/>
      <c r="F137" s="15"/>
      <c r="G137" s="15"/>
      <c r="K137" s="50"/>
      <c r="O137" s="54"/>
      <c r="P137" s="26"/>
      <c r="Q137" s="15"/>
      <c r="R137" s="15"/>
      <c r="S137" s="42">
        <f t="shared" si="4"/>
        <v>0</v>
      </c>
      <c r="T137" s="49"/>
      <c r="U137" s="26"/>
      <c r="V137" s="15"/>
      <c r="W137" s="43"/>
    </row>
    <row r="138" spans="1:39" x14ac:dyDescent="0.25">
      <c r="B138" s="15"/>
      <c r="C138" s="15"/>
      <c r="D138" s="15"/>
      <c r="E138" s="15"/>
      <c r="F138" s="15"/>
      <c r="G138" s="15"/>
      <c r="K138" s="50"/>
      <c r="O138" s="54"/>
      <c r="P138" s="26"/>
      <c r="Q138" s="15"/>
      <c r="R138" s="15"/>
      <c r="S138" s="42">
        <f t="shared" si="4"/>
        <v>0</v>
      </c>
      <c r="T138" s="49"/>
      <c r="U138" s="26"/>
      <c r="V138" s="15"/>
      <c r="W138" s="43"/>
    </row>
    <row r="139" spans="1:39" x14ac:dyDescent="0.25">
      <c r="B139" s="15"/>
      <c r="C139" s="15"/>
      <c r="D139" s="15"/>
      <c r="E139" s="15"/>
      <c r="F139" s="15"/>
      <c r="G139" s="15"/>
      <c r="K139" s="50"/>
      <c r="O139" s="54"/>
      <c r="P139" s="26"/>
      <c r="Q139" s="15"/>
      <c r="R139" s="15"/>
      <c r="S139" s="42">
        <f t="shared" si="4"/>
        <v>0</v>
      </c>
      <c r="T139" s="49"/>
      <c r="U139" s="26"/>
      <c r="V139" s="15"/>
      <c r="W139" s="43"/>
    </row>
    <row r="140" spans="1:39" x14ac:dyDescent="0.25">
      <c r="A140" s="1" t="s">
        <v>603</v>
      </c>
      <c r="B140" s="39" t="str" cm="1">
        <f t="array" ref="B140">IFERROR(_xlfn.CHOOSECOLS(_xlfn._xlws.FILTER(#REF!,#REF!&gt;0,""),1,24,25,26),"")</f>
        <v/>
      </c>
      <c r="C140" s="40"/>
      <c r="D140" s="40"/>
      <c r="E140" s="40"/>
      <c r="F140" s="40"/>
      <c r="G140" s="41"/>
      <c r="K140" s="50"/>
      <c r="O140" s="54"/>
      <c r="P140" s="26"/>
      <c r="Q140" s="15"/>
      <c r="R140" s="15"/>
      <c r="S140" s="42">
        <f t="shared" si="4"/>
        <v>0</v>
      </c>
      <c r="T140" s="49"/>
      <c r="U140" s="26"/>
      <c r="V140" s="15"/>
      <c r="W140" s="43"/>
    </row>
    <row r="141" spans="1:39" x14ac:dyDescent="0.25">
      <c r="B141" s="42"/>
      <c r="C141" s="15"/>
      <c r="D141" s="15"/>
      <c r="E141" s="15"/>
      <c r="F141" s="15"/>
      <c r="G141" s="43"/>
      <c r="K141" s="50"/>
      <c r="O141" s="54"/>
      <c r="P141" s="26"/>
      <c r="Q141" s="15"/>
      <c r="R141" s="15"/>
      <c r="S141" s="42">
        <f t="shared" si="4"/>
        <v>0</v>
      </c>
      <c r="T141" s="49"/>
      <c r="U141" s="26"/>
      <c r="V141" s="15"/>
      <c r="W141" s="43"/>
    </row>
    <row r="142" spans="1:39" x14ac:dyDescent="0.25">
      <c r="B142" s="42"/>
      <c r="C142" s="15"/>
      <c r="D142" s="15"/>
      <c r="E142" s="15"/>
      <c r="F142" s="15"/>
      <c r="G142" s="43"/>
      <c r="K142" s="50"/>
      <c r="O142" s="54"/>
      <c r="P142" s="26"/>
      <c r="Q142" s="15"/>
      <c r="R142" s="15"/>
      <c r="S142" s="42">
        <f t="shared" ref="S142:S173" si="5">IFERROR(TEXT(TIMEVALUE(LEFT(P142,8)),"hh:mm")+O142,O142)</f>
        <v>0</v>
      </c>
      <c r="T142" s="49"/>
      <c r="U142" s="26"/>
      <c r="V142" s="15"/>
      <c r="W142" s="43"/>
    </row>
    <row r="143" spans="1:39" x14ac:dyDescent="0.25">
      <c r="B143" s="42"/>
      <c r="C143" s="15"/>
      <c r="D143" s="15"/>
      <c r="E143" s="15"/>
      <c r="F143" s="15"/>
      <c r="G143" s="43"/>
      <c r="K143" s="50"/>
      <c r="O143" s="54"/>
      <c r="P143" s="26"/>
      <c r="Q143" s="15"/>
      <c r="R143" s="15"/>
      <c r="S143" s="42">
        <f t="shared" si="5"/>
        <v>0</v>
      </c>
      <c r="T143" s="49"/>
      <c r="U143" s="26"/>
      <c r="V143" s="15"/>
      <c r="W143" s="43"/>
    </row>
    <row r="144" spans="1:39" x14ac:dyDescent="0.25">
      <c r="B144" s="42"/>
      <c r="C144" s="15"/>
      <c r="D144" s="15"/>
      <c r="E144" s="15"/>
      <c r="F144" s="15"/>
      <c r="G144" s="43"/>
      <c r="K144" s="50"/>
      <c r="O144" s="54"/>
      <c r="P144" s="26"/>
      <c r="Q144" s="15"/>
      <c r="R144" s="15"/>
      <c r="S144" s="42">
        <f t="shared" si="5"/>
        <v>0</v>
      </c>
      <c r="T144" s="49"/>
      <c r="U144" s="26"/>
      <c r="V144" s="15"/>
      <c r="W144" s="43"/>
    </row>
    <row r="145" spans="2:23" x14ac:dyDescent="0.25">
      <c r="B145" s="42"/>
      <c r="C145" s="15"/>
      <c r="D145" s="15"/>
      <c r="E145" s="15"/>
      <c r="F145" s="15"/>
      <c r="G145" s="43"/>
      <c r="K145" s="50"/>
      <c r="O145" s="54"/>
      <c r="P145" s="26"/>
      <c r="Q145" s="15"/>
      <c r="R145" s="15"/>
      <c r="S145" s="42">
        <f t="shared" si="5"/>
        <v>0</v>
      </c>
      <c r="T145" s="49"/>
      <c r="U145" s="26"/>
      <c r="V145" s="15"/>
      <c r="W145" s="43"/>
    </row>
    <row r="146" spans="2:23" x14ac:dyDescent="0.25">
      <c r="B146" s="42"/>
      <c r="C146" s="15"/>
      <c r="D146" s="15"/>
      <c r="E146" s="15"/>
      <c r="F146" s="15"/>
      <c r="G146" s="43"/>
      <c r="K146" s="50"/>
      <c r="O146" s="54"/>
      <c r="P146" s="26"/>
      <c r="Q146" s="15"/>
      <c r="R146" s="15"/>
      <c r="S146" s="42">
        <f t="shared" si="5"/>
        <v>0</v>
      </c>
      <c r="T146" s="49"/>
      <c r="U146" s="26"/>
      <c r="V146" s="15"/>
      <c r="W146" s="43"/>
    </row>
    <row r="147" spans="2:23" x14ac:dyDescent="0.25">
      <c r="B147" s="42"/>
      <c r="C147" s="15"/>
      <c r="D147" s="15"/>
      <c r="E147" s="15"/>
      <c r="F147" s="15"/>
      <c r="G147" s="43"/>
      <c r="K147" s="50"/>
      <c r="O147" s="54"/>
      <c r="P147" s="26"/>
      <c r="Q147" s="15"/>
      <c r="R147" s="15"/>
      <c r="S147" s="42">
        <f t="shared" si="5"/>
        <v>0</v>
      </c>
      <c r="T147" s="49"/>
      <c r="U147" s="26"/>
      <c r="V147" s="15"/>
      <c r="W147" s="43"/>
    </row>
    <row r="148" spans="2:23" x14ac:dyDescent="0.25">
      <c r="B148" s="42"/>
      <c r="C148" s="15"/>
      <c r="D148" s="15"/>
      <c r="E148" s="15"/>
      <c r="F148" s="15"/>
      <c r="G148" s="43"/>
      <c r="K148" s="50"/>
      <c r="O148" s="54"/>
      <c r="P148" s="26"/>
      <c r="Q148" s="15"/>
      <c r="R148" s="15"/>
      <c r="S148" s="42">
        <f t="shared" si="5"/>
        <v>0</v>
      </c>
      <c r="T148" s="49"/>
      <c r="U148" s="26"/>
      <c r="V148" s="15"/>
      <c r="W148" s="43"/>
    </row>
    <row r="149" spans="2:23" x14ac:dyDescent="0.25">
      <c r="B149" s="42"/>
      <c r="C149" s="15"/>
      <c r="D149" s="15"/>
      <c r="E149" s="15"/>
      <c r="F149" s="15"/>
      <c r="G149" s="43"/>
      <c r="K149" s="50"/>
      <c r="O149" s="54"/>
      <c r="P149" s="26"/>
      <c r="Q149" s="15"/>
      <c r="R149" s="15"/>
      <c r="S149" s="42">
        <f t="shared" si="5"/>
        <v>0</v>
      </c>
      <c r="T149" s="49"/>
      <c r="U149" s="26"/>
      <c r="V149" s="15"/>
      <c r="W149" s="43"/>
    </row>
    <row r="150" spans="2:23" x14ac:dyDescent="0.25">
      <c r="B150" s="42"/>
      <c r="C150" s="15"/>
      <c r="D150" s="15"/>
      <c r="E150" s="15"/>
      <c r="F150" s="15"/>
      <c r="G150" s="43"/>
      <c r="K150" s="50"/>
      <c r="O150" s="54"/>
      <c r="P150" s="26"/>
      <c r="Q150" s="15"/>
      <c r="R150" s="15"/>
      <c r="S150" s="42">
        <f t="shared" si="5"/>
        <v>0</v>
      </c>
      <c r="T150" s="49"/>
      <c r="U150" s="26"/>
      <c r="V150" s="15"/>
      <c r="W150" s="43"/>
    </row>
    <row r="151" spans="2:23" x14ac:dyDescent="0.25">
      <c r="B151" s="42"/>
      <c r="C151" s="15"/>
      <c r="D151" s="15"/>
      <c r="E151" s="15"/>
      <c r="F151" s="15"/>
      <c r="G151" s="43"/>
      <c r="K151" s="50"/>
      <c r="O151" s="54"/>
      <c r="P151" s="26"/>
      <c r="Q151" s="15"/>
      <c r="R151" s="15"/>
      <c r="S151" s="42">
        <f t="shared" si="5"/>
        <v>0</v>
      </c>
      <c r="T151" s="49"/>
      <c r="U151" s="26"/>
      <c r="V151" s="15"/>
      <c r="W151" s="43"/>
    </row>
    <row r="152" spans="2:23" x14ac:dyDescent="0.25">
      <c r="B152" s="42"/>
      <c r="C152" s="15"/>
      <c r="D152" s="15"/>
      <c r="E152" s="15"/>
      <c r="F152" s="15"/>
      <c r="G152" s="43"/>
      <c r="K152" s="50"/>
      <c r="O152" s="54"/>
      <c r="P152" s="26"/>
      <c r="Q152" s="15"/>
      <c r="R152" s="15"/>
      <c r="S152" s="42">
        <f t="shared" si="5"/>
        <v>0</v>
      </c>
      <c r="T152" s="49"/>
      <c r="U152" s="26"/>
      <c r="V152" s="15"/>
      <c r="W152" s="43"/>
    </row>
    <row r="153" spans="2:23" x14ac:dyDescent="0.25">
      <c r="B153" s="42"/>
      <c r="C153" s="15"/>
      <c r="D153" s="15"/>
      <c r="E153" s="15"/>
      <c r="F153" s="15"/>
      <c r="G153" s="43"/>
      <c r="K153" s="50"/>
      <c r="O153" s="54"/>
      <c r="P153" s="26"/>
      <c r="Q153" s="15"/>
      <c r="R153" s="15"/>
      <c r="S153" s="42">
        <f t="shared" si="5"/>
        <v>0</v>
      </c>
      <c r="T153" s="49"/>
      <c r="U153" s="26"/>
      <c r="V153" s="15"/>
      <c r="W153" s="43"/>
    </row>
    <row r="154" spans="2:23" x14ac:dyDescent="0.25">
      <c r="B154" s="42"/>
      <c r="C154" s="15"/>
      <c r="D154" s="15"/>
      <c r="E154" s="15"/>
      <c r="F154" s="15"/>
      <c r="G154" s="43"/>
      <c r="K154" s="50"/>
      <c r="O154" s="54"/>
      <c r="P154" s="26"/>
      <c r="Q154" s="15"/>
      <c r="R154" s="15"/>
      <c r="S154" s="42">
        <f t="shared" si="5"/>
        <v>0</v>
      </c>
      <c r="T154" s="49"/>
      <c r="U154" s="26"/>
      <c r="V154" s="15"/>
      <c r="W154" s="43"/>
    </row>
    <row r="155" spans="2:23" x14ac:dyDescent="0.25">
      <c r="B155" s="42"/>
      <c r="C155" s="15"/>
      <c r="D155" s="15"/>
      <c r="E155" s="15"/>
      <c r="F155" s="15"/>
      <c r="G155" s="43"/>
      <c r="K155" s="50"/>
      <c r="O155" s="54"/>
      <c r="P155" s="26"/>
      <c r="Q155" s="15"/>
      <c r="R155" s="15"/>
      <c r="S155" s="42">
        <f t="shared" si="5"/>
        <v>0</v>
      </c>
      <c r="T155" s="49"/>
      <c r="U155" s="26"/>
      <c r="V155" s="15"/>
      <c r="W155" s="43"/>
    </row>
    <row r="156" spans="2:23" x14ac:dyDescent="0.25">
      <c r="B156" s="42"/>
      <c r="C156" s="15"/>
      <c r="D156" s="15"/>
      <c r="E156" s="15"/>
      <c r="F156" s="15"/>
      <c r="G156" s="43"/>
      <c r="K156" s="50"/>
      <c r="O156" s="54"/>
      <c r="P156" s="26"/>
      <c r="Q156" s="15"/>
      <c r="R156" s="15"/>
      <c r="S156" s="42">
        <f t="shared" si="5"/>
        <v>0</v>
      </c>
      <c r="T156" s="49"/>
      <c r="U156" s="26"/>
      <c r="V156" s="15"/>
      <c r="W156" s="43"/>
    </row>
    <row r="157" spans="2:23" x14ac:dyDescent="0.25">
      <c r="B157" s="42"/>
      <c r="C157" s="15"/>
      <c r="D157" s="15"/>
      <c r="E157" s="15"/>
      <c r="F157" s="15"/>
      <c r="G157" s="43"/>
      <c r="K157" s="50"/>
      <c r="O157" s="54"/>
      <c r="P157" s="26"/>
      <c r="Q157" s="15"/>
      <c r="R157" s="15"/>
      <c r="S157" s="42">
        <f t="shared" si="5"/>
        <v>0</v>
      </c>
      <c r="T157" s="49"/>
      <c r="U157" s="26"/>
      <c r="V157" s="15"/>
      <c r="W157" s="43"/>
    </row>
    <row r="158" spans="2:23" x14ac:dyDescent="0.25">
      <c r="B158" s="42"/>
      <c r="C158" s="15"/>
      <c r="D158" s="15"/>
      <c r="E158" s="15"/>
      <c r="F158" s="15"/>
      <c r="G158" s="43"/>
      <c r="K158" s="50"/>
      <c r="O158" s="54"/>
      <c r="P158" s="26"/>
      <c r="Q158" s="15"/>
      <c r="R158" s="15"/>
      <c r="S158" s="42">
        <f t="shared" si="5"/>
        <v>0</v>
      </c>
      <c r="T158" s="49"/>
      <c r="U158" s="26"/>
      <c r="V158" s="15"/>
      <c r="W158" s="43"/>
    </row>
    <row r="159" spans="2:23" x14ac:dyDescent="0.25">
      <c r="B159" s="44"/>
      <c r="C159" s="45"/>
      <c r="D159" s="45"/>
      <c r="E159" s="45"/>
      <c r="F159" s="45"/>
      <c r="G159" s="46"/>
      <c r="K159" s="50"/>
      <c r="O159" s="54"/>
      <c r="P159" s="26"/>
      <c r="Q159" s="15"/>
      <c r="R159" s="15"/>
      <c r="S159" s="42">
        <f t="shared" si="5"/>
        <v>0</v>
      </c>
      <c r="T159" s="49"/>
      <c r="U159" s="26"/>
      <c r="V159" s="15"/>
      <c r="W159" s="43"/>
    </row>
    <row r="160" spans="2:23" x14ac:dyDescent="0.25">
      <c r="B160" s="15"/>
      <c r="C160" s="15"/>
      <c r="D160" s="15"/>
      <c r="E160" s="15"/>
      <c r="F160" s="15"/>
      <c r="G160" s="15"/>
      <c r="K160" s="50"/>
      <c r="O160" s="54"/>
      <c r="P160" s="26"/>
      <c r="Q160" s="15"/>
      <c r="R160" s="15"/>
      <c r="S160" s="42">
        <f t="shared" si="5"/>
        <v>0</v>
      </c>
      <c r="T160" s="49"/>
      <c r="U160" s="26"/>
      <c r="V160" s="15"/>
      <c r="W160" s="43"/>
    </row>
    <row r="161" spans="1:23" x14ac:dyDescent="0.25">
      <c r="B161" s="15"/>
      <c r="C161" s="15"/>
      <c r="D161" s="15"/>
      <c r="E161" s="15"/>
      <c r="F161" s="15"/>
      <c r="G161" s="15"/>
      <c r="K161" s="50"/>
      <c r="O161" s="54"/>
      <c r="P161" s="26"/>
      <c r="Q161" s="15"/>
      <c r="R161" s="15"/>
      <c r="S161" s="42">
        <f t="shared" si="5"/>
        <v>0</v>
      </c>
      <c r="T161" s="49"/>
      <c r="U161" s="26"/>
      <c r="V161" s="15"/>
      <c r="W161" s="43"/>
    </row>
    <row r="162" spans="1:23" x14ac:dyDescent="0.25">
      <c r="B162" s="15"/>
      <c r="C162" s="15"/>
      <c r="D162" s="15"/>
      <c r="E162" s="15"/>
      <c r="F162" s="15"/>
      <c r="G162" s="15"/>
      <c r="K162" s="50"/>
      <c r="O162" s="54"/>
      <c r="P162" s="26"/>
      <c r="Q162" s="15"/>
      <c r="R162" s="15"/>
      <c r="S162" s="42">
        <f t="shared" si="5"/>
        <v>0</v>
      </c>
      <c r="T162" s="49"/>
      <c r="U162" s="26"/>
      <c r="V162" s="15"/>
      <c r="W162" s="43"/>
    </row>
    <row r="163" spans="1:23" x14ac:dyDescent="0.25">
      <c r="B163" s="15"/>
      <c r="C163" s="15"/>
      <c r="D163" s="15"/>
      <c r="E163" s="15"/>
      <c r="F163" s="15"/>
      <c r="G163" s="15"/>
      <c r="K163" s="50"/>
      <c r="O163" s="54"/>
      <c r="P163" s="26"/>
      <c r="Q163" s="15"/>
      <c r="R163" s="15"/>
      <c r="S163" s="42">
        <f t="shared" si="5"/>
        <v>0</v>
      </c>
      <c r="T163" s="49"/>
      <c r="U163" s="26"/>
      <c r="V163" s="15"/>
      <c r="W163" s="43"/>
    </row>
    <row r="164" spans="1:23" x14ac:dyDescent="0.25">
      <c r="A164" s="1" t="s">
        <v>826</v>
      </c>
      <c r="B164" s="39" t="str" cm="1">
        <f t="array" ref="B164">IFERROR(_xlfn.CHOOSECOLS(_xlfn._xlws.FILTER(#REF!,#REF!&gt;0,""),1,24,25,26),"")</f>
        <v/>
      </c>
      <c r="C164" s="40"/>
      <c r="D164" s="40"/>
      <c r="E164" s="40"/>
      <c r="F164" s="41"/>
      <c r="G164" s="15"/>
      <c r="K164" s="50"/>
      <c r="O164" s="54"/>
      <c r="P164" s="26"/>
      <c r="Q164" s="15"/>
      <c r="R164" s="15"/>
      <c r="S164" s="42">
        <f t="shared" si="5"/>
        <v>0</v>
      </c>
      <c r="T164" s="49"/>
      <c r="U164" s="26"/>
      <c r="V164" s="15"/>
      <c r="W164" s="43"/>
    </row>
    <row r="165" spans="1:23" x14ac:dyDescent="0.25">
      <c r="B165" s="42"/>
      <c r="C165" s="15"/>
      <c r="D165" s="15"/>
      <c r="E165" s="15"/>
      <c r="F165" s="43"/>
      <c r="G165" s="15"/>
      <c r="K165" s="50"/>
      <c r="O165" s="54"/>
      <c r="P165" s="26"/>
      <c r="Q165" s="15"/>
      <c r="R165" s="15"/>
      <c r="S165" s="42">
        <f t="shared" si="5"/>
        <v>0</v>
      </c>
      <c r="T165" s="49"/>
      <c r="U165" s="26"/>
      <c r="V165" s="15"/>
      <c r="W165" s="43"/>
    </row>
    <row r="166" spans="1:23" x14ac:dyDescent="0.25">
      <c r="B166" s="42"/>
      <c r="C166" s="15"/>
      <c r="D166" s="15"/>
      <c r="E166" s="15"/>
      <c r="F166" s="43"/>
      <c r="G166" s="15"/>
      <c r="K166" s="50"/>
      <c r="O166" s="54"/>
      <c r="P166" s="26"/>
      <c r="Q166" s="15"/>
      <c r="R166" s="15"/>
      <c r="S166" s="42">
        <f t="shared" si="5"/>
        <v>0</v>
      </c>
      <c r="T166" s="49"/>
      <c r="U166" s="26"/>
      <c r="V166" s="15"/>
      <c r="W166" s="43"/>
    </row>
    <row r="167" spans="1:23" x14ac:dyDescent="0.25">
      <c r="B167" s="42"/>
      <c r="C167" s="15"/>
      <c r="D167" s="15"/>
      <c r="E167" s="15"/>
      <c r="F167" s="43"/>
      <c r="G167" s="15"/>
      <c r="K167" s="50"/>
      <c r="O167" s="54"/>
      <c r="P167" s="26"/>
      <c r="Q167" s="15"/>
      <c r="R167" s="15"/>
      <c r="S167" s="42">
        <f t="shared" si="5"/>
        <v>0</v>
      </c>
      <c r="T167" s="49"/>
      <c r="U167" s="26"/>
      <c r="V167" s="15"/>
      <c r="W167" s="43"/>
    </row>
    <row r="168" spans="1:23" x14ac:dyDescent="0.25">
      <c r="B168" s="42"/>
      <c r="C168" s="15"/>
      <c r="D168" s="15"/>
      <c r="E168" s="15"/>
      <c r="F168" s="43"/>
      <c r="G168" s="15"/>
      <c r="K168" s="50"/>
      <c r="O168" s="54"/>
      <c r="P168" s="26"/>
      <c r="Q168" s="15"/>
      <c r="R168" s="15"/>
      <c r="S168" s="42">
        <f t="shared" si="5"/>
        <v>0</v>
      </c>
      <c r="T168" s="49"/>
      <c r="U168" s="26"/>
      <c r="V168" s="15"/>
      <c r="W168" s="43"/>
    </row>
    <row r="169" spans="1:23" x14ac:dyDescent="0.25">
      <c r="B169" s="42"/>
      <c r="C169" s="15"/>
      <c r="D169" s="15"/>
      <c r="E169" s="15"/>
      <c r="F169" s="43"/>
      <c r="G169" s="15"/>
      <c r="K169" s="50"/>
      <c r="O169" s="54"/>
      <c r="P169" s="26"/>
      <c r="Q169" s="15"/>
      <c r="R169" s="15"/>
      <c r="S169" s="42">
        <f t="shared" si="5"/>
        <v>0</v>
      </c>
      <c r="T169" s="49"/>
      <c r="U169" s="26"/>
      <c r="V169" s="15"/>
      <c r="W169" s="43"/>
    </row>
    <row r="170" spans="1:23" x14ac:dyDescent="0.25">
      <c r="B170" s="42"/>
      <c r="C170" s="15"/>
      <c r="D170" s="15"/>
      <c r="E170" s="15"/>
      <c r="F170" s="43"/>
      <c r="G170" s="15"/>
      <c r="K170" s="50"/>
      <c r="O170" s="54"/>
      <c r="P170" s="26"/>
      <c r="Q170" s="15"/>
      <c r="R170" s="15"/>
      <c r="S170" s="42">
        <f t="shared" si="5"/>
        <v>0</v>
      </c>
      <c r="T170" s="49"/>
      <c r="U170" s="26"/>
      <c r="V170" s="15"/>
      <c r="W170" s="43"/>
    </row>
    <row r="171" spans="1:23" x14ac:dyDescent="0.25">
      <c r="B171" s="44"/>
      <c r="C171" s="45"/>
      <c r="D171" s="45"/>
      <c r="E171" s="45"/>
      <c r="F171" s="46"/>
      <c r="G171" s="15"/>
      <c r="K171" s="50"/>
      <c r="O171" s="54"/>
      <c r="P171" s="26"/>
      <c r="Q171" s="15"/>
      <c r="R171" s="15"/>
      <c r="S171" s="42">
        <f t="shared" si="5"/>
        <v>0</v>
      </c>
      <c r="T171" s="49"/>
      <c r="U171" s="26"/>
      <c r="V171" s="15"/>
      <c r="W171" s="43"/>
    </row>
    <row r="172" spans="1:23" x14ac:dyDescent="0.25">
      <c r="B172" s="15"/>
      <c r="C172" s="15"/>
      <c r="D172" s="15"/>
      <c r="E172" s="15"/>
      <c r="F172" s="15"/>
      <c r="G172" s="15"/>
      <c r="K172" s="50"/>
      <c r="O172" s="54"/>
      <c r="P172" s="26"/>
      <c r="Q172" s="15"/>
      <c r="R172" s="15"/>
      <c r="S172" s="42">
        <f t="shared" si="5"/>
        <v>0</v>
      </c>
      <c r="T172" s="49"/>
      <c r="U172" s="26"/>
      <c r="V172" s="15"/>
      <c r="W172" s="43"/>
    </row>
    <row r="173" spans="1:23" x14ac:dyDescent="0.25">
      <c r="B173" s="15"/>
      <c r="C173" s="15"/>
      <c r="D173" s="15"/>
      <c r="E173" s="15"/>
      <c r="F173" s="15"/>
      <c r="G173" s="15"/>
      <c r="K173" s="50"/>
      <c r="O173" s="54"/>
      <c r="P173" s="26"/>
      <c r="Q173" s="15"/>
      <c r="R173" s="15"/>
      <c r="S173" s="42">
        <f t="shared" si="5"/>
        <v>0</v>
      </c>
      <c r="T173" s="49"/>
      <c r="U173" s="26"/>
      <c r="V173" s="15"/>
      <c r="W173" s="43"/>
    </row>
    <row r="174" spans="1:23" x14ac:dyDescent="0.25">
      <c r="B174" s="15"/>
      <c r="C174" s="15"/>
      <c r="D174" s="15"/>
      <c r="E174" s="15"/>
      <c r="F174" s="15"/>
      <c r="G174" s="15"/>
      <c r="K174" s="50"/>
      <c r="O174" s="54"/>
      <c r="P174" s="26"/>
      <c r="Q174" s="15"/>
      <c r="R174" s="15"/>
      <c r="S174" s="42">
        <f t="shared" ref="S174:S205" si="6">IFERROR(TEXT(TIMEVALUE(LEFT(P174,8)),"hh:mm")+O174,O174)</f>
        <v>0</v>
      </c>
      <c r="T174" s="49"/>
      <c r="U174" s="26"/>
      <c r="V174" s="15"/>
      <c r="W174" s="43"/>
    </row>
    <row r="175" spans="1:23" x14ac:dyDescent="0.25">
      <c r="B175" s="15"/>
      <c r="C175" s="15"/>
      <c r="D175" s="15"/>
      <c r="E175" s="15"/>
      <c r="F175" s="15"/>
      <c r="G175" s="15"/>
      <c r="K175" s="50"/>
      <c r="O175" s="54"/>
      <c r="P175" s="26"/>
      <c r="Q175" s="15"/>
      <c r="R175" s="15"/>
      <c r="S175" s="42">
        <f t="shared" si="6"/>
        <v>0</v>
      </c>
      <c r="T175" s="49"/>
      <c r="U175" s="26"/>
      <c r="V175" s="15"/>
      <c r="W175" s="43"/>
    </row>
    <row r="176" spans="1:23" x14ac:dyDescent="0.25">
      <c r="B176" s="15"/>
      <c r="C176" s="15"/>
      <c r="D176" s="15"/>
      <c r="E176" s="15"/>
      <c r="F176" s="15"/>
      <c r="G176" s="15"/>
      <c r="K176" s="50"/>
      <c r="O176" s="54"/>
      <c r="P176" s="26"/>
      <c r="Q176" s="15"/>
      <c r="R176" s="15"/>
      <c r="S176" s="42">
        <f t="shared" si="6"/>
        <v>0</v>
      </c>
      <c r="T176" s="49"/>
      <c r="U176" s="26"/>
      <c r="V176" s="15"/>
      <c r="W176" s="43"/>
    </row>
    <row r="177" spans="1:23" x14ac:dyDescent="0.25">
      <c r="B177" s="15"/>
      <c r="C177" s="15"/>
      <c r="D177" s="15"/>
      <c r="E177" s="15"/>
      <c r="F177" s="15"/>
      <c r="G177" s="15"/>
      <c r="K177" s="50"/>
      <c r="O177" s="54"/>
      <c r="P177" s="26"/>
      <c r="Q177" s="15"/>
      <c r="R177" s="15"/>
      <c r="S177" s="42">
        <f t="shared" si="6"/>
        <v>0</v>
      </c>
      <c r="T177" s="49"/>
      <c r="U177" s="26"/>
      <c r="V177" s="15"/>
      <c r="W177" s="43"/>
    </row>
    <row r="178" spans="1:23" x14ac:dyDescent="0.25">
      <c r="A178" s="1" t="s">
        <v>612</v>
      </c>
      <c r="B178" s="39" t="str" cm="1">
        <f t="array" ref="B178">IFERROR(_xlfn.CHOOSECOLS(_xlfn._xlws.FILTER(#REF!,#REF!&gt;0,""),1,13,16,17),"")</f>
        <v/>
      </c>
      <c r="C178" s="40"/>
      <c r="D178" s="40"/>
      <c r="E178" s="40"/>
      <c r="F178" s="40"/>
      <c r="G178" s="41"/>
      <c r="K178" s="50"/>
      <c r="O178" s="54"/>
      <c r="P178" s="26"/>
      <c r="Q178" s="15"/>
      <c r="R178" s="15"/>
      <c r="S178" s="42">
        <f t="shared" si="6"/>
        <v>0</v>
      </c>
      <c r="T178" s="49"/>
      <c r="U178" s="26"/>
      <c r="V178" s="15"/>
      <c r="W178" s="43"/>
    </row>
    <row r="179" spans="1:23" x14ac:dyDescent="0.25">
      <c r="B179" s="42"/>
      <c r="C179" s="15"/>
      <c r="D179" s="15"/>
      <c r="E179" s="15"/>
      <c r="F179" s="15"/>
      <c r="G179" s="43"/>
      <c r="K179" s="50"/>
      <c r="O179" s="54"/>
      <c r="P179" s="26"/>
      <c r="Q179" s="15"/>
      <c r="R179" s="15"/>
      <c r="S179" s="42">
        <f t="shared" si="6"/>
        <v>0</v>
      </c>
      <c r="T179" s="49"/>
      <c r="U179" s="26"/>
      <c r="V179" s="15"/>
      <c r="W179" s="43"/>
    </row>
    <row r="180" spans="1:23" x14ac:dyDescent="0.25">
      <c r="B180" s="42"/>
      <c r="C180" s="15"/>
      <c r="D180" s="15"/>
      <c r="E180" s="15"/>
      <c r="F180" s="15"/>
      <c r="G180" s="43"/>
      <c r="K180" s="50"/>
      <c r="O180" s="54"/>
      <c r="P180" s="26"/>
      <c r="Q180" s="15"/>
      <c r="R180" s="15"/>
      <c r="S180" s="42">
        <f t="shared" si="6"/>
        <v>0</v>
      </c>
      <c r="T180" s="49"/>
      <c r="U180" s="26"/>
      <c r="V180" s="15"/>
      <c r="W180" s="43"/>
    </row>
    <row r="181" spans="1:23" x14ac:dyDescent="0.25">
      <c r="B181" s="42"/>
      <c r="C181" s="15"/>
      <c r="D181" s="15"/>
      <c r="E181" s="15"/>
      <c r="F181" s="15"/>
      <c r="G181" s="43"/>
      <c r="K181" s="50"/>
      <c r="O181" s="54"/>
      <c r="P181" s="26"/>
      <c r="Q181" s="15"/>
      <c r="R181" s="15"/>
      <c r="S181" s="42">
        <f t="shared" si="6"/>
        <v>0</v>
      </c>
      <c r="T181" s="49"/>
      <c r="U181" s="26"/>
      <c r="V181" s="15"/>
      <c r="W181" s="43"/>
    </row>
    <row r="182" spans="1:23" x14ac:dyDescent="0.25">
      <c r="B182" s="42"/>
      <c r="C182" s="15"/>
      <c r="D182" s="15"/>
      <c r="E182" s="15"/>
      <c r="F182" s="15"/>
      <c r="G182" s="43"/>
      <c r="K182" s="50"/>
      <c r="O182" s="54"/>
      <c r="P182" s="26"/>
      <c r="Q182" s="15"/>
      <c r="R182" s="15"/>
      <c r="S182" s="42">
        <f t="shared" si="6"/>
        <v>0</v>
      </c>
      <c r="T182" s="49"/>
      <c r="U182" s="26"/>
      <c r="V182" s="15"/>
      <c r="W182" s="43"/>
    </row>
    <row r="183" spans="1:23" x14ac:dyDescent="0.25">
      <c r="B183" s="42"/>
      <c r="C183" s="15"/>
      <c r="D183" s="15"/>
      <c r="E183" s="15"/>
      <c r="F183" s="15"/>
      <c r="G183" s="43"/>
      <c r="K183" s="50"/>
      <c r="O183" s="54"/>
      <c r="P183" s="26"/>
      <c r="Q183" s="15"/>
      <c r="R183" s="15"/>
      <c r="S183" s="42">
        <f t="shared" si="6"/>
        <v>0</v>
      </c>
      <c r="T183" s="49"/>
      <c r="U183" s="26"/>
      <c r="V183" s="15"/>
      <c r="W183" s="43"/>
    </row>
    <row r="184" spans="1:23" x14ac:dyDescent="0.25">
      <c r="B184" s="42"/>
      <c r="C184" s="15"/>
      <c r="D184" s="15"/>
      <c r="E184" s="15"/>
      <c r="F184" s="15"/>
      <c r="G184" s="43"/>
      <c r="K184" s="50"/>
      <c r="O184" s="54"/>
      <c r="P184" s="26"/>
      <c r="Q184" s="15"/>
      <c r="R184" s="15"/>
      <c r="S184" s="42">
        <f t="shared" si="6"/>
        <v>0</v>
      </c>
      <c r="T184" s="49"/>
      <c r="U184" s="26"/>
      <c r="V184" s="15"/>
      <c r="W184" s="43"/>
    </row>
    <row r="185" spans="1:23" x14ac:dyDescent="0.25">
      <c r="B185" s="42"/>
      <c r="C185" s="15"/>
      <c r="D185" s="15"/>
      <c r="E185" s="15"/>
      <c r="F185" s="15"/>
      <c r="G185" s="43"/>
      <c r="K185" s="50"/>
      <c r="O185" s="54"/>
      <c r="P185" s="26"/>
      <c r="Q185" s="15"/>
      <c r="R185" s="15"/>
      <c r="S185" s="42">
        <f t="shared" si="6"/>
        <v>0</v>
      </c>
      <c r="T185" s="49"/>
      <c r="U185" s="26"/>
      <c r="V185" s="15"/>
      <c r="W185" s="43"/>
    </row>
    <row r="186" spans="1:23" x14ac:dyDescent="0.25">
      <c r="B186" s="42"/>
      <c r="C186" s="15"/>
      <c r="D186" s="15"/>
      <c r="E186" s="15"/>
      <c r="F186" s="15"/>
      <c r="G186" s="43"/>
      <c r="K186" s="50"/>
      <c r="O186" s="54"/>
      <c r="P186" s="26"/>
      <c r="Q186" s="15"/>
      <c r="R186" s="15"/>
      <c r="S186" s="42">
        <f t="shared" si="6"/>
        <v>0</v>
      </c>
      <c r="T186" s="49"/>
      <c r="U186" s="26"/>
      <c r="V186" s="15"/>
      <c r="W186" s="43"/>
    </row>
    <row r="187" spans="1:23" x14ac:dyDescent="0.25">
      <c r="B187" s="42"/>
      <c r="C187" s="15"/>
      <c r="D187" s="15"/>
      <c r="E187" s="15"/>
      <c r="F187" s="15"/>
      <c r="G187" s="43"/>
      <c r="O187" s="54"/>
      <c r="P187" s="26"/>
      <c r="Q187" s="15"/>
      <c r="R187" s="15"/>
      <c r="S187" s="42">
        <f t="shared" si="6"/>
        <v>0</v>
      </c>
      <c r="T187" s="49"/>
      <c r="U187" s="26"/>
      <c r="V187" s="15"/>
      <c r="W187" s="43"/>
    </row>
    <row r="188" spans="1:23" x14ac:dyDescent="0.25">
      <c r="B188" s="42"/>
      <c r="C188" s="15"/>
      <c r="D188" s="15"/>
      <c r="E188" s="15"/>
      <c r="F188" s="15"/>
      <c r="G188" s="43"/>
      <c r="O188" s="54"/>
      <c r="P188" s="26"/>
      <c r="Q188" s="15"/>
      <c r="R188" s="15"/>
      <c r="S188" s="42">
        <f t="shared" si="6"/>
        <v>0</v>
      </c>
      <c r="T188" s="49"/>
      <c r="U188" s="26"/>
      <c r="V188" s="15"/>
      <c r="W188" s="43"/>
    </row>
    <row r="189" spans="1:23" x14ac:dyDescent="0.25">
      <c r="B189" s="42"/>
      <c r="C189" s="15"/>
      <c r="D189" s="15"/>
      <c r="E189" s="15"/>
      <c r="F189" s="15"/>
      <c r="G189" s="43"/>
      <c r="O189" s="54"/>
      <c r="P189" s="26"/>
      <c r="Q189" s="15"/>
      <c r="R189" s="15"/>
      <c r="S189" s="42">
        <f t="shared" si="6"/>
        <v>0</v>
      </c>
      <c r="T189" s="49"/>
      <c r="U189" s="26"/>
      <c r="V189" s="15"/>
      <c r="W189" s="43"/>
    </row>
    <row r="190" spans="1:23" x14ac:dyDescent="0.25">
      <c r="B190" s="42"/>
      <c r="C190" s="15"/>
      <c r="D190" s="15"/>
      <c r="E190" s="15"/>
      <c r="F190" s="15"/>
      <c r="G190" s="43"/>
      <c r="O190" s="54"/>
      <c r="P190" s="26"/>
      <c r="Q190" s="15"/>
      <c r="R190" s="15"/>
      <c r="S190" s="42">
        <f t="shared" si="6"/>
        <v>0</v>
      </c>
      <c r="T190" s="49"/>
      <c r="U190" s="26"/>
      <c r="V190" s="15"/>
      <c r="W190" s="43"/>
    </row>
    <row r="191" spans="1:23" x14ac:dyDescent="0.25">
      <c r="B191" s="42"/>
      <c r="C191" s="15"/>
      <c r="D191" s="15"/>
      <c r="E191" s="15"/>
      <c r="F191" s="15"/>
      <c r="G191" s="43"/>
      <c r="O191" s="54"/>
      <c r="P191" s="26"/>
      <c r="Q191" s="15"/>
      <c r="R191" s="15"/>
      <c r="S191" s="42">
        <f t="shared" si="6"/>
        <v>0</v>
      </c>
      <c r="T191" s="49"/>
      <c r="U191" s="26"/>
      <c r="V191" s="15"/>
      <c r="W191" s="43"/>
    </row>
    <row r="192" spans="1:23" x14ac:dyDescent="0.25">
      <c r="B192" s="42"/>
      <c r="C192" s="15"/>
      <c r="D192" s="15"/>
      <c r="E192" s="15"/>
      <c r="F192" s="15"/>
      <c r="G192" s="43"/>
      <c r="O192" s="54"/>
      <c r="P192" s="26"/>
      <c r="Q192" s="15"/>
      <c r="R192" s="15"/>
      <c r="S192" s="42">
        <f t="shared" si="6"/>
        <v>0</v>
      </c>
      <c r="T192" s="49"/>
      <c r="U192" s="26"/>
      <c r="V192" s="15"/>
      <c r="W192" s="43"/>
    </row>
    <row r="193" spans="2:23" x14ac:dyDescent="0.25">
      <c r="B193" s="42"/>
      <c r="C193" s="15"/>
      <c r="D193" s="15"/>
      <c r="E193" s="15"/>
      <c r="F193" s="15"/>
      <c r="G193" s="43"/>
      <c r="O193" s="54"/>
      <c r="P193" s="26"/>
      <c r="Q193" s="15"/>
      <c r="R193" s="15"/>
      <c r="S193" s="42">
        <f t="shared" si="6"/>
        <v>0</v>
      </c>
      <c r="T193" s="49"/>
      <c r="U193" s="26"/>
      <c r="V193" s="15"/>
      <c r="W193" s="43"/>
    </row>
    <row r="194" spans="2:23" x14ac:dyDescent="0.25">
      <c r="B194" s="42"/>
      <c r="C194" s="15"/>
      <c r="D194" s="15"/>
      <c r="E194" s="15"/>
      <c r="F194" s="15"/>
      <c r="G194" s="43"/>
      <c r="O194" s="54"/>
      <c r="P194" s="26"/>
      <c r="Q194" s="15"/>
      <c r="R194" s="15"/>
      <c r="S194" s="42">
        <f t="shared" si="6"/>
        <v>0</v>
      </c>
      <c r="T194" s="49"/>
      <c r="U194" s="26"/>
      <c r="V194" s="15"/>
      <c r="W194" s="43"/>
    </row>
    <row r="195" spans="2:23" x14ac:dyDescent="0.25">
      <c r="B195" s="42"/>
      <c r="C195" s="15"/>
      <c r="D195" s="15"/>
      <c r="E195" s="15"/>
      <c r="F195" s="15"/>
      <c r="G195" s="43"/>
      <c r="O195" s="54"/>
      <c r="P195" s="26"/>
      <c r="Q195" s="15"/>
      <c r="R195" s="15"/>
      <c r="S195" s="42">
        <f t="shared" si="6"/>
        <v>0</v>
      </c>
      <c r="T195" s="49"/>
      <c r="U195" s="26"/>
      <c r="V195" s="15"/>
      <c r="W195" s="43"/>
    </row>
    <row r="196" spans="2:23" x14ac:dyDescent="0.25">
      <c r="B196" s="42"/>
      <c r="C196" s="15"/>
      <c r="D196" s="15"/>
      <c r="E196" s="15"/>
      <c r="F196" s="15"/>
      <c r="G196" s="43"/>
      <c r="O196" s="54"/>
      <c r="P196" s="26"/>
      <c r="Q196" s="15"/>
      <c r="R196" s="15"/>
      <c r="S196" s="42">
        <f t="shared" si="6"/>
        <v>0</v>
      </c>
      <c r="T196" s="49"/>
      <c r="U196" s="26"/>
      <c r="V196" s="15"/>
      <c r="W196" s="43"/>
    </row>
    <row r="197" spans="2:23" x14ac:dyDescent="0.25">
      <c r="B197" s="42"/>
      <c r="C197" s="15"/>
      <c r="D197" s="15"/>
      <c r="E197" s="15"/>
      <c r="F197" s="15"/>
      <c r="G197" s="43"/>
      <c r="O197" s="54"/>
      <c r="P197" s="26"/>
      <c r="Q197" s="15"/>
      <c r="R197" s="15"/>
      <c r="S197" s="42">
        <f t="shared" si="6"/>
        <v>0</v>
      </c>
      <c r="T197" s="49"/>
      <c r="U197" s="26"/>
      <c r="V197" s="15"/>
      <c r="W197" s="43"/>
    </row>
    <row r="198" spans="2:23" x14ac:dyDescent="0.25">
      <c r="B198" s="42"/>
      <c r="C198" s="15"/>
      <c r="D198" s="15"/>
      <c r="E198" s="15"/>
      <c r="F198" s="15"/>
      <c r="G198" s="43"/>
      <c r="O198" s="54"/>
      <c r="P198" s="26"/>
      <c r="Q198" s="15"/>
      <c r="R198" s="15"/>
      <c r="S198" s="42">
        <f t="shared" si="6"/>
        <v>0</v>
      </c>
      <c r="T198" s="49"/>
      <c r="U198" s="26"/>
      <c r="V198" s="15"/>
      <c r="W198" s="43"/>
    </row>
    <row r="199" spans="2:23" x14ac:dyDescent="0.25">
      <c r="B199" s="42"/>
      <c r="C199" s="15"/>
      <c r="D199" s="15"/>
      <c r="E199" s="15"/>
      <c r="F199" s="15"/>
      <c r="G199" s="43"/>
      <c r="O199" s="54"/>
      <c r="P199" s="26"/>
      <c r="Q199" s="15"/>
      <c r="R199" s="15"/>
      <c r="S199" s="42">
        <f t="shared" si="6"/>
        <v>0</v>
      </c>
      <c r="T199" s="49"/>
      <c r="U199" s="26"/>
      <c r="V199" s="15"/>
      <c r="W199" s="43"/>
    </row>
    <row r="200" spans="2:23" x14ac:dyDescent="0.25">
      <c r="B200" s="42"/>
      <c r="C200" s="15"/>
      <c r="D200" s="15"/>
      <c r="E200" s="15"/>
      <c r="F200" s="15"/>
      <c r="G200" s="43"/>
      <c r="O200" s="54"/>
      <c r="P200" s="26"/>
      <c r="Q200" s="15"/>
      <c r="R200" s="15"/>
      <c r="S200" s="42">
        <f t="shared" si="6"/>
        <v>0</v>
      </c>
      <c r="T200" s="49"/>
      <c r="U200" s="26"/>
      <c r="V200" s="15"/>
      <c r="W200" s="43"/>
    </row>
    <row r="201" spans="2:23" x14ac:dyDescent="0.25">
      <c r="B201" s="42"/>
      <c r="C201" s="15"/>
      <c r="D201" s="15"/>
      <c r="E201" s="15"/>
      <c r="F201" s="15"/>
      <c r="G201" s="43"/>
      <c r="O201" s="54"/>
      <c r="P201" s="26"/>
      <c r="Q201" s="15"/>
      <c r="R201" s="15"/>
      <c r="S201" s="42">
        <f t="shared" si="6"/>
        <v>0</v>
      </c>
      <c r="T201" s="49"/>
      <c r="U201" s="26"/>
      <c r="V201" s="15"/>
      <c r="W201" s="43"/>
    </row>
    <row r="202" spans="2:23" x14ac:dyDescent="0.25">
      <c r="B202" s="42"/>
      <c r="C202" s="15"/>
      <c r="D202" s="15"/>
      <c r="E202" s="15"/>
      <c r="F202" s="15"/>
      <c r="G202" s="43"/>
      <c r="O202" s="54"/>
      <c r="P202" s="26"/>
      <c r="Q202" s="15"/>
      <c r="R202" s="15"/>
      <c r="S202" s="42">
        <f t="shared" si="6"/>
        <v>0</v>
      </c>
      <c r="T202" s="49"/>
      <c r="U202" s="26"/>
      <c r="V202" s="15"/>
      <c r="W202" s="43"/>
    </row>
    <row r="203" spans="2:23" x14ac:dyDescent="0.25">
      <c r="B203" s="44"/>
      <c r="C203" s="45"/>
      <c r="D203" s="45"/>
      <c r="E203" s="45"/>
      <c r="F203" s="45"/>
      <c r="G203" s="46"/>
      <c r="O203" s="54"/>
      <c r="P203" s="26"/>
      <c r="Q203" s="15"/>
      <c r="R203" s="15"/>
      <c r="S203" s="42">
        <f t="shared" si="6"/>
        <v>0</v>
      </c>
      <c r="T203" s="49"/>
      <c r="U203" s="26"/>
      <c r="V203" s="15"/>
      <c r="W203" s="43"/>
    </row>
    <row r="204" spans="2:23" x14ac:dyDescent="0.25">
      <c r="B204" s="15"/>
      <c r="C204" s="15"/>
      <c r="D204" s="15"/>
      <c r="E204" s="15"/>
      <c r="F204" s="15"/>
      <c r="G204" s="15"/>
      <c r="O204" s="54"/>
      <c r="P204" s="26"/>
      <c r="Q204" s="15"/>
      <c r="R204" s="15"/>
      <c r="S204" s="42">
        <f t="shared" si="6"/>
        <v>0</v>
      </c>
      <c r="T204" s="49"/>
      <c r="U204" s="26"/>
      <c r="V204" s="15"/>
      <c r="W204" s="43"/>
    </row>
    <row r="205" spans="2:23" x14ac:dyDescent="0.25">
      <c r="O205" s="54"/>
      <c r="P205" s="26"/>
      <c r="Q205" s="15"/>
      <c r="R205" s="15"/>
      <c r="S205" s="42">
        <f t="shared" si="6"/>
        <v>0</v>
      </c>
      <c r="T205" s="49"/>
      <c r="U205" s="26"/>
      <c r="V205" s="15"/>
      <c r="W205" s="43"/>
    </row>
    <row r="206" spans="2:23" x14ac:dyDescent="0.25">
      <c r="O206" s="54"/>
      <c r="P206" s="26"/>
      <c r="Q206" s="15"/>
      <c r="R206" s="15"/>
      <c r="S206" s="42">
        <f t="shared" ref="S206:S237" si="7">IFERROR(TEXT(TIMEVALUE(LEFT(P206,8)),"hh:mm")+O206,O206)</f>
        <v>0</v>
      </c>
      <c r="T206" s="49"/>
      <c r="U206" s="26"/>
      <c r="V206" s="15"/>
      <c r="W206" s="43"/>
    </row>
    <row r="207" spans="2:23" x14ac:dyDescent="0.25">
      <c r="O207" s="54"/>
      <c r="P207" s="26"/>
      <c r="Q207" s="15"/>
      <c r="R207" s="15"/>
      <c r="S207" s="42">
        <f t="shared" si="7"/>
        <v>0</v>
      </c>
      <c r="T207" s="49"/>
      <c r="U207" s="26"/>
      <c r="V207" s="15"/>
      <c r="W207" s="43"/>
    </row>
    <row r="208" spans="2:23" x14ac:dyDescent="0.25">
      <c r="O208" s="55"/>
      <c r="P208" s="56"/>
      <c r="Q208" s="45"/>
      <c r="R208" s="45"/>
      <c r="S208" s="44">
        <f t="shared" si="7"/>
        <v>0</v>
      </c>
      <c r="T208" s="57"/>
      <c r="U208" s="56"/>
      <c r="V208" s="45"/>
      <c r="W208" s="46"/>
    </row>
    <row r="209" spans="19:19" x14ac:dyDescent="0.25">
      <c r="S209" s="1">
        <f t="shared" si="7"/>
        <v>0</v>
      </c>
    </row>
    <row r="210" spans="19:19" x14ac:dyDescent="0.25">
      <c r="S210" s="1">
        <f t="shared" si="7"/>
        <v>0</v>
      </c>
    </row>
    <row r="211" spans="19:19" x14ac:dyDescent="0.25">
      <c r="S211" s="1">
        <f t="shared" si="7"/>
        <v>0</v>
      </c>
    </row>
    <row r="212" spans="19:19" x14ac:dyDescent="0.25">
      <c r="S212" s="1">
        <f t="shared" si="7"/>
        <v>0</v>
      </c>
    </row>
    <row r="213" spans="19:19" x14ac:dyDescent="0.25">
      <c r="S213" s="1">
        <f t="shared" si="7"/>
        <v>0</v>
      </c>
    </row>
    <row r="214" spans="19:19" x14ac:dyDescent="0.25">
      <c r="S214" s="1">
        <f t="shared" si="7"/>
        <v>0</v>
      </c>
    </row>
    <row r="215" spans="19:19" x14ac:dyDescent="0.25">
      <c r="S215" s="1">
        <f t="shared" si="7"/>
        <v>0</v>
      </c>
    </row>
    <row r="216" spans="19:19" x14ac:dyDescent="0.25">
      <c r="S216" s="1">
        <f t="shared" si="7"/>
        <v>0</v>
      </c>
    </row>
    <row r="217" spans="19:19" x14ac:dyDescent="0.25">
      <c r="S217" s="1">
        <f t="shared" si="7"/>
        <v>0</v>
      </c>
    </row>
    <row r="218" spans="19:19" x14ac:dyDescent="0.25">
      <c r="S218" s="1">
        <f t="shared" si="7"/>
        <v>0</v>
      </c>
    </row>
    <row r="219" spans="19:19" x14ac:dyDescent="0.25">
      <c r="S219" s="1">
        <f t="shared" si="7"/>
        <v>0</v>
      </c>
    </row>
    <row r="220" spans="19:19" x14ac:dyDescent="0.25">
      <c r="S220" s="1">
        <f t="shared" si="7"/>
        <v>0</v>
      </c>
    </row>
    <row r="221" spans="19:19" x14ac:dyDescent="0.25">
      <c r="S221" s="1">
        <f t="shared" si="7"/>
        <v>0</v>
      </c>
    </row>
    <row r="222" spans="19:19" x14ac:dyDescent="0.25">
      <c r="S222" s="1">
        <f t="shared" si="7"/>
        <v>0</v>
      </c>
    </row>
    <row r="223" spans="19:19" x14ac:dyDescent="0.25">
      <c r="S223" s="1">
        <f t="shared" si="7"/>
        <v>0</v>
      </c>
    </row>
    <row r="224" spans="19:19" x14ac:dyDescent="0.25">
      <c r="S224" s="1">
        <f t="shared" si="7"/>
        <v>0</v>
      </c>
    </row>
    <row r="225" spans="19:19" x14ac:dyDescent="0.25">
      <c r="S225" s="1">
        <f t="shared" si="7"/>
        <v>0</v>
      </c>
    </row>
    <row r="226" spans="19:19" x14ac:dyDescent="0.25">
      <c r="S226" s="1">
        <f t="shared" si="7"/>
        <v>0</v>
      </c>
    </row>
    <row r="227" spans="19:19" x14ac:dyDescent="0.25">
      <c r="S227" s="1">
        <f t="shared" si="7"/>
        <v>0</v>
      </c>
    </row>
    <row r="228" spans="19:19" x14ac:dyDescent="0.25">
      <c r="S228" s="1">
        <f t="shared" si="7"/>
        <v>0</v>
      </c>
    </row>
    <row r="229" spans="19:19" x14ac:dyDescent="0.25">
      <c r="S229" s="1">
        <f t="shared" si="7"/>
        <v>0</v>
      </c>
    </row>
    <row r="230" spans="19:19" x14ac:dyDescent="0.25">
      <c r="S230" s="1">
        <f t="shared" si="7"/>
        <v>0</v>
      </c>
    </row>
    <row r="231" spans="19:19" x14ac:dyDescent="0.25">
      <c r="S231" s="1">
        <f t="shared" si="7"/>
        <v>0</v>
      </c>
    </row>
    <row r="232" spans="19:19" x14ac:dyDescent="0.25">
      <c r="S232" s="1">
        <f t="shared" si="7"/>
        <v>0</v>
      </c>
    </row>
    <row r="233" spans="19:19" x14ac:dyDescent="0.25">
      <c r="S233" s="1">
        <f t="shared" si="7"/>
        <v>0</v>
      </c>
    </row>
    <row r="234" spans="19:19" x14ac:dyDescent="0.25">
      <c r="S234" s="1">
        <f t="shared" si="7"/>
        <v>0</v>
      </c>
    </row>
    <row r="235" spans="19:19" x14ac:dyDescent="0.25">
      <c r="S235" s="1">
        <f t="shared" si="7"/>
        <v>0</v>
      </c>
    </row>
    <row r="236" spans="19:19" x14ac:dyDescent="0.25">
      <c r="S236" s="1">
        <f t="shared" si="7"/>
        <v>0</v>
      </c>
    </row>
    <row r="237" spans="19:19" x14ac:dyDescent="0.25">
      <c r="S237" s="1">
        <f t="shared" si="7"/>
        <v>0</v>
      </c>
    </row>
    <row r="238" spans="19:19" x14ac:dyDescent="0.25">
      <c r="S238" s="1">
        <f t="shared" ref="S238:S244" si="8">IFERROR(TEXT(TIMEVALUE(LEFT(P238,8)),"hh:mm")+O238,O238)</f>
        <v>0</v>
      </c>
    </row>
    <row r="239" spans="19:19" x14ac:dyDescent="0.25">
      <c r="S239" s="1">
        <f t="shared" si="8"/>
        <v>0</v>
      </c>
    </row>
    <row r="240" spans="19:19" x14ac:dyDescent="0.25">
      <c r="S240" s="1">
        <f t="shared" si="8"/>
        <v>0</v>
      </c>
    </row>
    <row r="241" spans="19:19" x14ac:dyDescent="0.25">
      <c r="S241" s="1">
        <f t="shared" si="8"/>
        <v>0</v>
      </c>
    </row>
    <row r="242" spans="19:19" x14ac:dyDescent="0.25">
      <c r="S242" s="1">
        <f t="shared" si="8"/>
        <v>0</v>
      </c>
    </row>
    <row r="243" spans="19:19" x14ac:dyDescent="0.25">
      <c r="S243" s="1">
        <f t="shared" si="8"/>
        <v>0</v>
      </c>
    </row>
    <row r="244" spans="19:19" x14ac:dyDescent="0.25">
      <c r="S244" s="1">
        <f t="shared" si="8"/>
        <v>0</v>
      </c>
    </row>
  </sheetData>
  <mergeCells count="2">
    <mergeCell ref="O3:R4"/>
    <mergeCell ref="S3:W4"/>
  </mergeCells>
  <pageMargins left="0.7" right="0.7" top="0.75" bottom="0.75" header="0.3" footer="0.3"/>
  <pageSetup paperSize="9" scale="1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D6BD-A3E1-4007-8AA6-301D7CCDDC2D}">
  <sheetPr codeName="Sheet31">
    <pageSetUpPr autoPageBreaks="0" fitToPage="1"/>
  </sheetPr>
  <dimension ref="B1:O20"/>
  <sheetViews>
    <sheetView workbookViewId="0"/>
  </sheetViews>
  <sheetFormatPr defaultColWidth="8.85546875" defaultRowHeight="12.75" x14ac:dyDescent="0.2"/>
  <cols>
    <col min="1" max="1" width="8.85546875" style="157"/>
    <col min="2" max="2" width="11.42578125" style="157" bestFit="1" customWidth="1"/>
    <col min="3" max="7" width="8.85546875" style="157"/>
    <col min="8" max="10" width="10.42578125" style="157" bestFit="1" customWidth="1"/>
    <col min="11" max="11" width="11.42578125" style="157" bestFit="1" customWidth="1"/>
    <col min="12" max="16384" width="8.85546875" style="157"/>
  </cols>
  <sheetData>
    <row r="1" spans="2:15" ht="14.45" customHeight="1" x14ac:dyDescent="0.2"/>
    <row r="2" spans="2:15" ht="14.45" customHeight="1" x14ac:dyDescent="0.2">
      <c r="B2" s="157" t="s">
        <v>215</v>
      </c>
      <c r="D2" s="157" t="s">
        <v>216</v>
      </c>
      <c r="G2" s="205" t="s">
        <v>714</v>
      </c>
    </row>
    <row r="3" spans="2:15" ht="14.45" customHeight="1" x14ac:dyDescent="0.2">
      <c r="B3" s="157" t="s">
        <v>195</v>
      </c>
      <c r="D3" s="157" t="s">
        <v>207</v>
      </c>
      <c r="G3" s="206" t="s">
        <v>715</v>
      </c>
    </row>
    <row r="4" spans="2:15" x14ac:dyDescent="0.2">
      <c r="B4" s="157" t="s">
        <v>196</v>
      </c>
      <c r="D4" s="157" t="s">
        <v>196</v>
      </c>
    </row>
    <row r="5" spans="2:15" x14ac:dyDescent="0.2">
      <c r="B5" s="157" t="s">
        <v>197</v>
      </c>
      <c r="D5" s="157" t="s">
        <v>208</v>
      </c>
    </row>
    <row r="6" spans="2:15" x14ac:dyDescent="0.2">
      <c r="B6" s="157" t="s">
        <v>198</v>
      </c>
      <c r="D6" s="157" t="s">
        <v>197</v>
      </c>
    </row>
    <row r="7" spans="2:15" x14ac:dyDescent="0.2">
      <c r="B7" s="157" t="s">
        <v>199</v>
      </c>
      <c r="D7" s="157" t="s">
        <v>209</v>
      </c>
    </row>
    <row r="8" spans="2:15" x14ac:dyDescent="0.2">
      <c r="B8" s="157" t="s">
        <v>200</v>
      </c>
      <c r="D8" s="157" t="s">
        <v>198</v>
      </c>
    </row>
    <row r="9" spans="2:15" x14ac:dyDescent="0.2">
      <c r="B9" s="157" t="s">
        <v>201</v>
      </c>
      <c r="D9" s="157" t="s">
        <v>210</v>
      </c>
    </row>
    <row r="10" spans="2:15" x14ac:dyDescent="0.2">
      <c r="B10" s="157" t="s">
        <v>202</v>
      </c>
      <c r="D10" s="157" t="s">
        <v>199</v>
      </c>
    </row>
    <row r="11" spans="2:15" x14ac:dyDescent="0.2">
      <c r="D11" s="157" t="s">
        <v>211</v>
      </c>
    </row>
    <row r="12" spans="2:15" x14ac:dyDescent="0.2">
      <c r="D12" s="157" t="s">
        <v>200</v>
      </c>
      <c r="H12" s="207"/>
      <c r="I12" s="207"/>
      <c r="J12" s="207"/>
      <c r="K12" s="207"/>
      <c r="L12" s="207"/>
      <c r="M12" s="207"/>
      <c r="N12" s="207"/>
      <c r="O12" s="207"/>
    </row>
    <row r="13" spans="2:15" x14ac:dyDescent="0.2">
      <c r="D13" s="157" t="s">
        <v>212</v>
      </c>
      <c r="H13" s="207"/>
      <c r="I13" s="207"/>
      <c r="J13" s="207"/>
      <c r="K13" s="207"/>
      <c r="L13" s="207"/>
      <c r="M13" s="207"/>
      <c r="N13" s="207"/>
      <c r="O13" s="207"/>
    </row>
    <row r="14" spans="2:15" x14ac:dyDescent="0.2">
      <c r="D14" s="157" t="s">
        <v>201</v>
      </c>
      <c r="H14" s="207"/>
      <c r="I14" s="207"/>
      <c r="J14" s="207"/>
      <c r="K14" s="207"/>
      <c r="L14" s="207"/>
      <c r="M14" s="207"/>
      <c r="N14" s="207"/>
      <c r="O14" s="207"/>
    </row>
    <row r="15" spans="2:15" x14ac:dyDescent="0.2">
      <c r="D15" s="157" t="s">
        <v>213</v>
      </c>
      <c r="H15" s="207"/>
      <c r="I15" s="207"/>
      <c r="J15" s="207"/>
      <c r="K15" s="207"/>
      <c r="L15" s="207"/>
      <c r="M15" s="207"/>
      <c r="N15" s="207"/>
      <c r="O15" s="207"/>
    </row>
    <row r="16" spans="2:15" x14ac:dyDescent="0.2">
      <c r="D16" s="157" t="s">
        <v>202</v>
      </c>
      <c r="H16" s="207"/>
      <c r="I16" s="207"/>
      <c r="J16" s="207"/>
      <c r="K16" s="207"/>
      <c r="L16" s="207"/>
      <c r="M16" s="207"/>
      <c r="N16" s="207"/>
      <c r="O16" s="207"/>
    </row>
    <row r="17" spans="4:15" ht="14.45" customHeight="1" x14ac:dyDescent="0.2">
      <c r="D17" s="157" t="s">
        <v>214</v>
      </c>
      <c r="H17" s="207"/>
      <c r="I17" s="207"/>
      <c r="J17" s="207"/>
      <c r="K17" s="207"/>
      <c r="L17" s="207"/>
      <c r="M17" s="207"/>
      <c r="N17" s="207"/>
      <c r="O17" s="207"/>
    </row>
    <row r="18" spans="4:15" ht="14.45" customHeight="1" x14ac:dyDescent="0.2">
      <c r="D18" s="157" t="s">
        <v>218</v>
      </c>
      <c r="H18" s="207"/>
      <c r="I18" s="207"/>
      <c r="J18" s="207"/>
      <c r="K18" s="207"/>
      <c r="L18" s="207"/>
      <c r="M18" s="207"/>
      <c r="N18" s="207"/>
      <c r="O18" s="207"/>
    </row>
    <row r="19" spans="4:15" x14ac:dyDescent="0.2">
      <c r="D19" s="157" t="s">
        <v>217</v>
      </c>
      <c r="H19" s="207"/>
      <c r="I19" s="207"/>
      <c r="J19" s="207"/>
      <c r="K19" s="207"/>
      <c r="L19" s="207"/>
      <c r="M19" s="207"/>
      <c r="N19" s="207"/>
      <c r="O19" s="207"/>
    </row>
    <row r="20" spans="4:15" x14ac:dyDescent="0.2">
      <c r="H20" s="207"/>
      <c r="I20" s="207"/>
      <c r="J20" s="207"/>
      <c r="K20" s="207"/>
      <c r="L20" s="207"/>
      <c r="M20" s="207"/>
      <c r="N20" s="207"/>
      <c r="O20" s="207"/>
    </row>
  </sheetData>
  <phoneticPr fontId="9" type="noConversion"/>
  <pageMargins left="0.7" right="0.7" top="0.75" bottom="0.75"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0047-0FB5-4047-8914-FBEE4D9EF8EF}">
  <sheetPr codeName="Sheet2">
    <tabColor rgb="FF1E384E"/>
    <pageSetUpPr autoPageBreaks="0" fitToPage="1"/>
  </sheetPr>
  <dimension ref="A1:Z65"/>
  <sheetViews>
    <sheetView showRowColHeaders="0" workbookViewId="0">
      <selection activeCell="A8" sqref="A8:C9"/>
    </sheetView>
  </sheetViews>
  <sheetFormatPr defaultColWidth="8.85546875" defaultRowHeight="18" x14ac:dyDescent="0.25"/>
  <cols>
    <col min="1" max="3" width="10.5703125" style="75" customWidth="1"/>
    <col min="4" max="4" width="4.5703125" style="65" customWidth="1"/>
    <col min="5" max="26" width="9.5703125" style="65" customWidth="1"/>
    <col min="27" max="16384" width="8.85546875" style="65"/>
  </cols>
  <sheetData>
    <row r="1" spans="1:26" s="69" customFormat="1" ht="36" customHeight="1" x14ac:dyDescent="0.2">
      <c r="A1" s="670" t="s">
        <v>843</v>
      </c>
      <c r="B1" s="671"/>
      <c r="C1" s="671"/>
      <c r="E1" s="70" t="str">
        <f>Landing!B2</f>
        <v>NEC Products and Services Order Form</v>
      </c>
      <c r="K1" s="71"/>
      <c r="L1" s="63"/>
      <c r="M1" s="63"/>
      <c r="S1" s="103" t="s">
        <v>3</v>
      </c>
      <c r="U1" s="71"/>
    </row>
    <row r="2" spans="1:26" ht="15" customHeight="1" x14ac:dyDescent="0.2">
      <c r="A2" s="672"/>
      <c r="B2" s="672"/>
      <c r="C2" s="672"/>
    </row>
    <row r="3" spans="1:26" ht="15" customHeight="1" x14ac:dyDescent="0.25">
      <c r="A3" s="672"/>
      <c r="B3" s="672"/>
      <c r="C3" s="672"/>
      <c r="E3" s="682" t="s">
        <v>5</v>
      </c>
      <c r="F3" s="683"/>
      <c r="G3" s="684"/>
      <c r="H3" s="107"/>
      <c r="I3" s="107"/>
      <c r="J3" s="105"/>
      <c r="K3" s="105"/>
      <c r="L3" s="105"/>
      <c r="M3" s="105"/>
      <c r="N3" s="105"/>
      <c r="O3" s="105"/>
      <c r="P3" s="105"/>
      <c r="Q3" s="105"/>
      <c r="R3" s="105"/>
      <c r="S3" s="105"/>
      <c r="T3" s="105"/>
      <c r="U3" s="105"/>
      <c r="V3" s="1"/>
      <c r="W3" s="1"/>
    </row>
    <row r="4" spans="1:26" ht="15" customHeight="1" x14ac:dyDescent="0.25">
      <c r="A4" s="673" t="s">
        <v>4</v>
      </c>
      <c r="B4" s="674"/>
      <c r="C4" s="675"/>
      <c r="E4" s="105"/>
      <c r="F4" s="161"/>
      <c r="G4" s="161"/>
      <c r="H4" s="161"/>
      <c r="I4" s="161"/>
      <c r="J4" s="161"/>
      <c r="K4" s="161"/>
      <c r="L4" s="161"/>
      <c r="M4" s="161"/>
      <c r="N4" s="161"/>
      <c r="O4" s="161"/>
      <c r="P4" s="161"/>
      <c r="Q4" s="161"/>
      <c r="R4" s="161"/>
      <c r="S4" s="161"/>
      <c r="T4" s="161"/>
      <c r="U4" s="161"/>
      <c r="V4" s="1"/>
      <c r="W4" s="1"/>
      <c r="X4" s="105"/>
      <c r="Y4" s="105"/>
      <c r="Z4" s="105"/>
    </row>
    <row r="5" spans="1:26" ht="15" customHeight="1" x14ac:dyDescent="0.25">
      <c r="A5" s="673"/>
      <c r="B5" s="674"/>
      <c r="C5" s="675"/>
      <c r="E5" s="659" t="s">
        <v>6</v>
      </c>
      <c r="F5" s="660"/>
      <c r="G5" s="161"/>
      <c r="H5" s="161"/>
      <c r="I5" s="161"/>
      <c r="J5" s="161"/>
      <c r="K5" s="161"/>
      <c r="L5" s="161"/>
      <c r="M5" s="161"/>
      <c r="N5" s="161"/>
      <c r="O5" s="161"/>
      <c r="P5" s="161"/>
      <c r="Q5" s="161"/>
      <c r="R5" s="161"/>
      <c r="S5" s="161"/>
      <c r="T5" s="161"/>
      <c r="U5" s="161"/>
      <c r="V5" s="1"/>
      <c r="W5" s="1"/>
      <c r="X5" s="111"/>
      <c r="Y5" s="111"/>
      <c r="Z5" s="111"/>
    </row>
    <row r="6" spans="1:26" ht="15" customHeight="1" x14ac:dyDescent="0.25">
      <c r="A6" s="676" t="str">
        <f>SpaceO!E3</f>
        <v>Important Information</v>
      </c>
      <c r="B6" s="677"/>
      <c r="C6" s="678"/>
      <c r="E6" s="162" t="s">
        <v>830</v>
      </c>
      <c r="G6" s="162"/>
      <c r="H6" s="162"/>
      <c r="I6" s="162"/>
      <c r="J6" s="162"/>
      <c r="K6" s="162"/>
      <c r="L6" s="162"/>
      <c r="M6" s="162"/>
      <c r="N6" s="162"/>
      <c r="O6" s="162"/>
      <c r="P6" s="162"/>
      <c r="Q6" s="162"/>
      <c r="R6" s="162"/>
      <c r="S6" s="162"/>
      <c r="T6" s="162"/>
      <c r="U6" s="162"/>
      <c r="V6" s="1"/>
      <c r="W6" s="1"/>
      <c r="X6" s="111"/>
      <c r="Y6" s="111"/>
      <c r="Z6" s="111"/>
    </row>
    <row r="7" spans="1:26" ht="15" customHeight="1" x14ac:dyDescent="0.25">
      <c r="A7" s="679"/>
      <c r="B7" s="680"/>
      <c r="C7" s="681"/>
      <c r="E7" s="105"/>
      <c r="F7" s="162"/>
      <c r="G7" s="162"/>
      <c r="H7" s="162"/>
      <c r="I7" s="162"/>
      <c r="J7" s="162"/>
      <c r="K7" s="162"/>
      <c r="L7" s="162"/>
      <c r="M7" s="162"/>
      <c r="N7" s="162"/>
      <c r="O7" s="162"/>
      <c r="P7" s="162"/>
      <c r="Q7" s="162"/>
      <c r="R7" s="162"/>
      <c r="S7" s="162"/>
      <c r="T7" s="162"/>
      <c r="U7" s="162"/>
      <c r="V7" s="1"/>
      <c r="W7" s="1"/>
      <c r="X7" s="111"/>
      <c r="Y7" s="111"/>
      <c r="Z7" s="111"/>
    </row>
    <row r="8" spans="1:26" ht="15" customHeight="1" x14ac:dyDescent="0.25">
      <c r="A8" s="663" t="str">
        <f>SpaceEI!E3</f>
        <v>IT &amp; Networks</v>
      </c>
      <c r="B8" s="664"/>
      <c r="C8" s="665"/>
      <c r="E8" s="659" t="s">
        <v>7</v>
      </c>
      <c r="F8" s="660"/>
      <c r="G8" s="161"/>
      <c r="H8" s="161"/>
      <c r="I8" s="161"/>
      <c r="J8" s="161"/>
      <c r="K8" s="161"/>
      <c r="L8" s="161"/>
      <c r="M8" s="161"/>
      <c r="N8" s="161"/>
      <c r="O8" s="161"/>
      <c r="P8" s="161"/>
      <c r="Q8" s="161"/>
      <c r="R8" s="161"/>
      <c r="S8" s="161"/>
      <c r="T8" s="161"/>
      <c r="U8" s="161"/>
      <c r="V8" s="1"/>
      <c r="W8" s="1"/>
      <c r="X8" s="162"/>
      <c r="Y8" s="162"/>
      <c r="Z8" s="162"/>
    </row>
    <row r="9" spans="1:26" ht="15" customHeight="1" x14ac:dyDescent="0.25">
      <c r="A9" s="666"/>
      <c r="B9" s="667"/>
      <c r="C9" s="668"/>
      <c r="E9" s="162" t="s">
        <v>8</v>
      </c>
      <c r="G9" s="162"/>
      <c r="H9" s="162"/>
      <c r="I9" s="162"/>
      <c r="J9" s="162"/>
      <c r="K9" s="162"/>
      <c r="L9" s="162"/>
      <c r="M9" s="162"/>
      <c r="N9" s="162"/>
      <c r="O9" s="162"/>
      <c r="P9" s="162"/>
      <c r="Q9" s="162"/>
      <c r="R9" s="162"/>
      <c r="S9" s="162"/>
      <c r="T9" s="162"/>
      <c r="U9" s="162"/>
      <c r="V9" s="1"/>
      <c r="W9" s="1"/>
      <c r="X9" s="162"/>
      <c r="Y9" s="162"/>
      <c r="Z9" s="162"/>
    </row>
    <row r="10" spans="1:26" ht="15" customHeight="1" x14ac:dyDescent="0.25">
      <c r="A10" s="663" t="str">
        <f>SpaceUT!E3</f>
        <v>Utilities</v>
      </c>
      <c r="B10" s="664"/>
      <c r="C10" s="665"/>
      <c r="E10" s="105"/>
      <c r="F10" s="162"/>
      <c r="G10" s="162"/>
      <c r="H10" s="162"/>
      <c r="I10" s="162"/>
      <c r="J10" s="162"/>
      <c r="K10" s="162"/>
      <c r="L10" s="162"/>
      <c r="M10" s="162"/>
      <c r="N10" s="162"/>
      <c r="O10" s="162"/>
      <c r="P10" s="162"/>
      <c r="Q10" s="162"/>
      <c r="R10" s="162"/>
      <c r="S10" s="162"/>
      <c r="T10" s="162"/>
      <c r="U10" s="162"/>
      <c r="V10" s="1"/>
      <c r="W10" s="1"/>
      <c r="X10" s="111"/>
      <c r="Y10" s="111"/>
      <c r="Z10" s="111"/>
    </row>
    <row r="11" spans="1:26" ht="15" customHeight="1" x14ac:dyDescent="0.25">
      <c r="A11" s="666"/>
      <c r="B11" s="667"/>
      <c r="C11" s="668"/>
      <c r="E11" s="659" t="s">
        <v>10</v>
      </c>
      <c r="F11" s="660"/>
      <c r="G11" s="161"/>
      <c r="H11" s="161"/>
      <c r="I11" s="161"/>
      <c r="J11" s="161"/>
      <c r="K11" s="161"/>
      <c r="L11" s="161"/>
      <c r="M11" s="161"/>
      <c r="N11" s="161"/>
      <c r="O11" s="161"/>
      <c r="P11" s="161"/>
      <c r="Q11" s="161"/>
      <c r="R11" s="161"/>
      <c r="S11" s="161"/>
      <c r="T11" s="161"/>
      <c r="U11" s="161"/>
      <c r="V11" s="1"/>
      <c r="W11" s="1"/>
      <c r="X11" s="162"/>
      <c r="Y11" s="162"/>
      <c r="Z11" s="162"/>
    </row>
    <row r="12" spans="1:26" ht="15" customHeight="1" x14ac:dyDescent="0.25">
      <c r="A12" s="663" t="str">
        <f>SpaceSA!E3</f>
        <v>Safety</v>
      </c>
      <c r="B12" s="664"/>
      <c r="C12" s="665"/>
      <c r="E12" s="162" t="s">
        <v>11</v>
      </c>
      <c r="G12" s="162"/>
      <c r="H12" s="162"/>
      <c r="I12" s="162"/>
      <c r="J12" s="162"/>
      <c r="K12" s="162"/>
      <c r="L12" s="162"/>
      <c r="M12" s="162"/>
      <c r="N12" s="162"/>
      <c r="O12" s="162"/>
      <c r="P12" s="162"/>
      <c r="Q12" s="162"/>
      <c r="R12" s="162"/>
      <c r="S12" s="162"/>
      <c r="T12" s="162"/>
      <c r="U12" s="162"/>
      <c r="V12" s="1"/>
      <c r="W12" s="1"/>
      <c r="X12" s="162"/>
      <c r="Y12" s="162"/>
      <c r="Z12" s="162"/>
    </row>
    <row r="13" spans="1:26" ht="15" customHeight="1" x14ac:dyDescent="0.25">
      <c r="A13" s="666"/>
      <c r="B13" s="667"/>
      <c r="C13" s="668"/>
      <c r="E13" s="105"/>
      <c r="F13" s="162"/>
      <c r="G13" s="162"/>
      <c r="H13" s="162"/>
      <c r="I13" s="162"/>
      <c r="J13" s="162"/>
      <c r="K13" s="162"/>
      <c r="L13" s="162"/>
      <c r="M13" s="162"/>
      <c r="N13" s="162"/>
      <c r="O13" s="162"/>
      <c r="P13" s="162"/>
      <c r="Q13" s="162"/>
      <c r="R13" s="162"/>
      <c r="S13" s="162"/>
      <c r="T13" s="162"/>
      <c r="U13" s="162"/>
      <c r="V13" s="1"/>
      <c r="W13" s="1"/>
      <c r="X13" s="111"/>
      <c r="Y13" s="111"/>
      <c r="Z13" s="111"/>
    </row>
    <row r="14" spans="1:26" ht="15" customHeight="1" x14ac:dyDescent="0.25">
      <c r="A14" s="663" t="str">
        <f>SpaceFL!E3</f>
        <v>Flooring</v>
      </c>
      <c r="B14" s="664"/>
      <c r="C14" s="665"/>
      <c r="E14" s="659" t="s">
        <v>13</v>
      </c>
      <c r="F14" s="660"/>
      <c r="G14" s="161"/>
      <c r="H14" s="161"/>
      <c r="I14" s="161"/>
      <c r="J14" s="161"/>
      <c r="K14" s="161"/>
      <c r="L14" s="161"/>
      <c r="M14" s="161"/>
      <c r="N14" s="161"/>
      <c r="O14" s="161"/>
      <c r="P14" s="161"/>
      <c r="Q14" s="161"/>
      <c r="R14" s="161"/>
      <c r="S14" s="161"/>
      <c r="T14" s="161"/>
      <c r="U14" s="161"/>
      <c r="V14" s="1"/>
      <c r="W14" s="1"/>
      <c r="X14" s="162"/>
      <c r="Y14" s="162"/>
      <c r="Z14" s="162"/>
    </row>
    <row r="15" spans="1:26" ht="15" customHeight="1" x14ac:dyDescent="0.25">
      <c r="A15" s="666"/>
      <c r="B15" s="667"/>
      <c r="C15" s="668"/>
      <c r="E15" s="658" t="s">
        <v>699</v>
      </c>
      <c r="F15" s="658"/>
      <c r="G15" s="658"/>
      <c r="H15" s="658"/>
      <c r="I15" s="658"/>
      <c r="J15" s="658"/>
      <c r="K15" s="658"/>
      <c r="L15" s="658"/>
      <c r="M15" s="658"/>
      <c r="N15" s="658"/>
      <c r="O15" s="658"/>
      <c r="P15" s="658"/>
      <c r="Q15" s="658"/>
      <c r="R15" s="658"/>
      <c r="S15" s="658"/>
      <c r="T15" s="658"/>
      <c r="U15" s="658"/>
      <c r="V15" s="1"/>
      <c r="W15" s="1"/>
      <c r="X15" s="162"/>
      <c r="Y15" s="162"/>
      <c r="Z15" s="162"/>
    </row>
    <row r="16" spans="1:26" ht="15" customHeight="1" x14ac:dyDescent="0.25">
      <c r="A16" s="663" t="str">
        <f>SpaceCL!E3</f>
        <v>Cleaning</v>
      </c>
      <c r="B16" s="664"/>
      <c r="C16" s="665"/>
      <c r="E16" s="658"/>
      <c r="F16" s="658"/>
      <c r="G16" s="658"/>
      <c r="H16" s="658"/>
      <c r="I16" s="658"/>
      <c r="J16" s="658"/>
      <c r="K16" s="658"/>
      <c r="L16" s="658"/>
      <c r="M16" s="658"/>
      <c r="N16" s="658"/>
      <c r="O16" s="658"/>
      <c r="P16" s="658"/>
      <c r="Q16" s="658"/>
      <c r="R16" s="658"/>
      <c r="S16" s="658"/>
      <c r="T16" s="658"/>
      <c r="U16" s="658"/>
      <c r="V16" s="1"/>
      <c r="W16" s="1"/>
      <c r="X16" s="111"/>
      <c r="Y16" s="111"/>
      <c r="Z16" s="111"/>
    </row>
    <row r="17" spans="1:26" ht="15" customHeight="1" x14ac:dyDescent="0.25">
      <c r="A17" s="666"/>
      <c r="B17" s="667"/>
      <c r="C17" s="668"/>
      <c r="E17" s="658"/>
      <c r="F17" s="658"/>
      <c r="G17" s="658"/>
      <c r="H17" s="658"/>
      <c r="I17" s="658"/>
      <c r="J17" s="658"/>
      <c r="K17" s="658"/>
      <c r="L17" s="658"/>
      <c r="M17" s="658"/>
      <c r="N17" s="658"/>
      <c r="O17" s="658"/>
      <c r="P17" s="658"/>
      <c r="Q17" s="658"/>
      <c r="R17" s="658"/>
      <c r="S17" s="658"/>
      <c r="T17" s="658"/>
      <c r="U17" s="658"/>
      <c r="V17" s="1"/>
      <c r="W17" s="1"/>
      <c r="X17" s="162"/>
      <c r="Y17" s="162"/>
      <c r="Z17" s="162"/>
    </row>
    <row r="18" spans="1:26" ht="15" customHeight="1" x14ac:dyDescent="0.25">
      <c r="A18" s="663" t="str">
        <f>SpaceCA!E3</f>
        <v>Food</v>
      </c>
      <c r="B18" s="664"/>
      <c r="C18" s="665"/>
      <c r="E18" s="658"/>
      <c r="F18" s="658"/>
      <c r="G18" s="658"/>
      <c r="H18" s="658"/>
      <c r="I18" s="658"/>
      <c r="J18" s="658"/>
      <c r="K18" s="658"/>
      <c r="L18" s="658"/>
      <c r="M18" s="658"/>
      <c r="N18" s="658"/>
      <c r="O18" s="658"/>
      <c r="P18" s="658"/>
      <c r="Q18" s="658"/>
      <c r="R18" s="658"/>
      <c r="S18" s="658"/>
      <c r="T18" s="658"/>
      <c r="U18" s="658"/>
      <c r="V18" s="1"/>
      <c r="W18" s="1"/>
      <c r="X18" s="162"/>
      <c r="Y18" s="162"/>
      <c r="Z18" s="162"/>
    </row>
    <row r="19" spans="1:26" ht="15" customHeight="1" x14ac:dyDescent="0.25">
      <c r="A19" s="666"/>
      <c r="B19" s="667"/>
      <c r="C19" s="668"/>
      <c r="E19" s="658"/>
      <c r="F19" s="658"/>
      <c r="G19" s="658"/>
      <c r="H19" s="658"/>
      <c r="I19" s="658"/>
      <c r="J19" s="658"/>
      <c r="K19" s="658"/>
      <c r="L19" s="658"/>
      <c r="M19" s="658"/>
      <c r="N19" s="658"/>
      <c r="O19" s="658"/>
      <c r="P19" s="658"/>
      <c r="Q19" s="658"/>
      <c r="R19" s="658"/>
      <c r="S19" s="658"/>
      <c r="T19" s="658"/>
      <c r="U19" s="658"/>
      <c r="V19" s="1"/>
      <c r="W19" s="1"/>
      <c r="X19" s="111"/>
      <c r="Y19" s="111"/>
      <c r="Z19" s="111"/>
    </row>
    <row r="20" spans="1:26" ht="15" customHeight="1" x14ac:dyDescent="0.25">
      <c r="A20" s="663" t="str">
        <f>'SpaceCA (2)'!E3</f>
        <v>Drinks</v>
      </c>
      <c r="B20" s="664"/>
      <c r="C20" s="665"/>
      <c r="E20" s="573"/>
      <c r="F20" s="573"/>
      <c r="G20" s="573"/>
      <c r="H20" s="573"/>
      <c r="I20" s="573"/>
      <c r="J20" s="573"/>
      <c r="K20" s="573"/>
      <c r="L20" s="573"/>
      <c r="M20" s="573"/>
      <c r="N20" s="573"/>
      <c r="O20" s="573"/>
      <c r="P20" s="573"/>
      <c r="Q20" s="573"/>
      <c r="R20" s="573"/>
      <c r="S20" s="573"/>
      <c r="T20" s="573"/>
      <c r="U20" s="573"/>
      <c r="V20" s="1"/>
      <c r="W20" s="1"/>
      <c r="X20" s="163"/>
      <c r="Y20" s="163"/>
      <c r="Z20" s="163"/>
    </row>
    <row r="21" spans="1:26" ht="15" customHeight="1" x14ac:dyDescent="0.25">
      <c r="A21" s="666"/>
      <c r="B21" s="667"/>
      <c r="C21" s="668"/>
      <c r="E21" s="659" t="s">
        <v>14</v>
      </c>
      <c r="F21" s="660"/>
      <c r="G21" s="161"/>
      <c r="H21" s="161"/>
      <c r="I21" s="161"/>
      <c r="J21" s="161"/>
      <c r="K21" s="161"/>
      <c r="L21" s="161"/>
      <c r="M21" s="161"/>
      <c r="N21" s="161"/>
      <c r="O21" s="161"/>
      <c r="P21" s="161"/>
      <c r="Q21" s="161"/>
      <c r="R21" s="161"/>
      <c r="S21" s="161"/>
      <c r="T21" s="161"/>
      <c r="U21" s="161"/>
      <c r="V21" s="1"/>
      <c r="W21" s="1"/>
      <c r="X21" s="163"/>
      <c r="Y21" s="163"/>
      <c r="Z21" s="163"/>
    </row>
    <row r="22" spans="1:26" ht="15" customHeight="1" x14ac:dyDescent="0.25">
      <c r="A22" s="663" t="str">
        <f>'SpaceCA (3)'!E3</f>
        <v>Alcohol</v>
      </c>
      <c r="B22" s="664"/>
      <c r="C22" s="665"/>
      <c r="E22" s="162" t="s">
        <v>15</v>
      </c>
      <c r="G22" s="105"/>
      <c r="H22" s="105"/>
      <c r="I22" s="105"/>
      <c r="J22" s="105"/>
      <c r="K22" s="105"/>
      <c r="L22" s="105"/>
      <c r="M22" s="105"/>
      <c r="N22" s="105"/>
      <c r="O22" s="105"/>
      <c r="P22" s="105"/>
      <c r="Q22" s="105"/>
      <c r="R22" s="105"/>
      <c r="S22" s="105"/>
      <c r="T22" s="105"/>
      <c r="U22" s="105"/>
      <c r="V22" s="1"/>
      <c r="W22" s="1"/>
      <c r="X22" s="163"/>
      <c r="Y22" s="163"/>
      <c r="Z22" s="163"/>
    </row>
    <row r="23" spans="1:26" ht="15" customHeight="1" x14ac:dyDescent="0.25">
      <c r="A23" s="666"/>
      <c r="B23" s="667"/>
      <c r="C23" s="668"/>
      <c r="E23" s="105"/>
      <c r="F23" s="161"/>
      <c r="G23" s="161"/>
      <c r="H23" s="161"/>
      <c r="I23" s="161"/>
      <c r="J23" s="161"/>
      <c r="K23" s="161"/>
      <c r="L23" s="161"/>
      <c r="M23" s="161"/>
      <c r="N23" s="161"/>
      <c r="O23" s="161"/>
      <c r="P23" s="161"/>
      <c r="Q23" s="161"/>
      <c r="R23" s="161"/>
      <c r="S23" s="161"/>
      <c r="T23" s="161"/>
      <c r="U23" s="161"/>
      <c r="V23" s="1"/>
      <c r="W23" s="1"/>
      <c r="X23" s="111"/>
      <c r="Y23" s="111"/>
      <c r="Z23" s="111"/>
    </row>
    <row r="24" spans="1:26" ht="15" customHeight="1" x14ac:dyDescent="0.25">
      <c r="A24" s="663" t="str">
        <f>'SpaceCA (4)'!E3</f>
        <v>Catering - Equipment</v>
      </c>
      <c r="B24" s="664"/>
      <c r="C24" s="665"/>
      <c r="E24" s="105" t="s">
        <v>16</v>
      </c>
      <c r="F24" s="105"/>
      <c r="G24" s="105"/>
      <c r="H24" s="105"/>
      <c r="I24" s="105"/>
      <c r="J24" s="105"/>
      <c r="K24" s="105"/>
      <c r="L24" s="105"/>
      <c r="M24" s="105"/>
      <c r="N24" s="105"/>
      <c r="O24" s="105"/>
      <c r="P24" s="105"/>
      <c r="Q24" s="105"/>
      <c r="R24" s="105"/>
      <c r="S24" s="105"/>
      <c r="T24" s="105"/>
      <c r="U24" s="105"/>
      <c r="V24" s="1"/>
      <c r="W24" s="1"/>
      <c r="X24" s="162"/>
      <c r="Y24" s="162"/>
      <c r="Z24" s="162"/>
    </row>
    <row r="25" spans="1:26" ht="15" customHeight="1" x14ac:dyDescent="0.25">
      <c r="A25" s="666"/>
      <c r="B25" s="667"/>
      <c r="C25" s="668"/>
      <c r="E25" s="105"/>
      <c r="F25" s="105"/>
      <c r="G25" s="105"/>
      <c r="H25" s="105"/>
      <c r="I25" s="105"/>
      <c r="J25" s="105"/>
      <c r="K25" s="105"/>
      <c r="L25" s="105"/>
      <c r="M25" s="105"/>
      <c r="N25" s="105"/>
      <c r="O25" s="105"/>
      <c r="P25" s="105"/>
      <c r="Q25" s="105"/>
      <c r="R25" s="105"/>
      <c r="S25" s="105"/>
      <c r="T25" s="105"/>
      <c r="U25" s="105"/>
      <c r="V25" s="1"/>
      <c r="W25" s="1"/>
      <c r="X25" s="162"/>
      <c r="Y25" s="162"/>
      <c r="Z25" s="162"/>
    </row>
    <row r="26" spans="1:26" ht="15" customHeight="1" x14ac:dyDescent="0.25">
      <c r="A26" s="663" t="str">
        <f>'SpaceCA (5)'!E3</f>
        <v>Catering - Hygiene</v>
      </c>
      <c r="B26" s="664"/>
      <c r="C26" s="665"/>
      <c r="E26" s="105" t="s">
        <v>17</v>
      </c>
      <c r="V26" s="1"/>
      <c r="W26" s="1"/>
      <c r="X26" s="111"/>
      <c r="Y26" s="111"/>
      <c r="Z26" s="111"/>
    </row>
    <row r="27" spans="1:26" ht="15" customHeight="1" x14ac:dyDescent="0.25">
      <c r="A27" s="666"/>
      <c r="B27" s="667"/>
      <c r="C27" s="668"/>
      <c r="E27" s="105"/>
      <c r="V27" s="1"/>
      <c r="W27" s="1"/>
      <c r="X27" s="111"/>
      <c r="Y27" s="111"/>
      <c r="Z27" s="111"/>
    </row>
    <row r="28" spans="1:26" ht="15" customHeight="1" x14ac:dyDescent="0.25">
      <c r="A28" s="663" t="str">
        <f>SpaceGR!E3</f>
        <v>Graphics &amp; Rigging</v>
      </c>
      <c r="B28" s="664"/>
      <c r="C28" s="665"/>
      <c r="E28" s="105" t="s">
        <v>19</v>
      </c>
      <c r="V28" s="1"/>
      <c r="W28" s="1"/>
      <c r="X28" s="105"/>
      <c r="Y28" s="105"/>
      <c r="Z28" s="105"/>
    </row>
    <row r="29" spans="1:26" ht="15" customHeight="1" x14ac:dyDescent="0.2">
      <c r="A29" s="666"/>
      <c r="B29" s="667"/>
      <c r="C29" s="668"/>
      <c r="X29" s="112"/>
      <c r="Y29" s="112"/>
      <c r="Z29" s="112"/>
    </row>
    <row r="30" spans="1:26" ht="15" customHeight="1" x14ac:dyDescent="0.2">
      <c r="A30" s="663" t="str">
        <f>SpaceCD!E2</f>
        <v>Your contact details</v>
      </c>
      <c r="B30" s="664"/>
      <c r="C30" s="665"/>
      <c r="X30" s="111"/>
      <c r="Y30" s="111"/>
      <c r="Z30" s="111"/>
    </row>
    <row r="31" spans="1:26" ht="15" customHeight="1" x14ac:dyDescent="0.2">
      <c r="A31" s="666"/>
      <c r="B31" s="667"/>
      <c r="C31" s="668"/>
      <c r="X31" s="112"/>
      <c r="Y31" s="112"/>
      <c r="Z31" s="112"/>
    </row>
    <row r="32" spans="1:26" ht="15" customHeight="1" x14ac:dyDescent="0.2">
      <c r="A32" s="663" t="str">
        <f>SpaceOS!E2</f>
        <v>Order summary</v>
      </c>
      <c r="B32" s="664"/>
      <c r="C32" s="665"/>
      <c r="X32" s="105"/>
      <c r="Y32" s="105"/>
      <c r="Z32" s="105"/>
    </row>
    <row r="33" spans="1:3" ht="15" customHeight="1" x14ac:dyDescent="0.2">
      <c r="A33" s="666"/>
      <c r="B33" s="667"/>
      <c r="C33" s="668"/>
    </row>
    <row r="34" spans="1:3" ht="15" customHeight="1" x14ac:dyDescent="0.2">
      <c r="A34" s="663" t="str">
        <f>SpaceTC!E2</f>
        <v>Terms &amp; Conditions</v>
      </c>
      <c r="B34" s="664"/>
      <c r="C34" s="665"/>
    </row>
    <row r="35" spans="1:3" ht="15" customHeight="1" x14ac:dyDescent="0.2">
      <c r="A35" s="666"/>
      <c r="B35" s="667"/>
      <c r="C35" s="668"/>
    </row>
    <row r="36" spans="1:3" ht="15" customHeight="1" x14ac:dyDescent="0.2">
      <c r="A36" s="72"/>
      <c r="B36" s="72"/>
      <c r="C36" s="72"/>
    </row>
    <row r="37" spans="1:3" ht="15" customHeight="1" x14ac:dyDescent="0.25">
      <c r="A37" s="73"/>
      <c r="B37" s="73"/>
      <c r="C37" s="73"/>
    </row>
    <row r="38" spans="1:3" ht="15" customHeight="1" x14ac:dyDescent="0.2">
      <c r="A38" s="669" t="s">
        <v>18</v>
      </c>
      <c r="B38" s="669"/>
      <c r="C38" s="669"/>
    </row>
    <row r="39" spans="1:3" ht="15" customHeight="1" x14ac:dyDescent="0.2">
      <c r="A39" s="104" t="s">
        <v>88</v>
      </c>
      <c r="B39" s="231"/>
      <c r="C39" s="231"/>
    </row>
    <row r="40" spans="1:3" ht="15" customHeight="1" x14ac:dyDescent="0.2">
      <c r="A40" s="68" t="s">
        <v>20</v>
      </c>
      <c r="B40" s="231"/>
      <c r="C40" s="231"/>
    </row>
    <row r="41" spans="1:3" ht="15" customHeight="1" x14ac:dyDescent="0.2">
      <c r="A41" s="68" t="s">
        <v>21</v>
      </c>
      <c r="B41" s="231"/>
      <c r="C41" s="231"/>
    </row>
    <row r="42" spans="1:3" ht="15" customHeight="1" x14ac:dyDescent="0.2">
      <c r="A42" s="68" t="s">
        <v>22</v>
      </c>
      <c r="B42" s="231"/>
      <c r="C42" s="231"/>
    </row>
    <row r="43" spans="1:3" ht="15" customHeight="1" x14ac:dyDescent="0.2">
      <c r="A43" s="68" t="s">
        <v>23</v>
      </c>
      <c r="B43" s="231"/>
      <c r="C43" s="231"/>
    </row>
    <row r="44" spans="1:3" ht="15" customHeight="1" x14ac:dyDescent="0.2">
      <c r="A44" s="68" t="s">
        <v>827</v>
      </c>
      <c r="B44" s="231"/>
      <c r="C44" s="231"/>
    </row>
    <row r="45" spans="1:3" ht="15" customHeight="1" x14ac:dyDescent="0.25">
      <c r="A45" s="74"/>
      <c r="B45" s="231"/>
      <c r="C45" s="231"/>
    </row>
    <row r="46" spans="1:3" ht="15" customHeight="1" x14ac:dyDescent="0.2">
      <c r="A46" s="661" t="s">
        <v>705</v>
      </c>
      <c r="B46" s="661"/>
      <c r="C46" s="661"/>
    </row>
    <row r="47" spans="1:3" ht="15" customHeight="1" x14ac:dyDescent="0.2">
      <c r="A47" s="661"/>
      <c r="B47" s="661"/>
      <c r="C47" s="661"/>
    </row>
    <row r="48" spans="1:3" ht="15" customHeight="1" x14ac:dyDescent="0.2">
      <c r="A48" s="662" t="s">
        <v>24</v>
      </c>
      <c r="B48" s="662"/>
      <c r="C48" s="662"/>
    </row>
    <row r="49" spans="1:3" ht="15" customHeight="1" x14ac:dyDescent="0.2">
      <c r="A49" s="662"/>
      <c r="B49" s="662"/>
      <c r="C49" s="662"/>
    </row>
    <row r="50" spans="1:3" ht="15" customHeight="1" x14ac:dyDescent="0.25">
      <c r="A50" s="73"/>
      <c r="B50" s="73"/>
      <c r="C50" s="73"/>
    </row>
    <row r="51" spans="1:3" ht="15" customHeight="1" x14ac:dyDescent="0.25">
      <c r="A51" s="73"/>
      <c r="B51" s="73"/>
      <c r="C51" s="73"/>
    </row>
    <row r="52" spans="1:3" ht="15" customHeight="1" x14ac:dyDescent="0.25">
      <c r="A52" s="73"/>
      <c r="B52" s="73"/>
      <c r="C52" s="73"/>
    </row>
    <row r="53" spans="1:3" ht="15" customHeight="1" x14ac:dyDescent="0.25">
      <c r="A53" s="73"/>
      <c r="B53" s="73"/>
      <c r="C53" s="73"/>
    </row>
    <row r="54" spans="1:3" ht="15" customHeight="1" x14ac:dyDescent="0.25"/>
    <row r="55" spans="1:3" ht="15" customHeight="1" x14ac:dyDescent="0.25"/>
    <row r="56" spans="1:3" ht="15" customHeight="1" x14ac:dyDescent="0.25"/>
    <row r="57" spans="1:3" ht="15" customHeight="1" x14ac:dyDescent="0.25"/>
    <row r="58" spans="1:3" ht="15" customHeight="1" x14ac:dyDescent="0.25"/>
    <row r="59" spans="1:3" ht="15" customHeight="1" x14ac:dyDescent="0.25"/>
    <row r="60" spans="1:3" ht="15" customHeight="1" x14ac:dyDescent="0.25"/>
    <row r="61" spans="1:3" ht="15" customHeight="1" x14ac:dyDescent="0.25"/>
    <row r="62" spans="1:3" ht="15" customHeight="1" x14ac:dyDescent="0.25"/>
    <row r="63" spans="1:3" ht="15" customHeight="1" x14ac:dyDescent="0.25"/>
    <row r="64" spans="1:3" ht="15" customHeight="1" x14ac:dyDescent="0.25"/>
    <row r="65" ht="15" customHeight="1" x14ac:dyDescent="0.25"/>
  </sheetData>
  <sheetProtection algorithmName="SHA-512" hashValue="BeGKYio/26ND+5hjYvkGf5Yp+TSHAAtIwhQwYfsON29xgzoQvT5OwP2fInzqdXZqQ2zfHb6rvKAPDrRyn6qI6A==" saltValue="VX7R2weDImzBXqaUE4TYuQ==" spinCount="100000" sheet="1" objects="1" scenarios="1"/>
  <mergeCells count="28">
    <mergeCell ref="E3:G3"/>
    <mergeCell ref="E5:F5"/>
    <mergeCell ref="E8:F8"/>
    <mergeCell ref="E11:F11"/>
    <mergeCell ref="E14:F14"/>
    <mergeCell ref="A1:C1"/>
    <mergeCell ref="A2:C3"/>
    <mergeCell ref="A4:C5"/>
    <mergeCell ref="A14:C15"/>
    <mergeCell ref="A16:C17"/>
    <mergeCell ref="A10:C11"/>
    <mergeCell ref="A12:C13"/>
    <mergeCell ref="A6:C7"/>
    <mergeCell ref="A8:C9"/>
    <mergeCell ref="E15:U19"/>
    <mergeCell ref="E21:F21"/>
    <mergeCell ref="A46:C47"/>
    <mergeCell ref="A48:C49"/>
    <mergeCell ref="A22:C23"/>
    <mergeCell ref="A18:C19"/>
    <mergeCell ref="A20:C21"/>
    <mergeCell ref="A24:C25"/>
    <mergeCell ref="A26:C27"/>
    <mergeCell ref="A28:C29"/>
    <mergeCell ref="A30:C31"/>
    <mergeCell ref="A32:C33"/>
    <mergeCell ref="A34:C35"/>
    <mergeCell ref="A38:C38"/>
  </mergeCells>
  <hyperlinks>
    <hyperlink ref="A4:C5" location="Landing!A1" display="Home" xr:uid="{E4E67929-3287-4AC6-A995-43BEA8583D70}"/>
    <hyperlink ref="A10:C11" location="SpaceUT!A1" display="- Utilities" xr:uid="{D953CD82-5B94-4B29-A6B5-AB751BEBBC08}"/>
    <hyperlink ref="A12:C13" location="SpaceSA!A1" display="- Safety" xr:uid="{31D675FD-94B0-4FBD-B35D-D355BC3C0CC2}"/>
    <hyperlink ref="A14:C15" location="SpaceFL!A1" display="- Flooring" xr:uid="{4433714C-93D7-47F3-89CE-3AC7ED8D88B2}"/>
    <hyperlink ref="A16:C17" location="SpaceCL!A1" display="- Cleaning" xr:uid="{8FEA9B61-D8E4-465D-BF63-22AF9B117657}"/>
    <hyperlink ref="A28:C29" location="SpaceGR!A1" display="- Graphics &amp; Rigging" xr:uid="{D89161D4-A530-49ED-A43C-08B9705BBA6E}"/>
    <hyperlink ref="A30:C31" location="SpaceCD!A1" display="Your contact details" xr:uid="{68FABD98-7919-49F7-9656-FE169CECB78F}"/>
    <hyperlink ref="A32:C33" location="SpaceOS!A1" display="Order summary" xr:uid="{AC4F35EE-8BC4-415C-8922-270AC40C4D56}"/>
    <hyperlink ref="A34:C35" location="SpaceTC!A1" display="Terms and Conditions" xr:uid="{52E5CA59-68B4-4887-A2E6-C8F8DC709AFA}"/>
    <hyperlink ref="A6:C7" location="SpaceO!A1" display="Important information" xr:uid="{12BB3EA6-4033-487F-B7A2-60B00C27DEA9}"/>
    <hyperlink ref="A8:C9" location="SpaceEI!A1" display=" - Event IT" xr:uid="{8EEFB878-46CB-46CE-991C-C88E6B25D98C}"/>
    <hyperlink ref="A46" r:id="rId1" display="eventorders.nec@necgroup.co.uk" xr:uid="{39DB0A66-F0EA-49BB-A61A-FBE02E980BAA}"/>
    <hyperlink ref="A46:C47" r:id="rId2" display="Click here to speak to our team!" xr:uid="{4B18B887-1D84-4732-B38A-F96C611720DA}"/>
    <hyperlink ref="A18:C19" location="SpaceCA!A1" display="- Catering - Breakfast" xr:uid="{E986C99F-582B-43CD-81B0-0A8466F83956}"/>
    <hyperlink ref="A24:C25" location="'ShellCA (4)'!A1" display="Catering - Equipment" xr:uid="{01A13EC0-E57F-4E0D-8C1C-6D5C2B6394F5}"/>
    <hyperlink ref="A26:C27" location="'SpaceCA (5)'!A1" display="Catering - Hygiene" xr:uid="{E11A5441-3207-4551-8C1A-599B610F0467}"/>
    <hyperlink ref="A20:C21" location="'SpaceCA (2)'!A1" display="Drinks" xr:uid="{2C2F25B5-5BFA-4B9A-B1F9-943F9A392C0F}"/>
    <hyperlink ref="A22:C23" location="'SpaceCA (3)'!A1" display="- Catering - Alcohol" xr:uid="{3749D702-ECFF-45EB-B2E0-B083AE8BB8CB}"/>
  </hyperlinks>
  <printOptions horizontalCentered="1" verticalCentered="1"/>
  <pageMargins left="0.23622047244094491" right="0.23622047244094491" top="0.35433070866141736" bottom="0.35433070866141736" header="0.31496062992125984" footer="0.31496062992125984"/>
  <pageSetup paperSize="9" scale="82"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9B71-3A24-479D-8EE0-8A10D6A08908}">
  <sheetPr codeName="Sheet3">
    <tabColor rgb="FF1E384E"/>
    <pageSetUpPr autoPageBreaks="0" fitToPage="1"/>
  </sheetPr>
  <dimension ref="A1:Y54"/>
  <sheetViews>
    <sheetView showRowColHeaders="0" tabSelected="1" workbookViewId="0">
      <selection sqref="A1:C1"/>
    </sheetView>
  </sheetViews>
  <sheetFormatPr defaultColWidth="8.85546875" defaultRowHeight="18" x14ac:dyDescent="0.25"/>
  <cols>
    <col min="1" max="3" width="10.5703125" style="75" customWidth="1"/>
    <col min="4" max="4" width="4.5703125" style="65" customWidth="1"/>
    <col min="5" max="7" width="7.140625" style="65" customWidth="1"/>
    <col min="8" max="8" width="8.7109375" style="65" customWidth="1"/>
    <col min="9" max="15" width="8.5703125" style="65" customWidth="1"/>
    <col min="16" max="16" width="22.140625" style="65" customWidth="1"/>
    <col min="17" max="17" width="5.5703125" style="65" customWidth="1"/>
    <col min="18" max="18" width="10" style="65" customWidth="1"/>
    <col min="19" max="19" width="9.5703125" style="65" customWidth="1"/>
    <col min="20" max="20" width="10.7109375" style="65" bestFit="1" customWidth="1"/>
    <col min="21" max="23" width="11.28515625" style="65" customWidth="1"/>
    <col min="24" max="24" width="9.5703125" style="65" customWidth="1"/>
    <col min="25" max="25" width="10.85546875" style="65" customWidth="1"/>
    <col min="26" max="26" width="9.5703125" style="65" customWidth="1"/>
    <col min="27" max="16384" width="8.85546875" style="65"/>
  </cols>
  <sheetData>
    <row r="1" spans="1:25" s="69" customFormat="1" ht="36" customHeight="1" x14ac:dyDescent="0.2">
      <c r="A1" s="670" t="s">
        <v>843</v>
      </c>
      <c r="B1" s="671"/>
      <c r="C1" s="671"/>
      <c r="E1" s="70" t="str">
        <f>Landing!B2</f>
        <v>NEC Products and Services Order Form</v>
      </c>
      <c r="K1" s="71"/>
      <c r="L1" s="64"/>
      <c r="M1" s="64"/>
      <c r="P1" s="689" t="s">
        <v>842</v>
      </c>
      <c r="Q1" s="689"/>
      <c r="R1" s="689"/>
      <c r="S1" s="689"/>
      <c r="T1" s="689"/>
      <c r="U1" s="689"/>
      <c r="V1" s="689"/>
      <c r="W1" s="689"/>
      <c r="X1" s="155"/>
      <c r="Y1" s="155"/>
    </row>
    <row r="2" spans="1:25" ht="15" customHeight="1" x14ac:dyDescent="0.2">
      <c r="A2" s="672"/>
      <c r="B2" s="672"/>
      <c r="C2" s="672"/>
    </row>
    <row r="3" spans="1:25" ht="15" customHeight="1" x14ac:dyDescent="0.2">
      <c r="A3" s="672"/>
      <c r="B3" s="672"/>
      <c r="C3" s="672"/>
      <c r="E3" s="697" t="s">
        <v>713</v>
      </c>
      <c r="F3" s="697"/>
      <c r="G3" s="697"/>
      <c r="H3" s="697"/>
      <c r="I3" s="697"/>
      <c r="J3" s="697"/>
      <c r="K3" s="697"/>
      <c r="L3" s="697"/>
      <c r="M3" s="697"/>
      <c r="N3" s="697"/>
      <c r="O3" s="697"/>
      <c r="P3" s="697"/>
      <c r="Q3" s="529" t="s">
        <v>220</v>
      </c>
      <c r="R3" s="692" t="s">
        <v>595</v>
      </c>
      <c r="S3" s="692"/>
      <c r="T3" s="692"/>
      <c r="U3" s="692" t="s">
        <v>221</v>
      </c>
      <c r="V3" s="692"/>
      <c r="W3" s="692"/>
    </row>
    <row r="4" spans="1:25" ht="15" customHeight="1" x14ac:dyDescent="0.2">
      <c r="A4" s="673" t="s">
        <v>4</v>
      </c>
      <c r="B4" s="674"/>
      <c r="C4" s="675"/>
      <c r="E4" s="695" t="s">
        <v>25</v>
      </c>
      <c r="F4" s="696"/>
      <c r="G4" s="696"/>
      <c r="H4" s="696"/>
      <c r="I4" s="696" t="s">
        <v>26</v>
      </c>
      <c r="J4" s="696"/>
      <c r="K4" s="696"/>
      <c r="L4" s="696"/>
      <c r="M4" s="696"/>
      <c r="N4" s="696"/>
      <c r="O4" s="696"/>
      <c r="P4" s="696"/>
      <c r="Q4" s="252"/>
      <c r="R4" s="252" t="s">
        <v>28</v>
      </c>
      <c r="S4" s="252" t="s">
        <v>29</v>
      </c>
      <c r="T4" s="252" t="s">
        <v>30</v>
      </c>
      <c r="U4" s="252" t="s">
        <v>28</v>
      </c>
      <c r="V4" s="252" t="s">
        <v>29</v>
      </c>
      <c r="W4" s="253" t="s">
        <v>30</v>
      </c>
    </row>
    <row r="5" spans="1:25" ht="15" customHeight="1" x14ac:dyDescent="0.2">
      <c r="A5" s="673"/>
      <c r="B5" s="674"/>
      <c r="C5" s="675"/>
      <c r="E5" s="685" t="s">
        <v>638</v>
      </c>
      <c r="F5" s="686"/>
      <c r="G5" s="686"/>
      <c r="H5" s="686"/>
      <c r="I5" s="686"/>
      <c r="J5" s="686"/>
      <c r="K5" s="686"/>
      <c r="L5" s="686"/>
      <c r="M5" s="686"/>
      <c r="N5" s="686"/>
      <c r="O5" s="686"/>
      <c r="P5" s="686"/>
      <c r="Q5" s="266">
        <f>IF(SUM(Q6:Q9)&gt;0,9999,0)</f>
        <v>0</v>
      </c>
      <c r="R5" s="595"/>
      <c r="S5" s="595"/>
      <c r="T5" s="595"/>
      <c r="U5" s="595"/>
      <c r="V5" s="595"/>
      <c r="W5" s="596"/>
    </row>
    <row r="6" spans="1:25" ht="15" customHeight="1" x14ac:dyDescent="0.2">
      <c r="A6" s="673" t="str">
        <f>SpaceO!E3</f>
        <v>Important Information</v>
      </c>
      <c r="B6" s="674"/>
      <c r="C6" s="675"/>
      <c r="E6" s="713" t="s">
        <v>639</v>
      </c>
      <c r="F6" s="714"/>
      <c r="G6" s="714"/>
      <c r="H6" s="714"/>
      <c r="I6" s="693" t="s">
        <v>828</v>
      </c>
      <c r="J6" s="694"/>
      <c r="K6" s="694"/>
      <c r="L6" s="694"/>
      <c r="M6" s="694"/>
      <c r="N6" s="694"/>
      <c r="O6" s="694"/>
      <c r="P6" s="694"/>
      <c r="Q6" s="530"/>
      <c r="R6" s="550">
        <v>471.87</v>
      </c>
      <c r="S6" s="545">
        <v>471.87</v>
      </c>
      <c r="T6" s="551">
        <v>471.87</v>
      </c>
      <c r="U6" s="545">
        <f t="shared" ref="U6:W9" si="0">$Q6*R6</f>
        <v>0</v>
      </c>
      <c r="V6" s="545">
        <f t="shared" si="0"/>
        <v>0</v>
      </c>
      <c r="W6" s="552">
        <f t="shared" si="0"/>
        <v>0</v>
      </c>
    </row>
    <row r="7" spans="1:25" ht="15" customHeight="1" x14ac:dyDescent="0.2">
      <c r="A7" s="673"/>
      <c r="B7" s="674"/>
      <c r="C7" s="675"/>
      <c r="E7" s="690" t="s">
        <v>640</v>
      </c>
      <c r="F7" s="691"/>
      <c r="G7" s="691"/>
      <c r="H7" s="691"/>
      <c r="I7" s="687" t="s">
        <v>828</v>
      </c>
      <c r="J7" s="688"/>
      <c r="K7" s="688"/>
      <c r="L7" s="688"/>
      <c r="M7" s="688"/>
      <c r="N7" s="688"/>
      <c r="O7" s="688"/>
      <c r="P7" s="688"/>
      <c r="Q7" s="531"/>
      <c r="R7" s="547">
        <v>606.69000000000005</v>
      </c>
      <c r="S7" s="213">
        <v>606.69000000000005</v>
      </c>
      <c r="T7" s="214">
        <v>606.69000000000005</v>
      </c>
      <c r="U7" s="213">
        <f t="shared" ref="U7" si="1">$Q7*R7</f>
        <v>0</v>
      </c>
      <c r="V7" s="213">
        <f t="shared" ref="V7" si="2">$Q7*S7</f>
        <v>0</v>
      </c>
      <c r="W7" s="553">
        <f t="shared" ref="W7" si="3">$Q7*T7</f>
        <v>0</v>
      </c>
    </row>
    <row r="8" spans="1:25" ht="15" customHeight="1" x14ac:dyDescent="0.2">
      <c r="A8" s="676" t="str">
        <f>SpaceEI!E3</f>
        <v>IT &amp; Networks</v>
      </c>
      <c r="B8" s="677"/>
      <c r="C8" s="678"/>
      <c r="E8" s="690" t="s">
        <v>641</v>
      </c>
      <c r="F8" s="691"/>
      <c r="G8" s="691"/>
      <c r="H8" s="691"/>
      <c r="I8" s="687" t="s">
        <v>828</v>
      </c>
      <c r="J8" s="688"/>
      <c r="K8" s="688"/>
      <c r="L8" s="688"/>
      <c r="M8" s="688"/>
      <c r="N8" s="688"/>
      <c r="O8" s="688"/>
      <c r="P8" s="688"/>
      <c r="Q8" s="531"/>
      <c r="R8" s="547">
        <v>741.51</v>
      </c>
      <c r="S8" s="213">
        <v>741.51</v>
      </c>
      <c r="T8" s="214">
        <v>741.51</v>
      </c>
      <c r="U8" s="213">
        <f t="shared" si="0"/>
        <v>0</v>
      </c>
      <c r="V8" s="213">
        <f t="shared" si="0"/>
        <v>0</v>
      </c>
      <c r="W8" s="553">
        <f t="shared" si="0"/>
        <v>0</v>
      </c>
    </row>
    <row r="9" spans="1:25" ht="15" customHeight="1" x14ac:dyDescent="0.2">
      <c r="A9" s="679"/>
      <c r="B9" s="680"/>
      <c r="C9" s="681"/>
      <c r="E9" s="715" t="s">
        <v>642</v>
      </c>
      <c r="F9" s="716"/>
      <c r="G9" s="716"/>
      <c r="H9" s="716"/>
      <c r="I9" s="698" t="s">
        <v>828</v>
      </c>
      <c r="J9" s="699"/>
      <c r="K9" s="699"/>
      <c r="L9" s="699"/>
      <c r="M9" s="699"/>
      <c r="N9" s="699"/>
      <c r="O9" s="699"/>
      <c r="P9" s="699"/>
      <c r="Q9" s="532"/>
      <c r="R9" s="548">
        <v>876.33</v>
      </c>
      <c r="S9" s="544">
        <v>876.33</v>
      </c>
      <c r="T9" s="549">
        <v>876.33</v>
      </c>
      <c r="U9" s="544">
        <f t="shared" si="0"/>
        <v>0</v>
      </c>
      <c r="V9" s="544">
        <f t="shared" si="0"/>
        <v>0</v>
      </c>
      <c r="W9" s="554">
        <f t="shared" si="0"/>
        <v>0</v>
      </c>
    </row>
    <row r="10" spans="1:25" ht="15" customHeight="1" x14ac:dyDescent="0.2">
      <c r="A10" s="663" t="str">
        <f>SpaceUT!E3</f>
        <v>Utilities</v>
      </c>
      <c r="B10" s="664"/>
      <c r="C10" s="665"/>
      <c r="E10" s="685" t="s">
        <v>31</v>
      </c>
      <c r="F10" s="686"/>
      <c r="G10" s="686"/>
      <c r="H10" s="686"/>
      <c r="I10" s="686"/>
      <c r="J10" s="686"/>
      <c r="K10" s="686"/>
      <c r="L10" s="686"/>
      <c r="M10" s="686"/>
      <c r="N10" s="686"/>
      <c r="O10" s="686"/>
      <c r="P10" s="686"/>
      <c r="Q10" s="266">
        <f>IF(SUM(Q11:Q14)&gt;0,9999,0)</f>
        <v>0</v>
      </c>
      <c r="R10" s="595"/>
      <c r="S10" s="595"/>
      <c r="T10" s="595"/>
      <c r="U10" s="595"/>
      <c r="V10" s="595"/>
      <c r="W10" s="596"/>
    </row>
    <row r="11" spans="1:25" ht="15" customHeight="1" x14ac:dyDescent="0.2">
      <c r="A11" s="666"/>
      <c r="B11" s="667"/>
      <c r="C11" s="668"/>
      <c r="E11" s="713" t="s">
        <v>32</v>
      </c>
      <c r="F11" s="714"/>
      <c r="G11" s="714"/>
      <c r="H11" s="714"/>
      <c r="I11" s="693" t="s">
        <v>33</v>
      </c>
      <c r="J11" s="694"/>
      <c r="K11" s="694"/>
      <c r="L11" s="694"/>
      <c r="M11" s="694"/>
      <c r="N11" s="694"/>
      <c r="O11" s="694"/>
      <c r="P11" s="694"/>
      <c r="Q11" s="530"/>
      <c r="R11" s="550">
        <v>829.13700800000015</v>
      </c>
      <c r="S11" s="545">
        <v>994.96440960000018</v>
      </c>
      <c r="T11" s="551">
        <v>1293.4537324800003</v>
      </c>
      <c r="U11" s="545">
        <f t="shared" ref="U11:W14" si="4">$Q11*R11</f>
        <v>0</v>
      </c>
      <c r="V11" s="545">
        <f t="shared" si="4"/>
        <v>0</v>
      </c>
      <c r="W11" s="552">
        <f t="shared" si="4"/>
        <v>0</v>
      </c>
    </row>
    <row r="12" spans="1:25" ht="15" customHeight="1" x14ac:dyDescent="0.2">
      <c r="A12" s="663" t="str">
        <f>SpaceSA!E3</f>
        <v>Safety</v>
      </c>
      <c r="B12" s="664"/>
      <c r="C12" s="665"/>
      <c r="E12" s="690" t="s">
        <v>34</v>
      </c>
      <c r="F12" s="691"/>
      <c r="G12" s="691"/>
      <c r="H12" s="691"/>
      <c r="I12" s="687" t="s">
        <v>35</v>
      </c>
      <c r="J12" s="688"/>
      <c r="K12" s="688"/>
      <c r="L12" s="688"/>
      <c r="M12" s="688"/>
      <c r="N12" s="688"/>
      <c r="O12" s="688"/>
      <c r="P12" s="688"/>
      <c r="Q12" s="531"/>
      <c r="R12" s="547">
        <v>2232.6192000000005</v>
      </c>
      <c r="S12" s="213">
        <v>2679.1430400000004</v>
      </c>
      <c r="T12" s="214">
        <v>3482.885952000001</v>
      </c>
      <c r="U12" s="213">
        <f t="shared" si="4"/>
        <v>0</v>
      </c>
      <c r="V12" s="213">
        <f t="shared" si="4"/>
        <v>0</v>
      </c>
      <c r="W12" s="553">
        <f t="shared" si="4"/>
        <v>0</v>
      </c>
    </row>
    <row r="13" spans="1:25" ht="15" customHeight="1" x14ac:dyDescent="0.2">
      <c r="A13" s="666"/>
      <c r="B13" s="667"/>
      <c r="C13" s="668"/>
      <c r="E13" s="690" t="s">
        <v>36</v>
      </c>
      <c r="F13" s="691"/>
      <c r="G13" s="691"/>
      <c r="H13" s="691"/>
      <c r="I13" s="687" t="s">
        <v>37</v>
      </c>
      <c r="J13" s="688"/>
      <c r="K13" s="688"/>
      <c r="L13" s="688"/>
      <c r="M13" s="688"/>
      <c r="N13" s="688"/>
      <c r="O13" s="688"/>
      <c r="P13" s="688"/>
      <c r="Q13" s="531"/>
      <c r="R13" s="547">
        <v>5023.3932000000004</v>
      </c>
      <c r="S13" s="213">
        <v>6028.0718400000005</v>
      </c>
      <c r="T13" s="214">
        <v>7836.4933920000012</v>
      </c>
      <c r="U13" s="213">
        <f t="shared" si="4"/>
        <v>0</v>
      </c>
      <c r="V13" s="213">
        <f t="shared" si="4"/>
        <v>0</v>
      </c>
      <c r="W13" s="553">
        <f t="shared" si="4"/>
        <v>0</v>
      </c>
    </row>
    <row r="14" spans="1:25" ht="15" customHeight="1" x14ac:dyDescent="0.2">
      <c r="A14" s="663" t="str">
        <f>SpaceFL!E3</f>
        <v>Flooring</v>
      </c>
      <c r="B14" s="664"/>
      <c r="C14" s="665"/>
      <c r="E14" s="715" t="s">
        <v>38</v>
      </c>
      <c r="F14" s="716"/>
      <c r="G14" s="716"/>
      <c r="H14" s="716"/>
      <c r="I14" s="698" t="s">
        <v>39</v>
      </c>
      <c r="J14" s="699"/>
      <c r="K14" s="699"/>
      <c r="L14" s="699"/>
      <c r="M14" s="699"/>
      <c r="N14" s="699"/>
      <c r="O14" s="699"/>
      <c r="P14" s="699"/>
      <c r="Q14" s="532"/>
      <c r="R14" s="548">
        <v>7911.2376000000004</v>
      </c>
      <c r="S14" s="544">
        <v>9493.4851199999994</v>
      </c>
      <c r="T14" s="549">
        <v>12341.530655999999</v>
      </c>
      <c r="U14" s="544">
        <f t="shared" si="4"/>
        <v>0</v>
      </c>
      <c r="V14" s="544">
        <f t="shared" si="4"/>
        <v>0</v>
      </c>
      <c r="W14" s="554">
        <f t="shared" si="4"/>
        <v>0</v>
      </c>
    </row>
    <row r="15" spans="1:25" ht="15" customHeight="1" x14ac:dyDescent="0.2">
      <c r="A15" s="666"/>
      <c r="B15" s="667"/>
      <c r="C15" s="668"/>
      <c r="E15" s="685" t="s">
        <v>40</v>
      </c>
      <c r="F15" s="686"/>
      <c r="G15" s="686"/>
      <c r="H15" s="686"/>
      <c r="I15" s="686"/>
      <c r="J15" s="686"/>
      <c r="K15" s="686"/>
      <c r="L15" s="686"/>
      <c r="M15" s="686"/>
      <c r="N15" s="686"/>
      <c r="O15" s="686"/>
      <c r="P15" s="686"/>
      <c r="Q15" s="266">
        <f>IF(SUM(Q16:Q17)&gt;0,9999,0)</f>
        <v>0</v>
      </c>
      <c r="R15" s="595"/>
      <c r="S15" s="595"/>
      <c r="T15" s="595"/>
      <c r="U15" s="595"/>
      <c r="V15" s="595"/>
      <c r="W15" s="596"/>
    </row>
    <row r="16" spans="1:25" ht="15" customHeight="1" x14ac:dyDescent="0.2">
      <c r="A16" s="663" t="str">
        <f>SpaceCL!E3</f>
        <v>Cleaning</v>
      </c>
      <c r="B16" s="664"/>
      <c r="C16" s="665"/>
      <c r="E16" s="713" t="s">
        <v>41</v>
      </c>
      <c r="F16" s="714"/>
      <c r="G16" s="714"/>
      <c r="H16" s="714"/>
      <c r="I16" s="693" t="s">
        <v>42</v>
      </c>
      <c r="J16" s="694"/>
      <c r="K16" s="694"/>
      <c r="L16" s="694"/>
      <c r="M16" s="694"/>
      <c r="N16" s="694"/>
      <c r="O16" s="694"/>
      <c r="P16" s="694"/>
      <c r="Q16" s="530"/>
      <c r="R16" s="550">
        <v>195.48300800000004</v>
      </c>
      <c r="S16" s="545">
        <v>234.57960960000005</v>
      </c>
      <c r="T16" s="551">
        <v>304.95349248000008</v>
      </c>
      <c r="U16" s="545">
        <f t="shared" ref="U16:W17" si="5">$Q16*R16</f>
        <v>0</v>
      </c>
      <c r="V16" s="545">
        <f t="shared" si="5"/>
        <v>0</v>
      </c>
      <c r="W16" s="552">
        <f t="shared" si="5"/>
        <v>0</v>
      </c>
    </row>
    <row r="17" spans="1:25" ht="15" customHeight="1" x14ac:dyDescent="0.2">
      <c r="A17" s="666"/>
      <c r="B17" s="667"/>
      <c r="C17" s="668"/>
      <c r="E17" s="715" t="s">
        <v>43</v>
      </c>
      <c r="F17" s="716"/>
      <c r="G17" s="716"/>
      <c r="H17" s="716"/>
      <c r="I17" s="698" t="s">
        <v>44</v>
      </c>
      <c r="J17" s="699"/>
      <c r="K17" s="699"/>
      <c r="L17" s="699"/>
      <c r="M17" s="699"/>
      <c r="N17" s="699"/>
      <c r="O17" s="699"/>
      <c r="P17" s="699"/>
      <c r="Q17" s="532"/>
      <c r="R17" s="548">
        <v>179.30460800000003</v>
      </c>
      <c r="S17" s="544">
        <v>215.16552960000004</v>
      </c>
      <c r="T17" s="549">
        <v>279.71518848000011</v>
      </c>
      <c r="U17" s="544">
        <f t="shared" si="5"/>
        <v>0</v>
      </c>
      <c r="V17" s="544">
        <f t="shared" si="5"/>
        <v>0</v>
      </c>
      <c r="W17" s="554">
        <f t="shared" si="5"/>
        <v>0</v>
      </c>
    </row>
    <row r="18" spans="1:25" ht="15" customHeight="1" x14ac:dyDescent="0.2">
      <c r="A18" s="663" t="str">
        <f>SpaceCA!E3</f>
        <v>Food</v>
      </c>
      <c r="B18" s="664"/>
      <c r="C18" s="665"/>
      <c r="E18" s="685" t="s">
        <v>45</v>
      </c>
      <c r="F18" s="686"/>
      <c r="G18" s="686"/>
      <c r="H18" s="686"/>
      <c r="I18" s="686"/>
      <c r="J18" s="686"/>
      <c r="K18" s="686"/>
      <c r="L18" s="686"/>
      <c r="M18" s="686"/>
      <c r="N18" s="686"/>
      <c r="O18" s="686"/>
      <c r="P18" s="686"/>
      <c r="Q18" s="610">
        <f>IF(SUM(Q19:Q19)&gt;0,9999,0)</f>
        <v>0</v>
      </c>
      <c r="R18" s="595"/>
      <c r="S18" s="595"/>
      <c r="T18" s="595"/>
      <c r="U18" s="595"/>
      <c r="V18" s="595"/>
      <c r="W18" s="596"/>
    </row>
    <row r="19" spans="1:25" ht="15" customHeight="1" x14ac:dyDescent="0.2">
      <c r="A19" s="666"/>
      <c r="B19" s="667"/>
      <c r="C19" s="668"/>
      <c r="E19" s="719" t="s">
        <v>46</v>
      </c>
      <c r="F19" s="720"/>
      <c r="G19" s="720"/>
      <c r="H19" s="720"/>
      <c r="I19" s="710" t="s">
        <v>829</v>
      </c>
      <c r="J19" s="711"/>
      <c r="K19" s="711"/>
      <c r="L19" s="711"/>
      <c r="M19" s="711"/>
      <c r="N19" s="711"/>
      <c r="O19" s="711"/>
      <c r="P19" s="712"/>
      <c r="Q19" s="530"/>
      <c r="R19" s="614">
        <v>122.69219200000002</v>
      </c>
      <c r="S19" s="615">
        <v>147.23063040000002</v>
      </c>
      <c r="T19" s="622">
        <v>191.39981952000002</v>
      </c>
      <c r="U19" s="614">
        <f t="shared" ref="U19:W19" si="6">$Q19*R19</f>
        <v>0</v>
      </c>
      <c r="V19" s="615">
        <f t="shared" si="6"/>
        <v>0</v>
      </c>
      <c r="W19" s="616">
        <f t="shared" si="6"/>
        <v>0</v>
      </c>
    </row>
    <row r="20" spans="1:25" ht="15" customHeight="1" x14ac:dyDescent="0.2">
      <c r="A20" s="663" t="str">
        <f>'SpaceCA (2)'!E3</f>
        <v>Drinks</v>
      </c>
      <c r="B20" s="664"/>
      <c r="C20" s="665"/>
      <c r="E20" s="700" t="s">
        <v>845</v>
      </c>
      <c r="F20" s="701"/>
      <c r="G20" s="701"/>
      <c r="H20" s="701"/>
      <c r="I20" s="702" t="s">
        <v>846</v>
      </c>
      <c r="J20" s="703"/>
      <c r="K20" s="703"/>
      <c r="L20" s="703"/>
      <c r="M20" s="703"/>
      <c r="N20" s="703"/>
      <c r="O20" s="703"/>
      <c r="P20" s="704"/>
      <c r="Q20" s="531"/>
      <c r="R20" s="620">
        <v>11.459700000000002</v>
      </c>
      <c r="S20" s="621">
        <v>13.751640000000002</v>
      </c>
      <c r="T20" s="623">
        <v>17.877132000000003</v>
      </c>
      <c r="U20" s="620">
        <f t="shared" ref="U20" si="7">$Q20*R20</f>
        <v>0</v>
      </c>
      <c r="V20" s="621">
        <f t="shared" ref="V20" si="8">$Q20*S20</f>
        <v>0</v>
      </c>
      <c r="W20" s="625">
        <f t="shared" ref="W20" si="9">$Q20*T20</f>
        <v>0</v>
      </c>
    </row>
    <row r="21" spans="1:25" ht="15" customHeight="1" x14ac:dyDescent="0.2">
      <c r="A21" s="666"/>
      <c r="B21" s="667"/>
      <c r="C21" s="668"/>
      <c r="E21" s="700" t="s">
        <v>847</v>
      </c>
      <c r="F21" s="701"/>
      <c r="G21" s="701"/>
      <c r="H21" s="701"/>
      <c r="I21" s="702" t="s">
        <v>846</v>
      </c>
      <c r="J21" s="703"/>
      <c r="K21" s="703"/>
      <c r="L21" s="703"/>
      <c r="M21" s="703"/>
      <c r="N21" s="703"/>
      <c r="O21" s="703"/>
      <c r="P21" s="704"/>
      <c r="Q21" s="531"/>
      <c r="R21" s="620">
        <v>21.571200000000001</v>
      </c>
      <c r="S21" s="621">
        <v>25.885439999999999</v>
      </c>
      <c r="T21" s="623">
        <v>33.651071999999999</v>
      </c>
      <c r="U21" s="620">
        <f t="shared" ref="U21:U22" si="10">$Q21*R21</f>
        <v>0</v>
      </c>
      <c r="V21" s="621">
        <f t="shared" ref="V21:V22" si="11">$Q21*S21</f>
        <v>0</v>
      </c>
      <c r="W21" s="625">
        <f t="shared" ref="W21:W22" si="12">$Q21*T21</f>
        <v>0</v>
      </c>
    </row>
    <row r="22" spans="1:25" ht="15" customHeight="1" x14ac:dyDescent="0.2">
      <c r="A22" s="663" t="str">
        <f>'SpaceCA (3)'!E3</f>
        <v>Alcohol</v>
      </c>
      <c r="B22" s="664"/>
      <c r="C22" s="665"/>
      <c r="E22" s="705" t="s">
        <v>848</v>
      </c>
      <c r="F22" s="706"/>
      <c r="G22" s="706"/>
      <c r="H22" s="706"/>
      <c r="I22" s="707" t="s">
        <v>846</v>
      </c>
      <c r="J22" s="708"/>
      <c r="K22" s="708"/>
      <c r="L22" s="708"/>
      <c r="M22" s="708"/>
      <c r="N22" s="708"/>
      <c r="O22" s="708"/>
      <c r="P22" s="709"/>
      <c r="Q22" s="532"/>
      <c r="R22" s="617">
        <v>30.067000000000004</v>
      </c>
      <c r="S22" s="618">
        <v>36.080400000000004</v>
      </c>
      <c r="T22" s="624">
        <v>46.904520000000005</v>
      </c>
      <c r="U22" s="617">
        <f t="shared" si="10"/>
        <v>0</v>
      </c>
      <c r="V22" s="618">
        <f t="shared" si="11"/>
        <v>0</v>
      </c>
      <c r="W22" s="619">
        <f t="shared" si="12"/>
        <v>0</v>
      </c>
    </row>
    <row r="23" spans="1:25" ht="15" customHeight="1" x14ac:dyDescent="0.2">
      <c r="A23" s="666"/>
      <c r="B23" s="667"/>
      <c r="C23" s="668"/>
      <c r="E23" s="685" t="s">
        <v>47</v>
      </c>
      <c r="F23" s="686"/>
      <c r="G23" s="686"/>
      <c r="H23" s="686"/>
      <c r="I23" s="686"/>
      <c r="J23" s="686"/>
      <c r="K23" s="686"/>
      <c r="L23" s="686"/>
      <c r="M23" s="686"/>
      <c r="N23" s="686"/>
      <c r="O23" s="686"/>
      <c r="P23" s="686"/>
      <c r="Q23" s="611">
        <f>IF(SUM(Q24:Q31)&gt;0,9999,0)</f>
        <v>0</v>
      </c>
      <c r="R23" s="595"/>
      <c r="S23" s="595"/>
      <c r="T23" s="595"/>
      <c r="U23" s="595"/>
      <c r="V23" s="595"/>
      <c r="W23" s="596"/>
    </row>
    <row r="24" spans="1:25" ht="15" customHeight="1" x14ac:dyDescent="0.2">
      <c r="A24" s="663" t="str">
        <f>'SpaceCA (4)'!E3</f>
        <v>Catering - Equipment</v>
      </c>
      <c r="B24" s="664"/>
      <c r="C24" s="665"/>
      <c r="E24" s="713" t="s">
        <v>48</v>
      </c>
      <c r="F24" s="714"/>
      <c r="G24" s="714"/>
      <c r="H24" s="714"/>
      <c r="I24" s="693" t="s">
        <v>49</v>
      </c>
      <c r="J24" s="694"/>
      <c r="K24" s="694"/>
      <c r="L24" s="694"/>
      <c r="M24" s="694"/>
      <c r="N24" s="694"/>
      <c r="O24" s="694"/>
      <c r="P24" s="694"/>
      <c r="Q24" s="530"/>
      <c r="R24" s="602" t="s">
        <v>614</v>
      </c>
      <c r="S24" s="604" t="s">
        <v>614</v>
      </c>
      <c r="T24" s="605" t="s">
        <v>614</v>
      </c>
      <c r="U24" s="604" t="s">
        <v>614</v>
      </c>
      <c r="V24" s="604" t="s">
        <v>614</v>
      </c>
      <c r="W24" s="608" t="s">
        <v>614</v>
      </c>
    </row>
    <row r="25" spans="1:25" ht="15" customHeight="1" x14ac:dyDescent="0.2">
      <c r="A25" s="666"/>
      <c r="B25" s="667"/>
      <c r="C25" s="668"/>
      <c r="E25" s="690" t="s">
        <v>50</v>
      </c>
      <c r="F25" s="691"/>
      <c r="G25" s="691"/>
      <c r="H25" s="691"/>
      <c r="I25" s="687" t="s">
        <v>51</v>
      </c>
      <c r="J25" s="688"/>
      <c r="K25" s="688"/>
      <c r="L25" s="688"/>
      <c r="M25" s="688"/>
      <c r="N25" s="688"/>
      <c r="O25" s="688"/>
      <c r="P25" s="688"/>
      <c r="Q25" s="531"/>
      <c r="R25" s="603" t="s">
        <v>614</v>
      </c>
      <c r="S25" s="606" t="s">
        <v>614</v>
      </c>
      <c r="T25" s="607" t="s">
        <v>614</v>
      </c>
      <c r="U25" s="606" t="s">
        <v>614</v>
      </c>
      <c r="V25" s="606" t="s">
        <v>614</v>
      </c>
      <c r="W25" s="609" t="s">
        <v>614</v>
      </c>
    </row>
    <row r="26" spans="1:25" ht="15" customHeight="1" x14ac:dyDescent="0.2">
      <c r="A26" s="663" t="str">
        <f>'SpaceCA (5)'!E3</f>
        <v>Catering - Hygiene</v>
      </c>
      <c r="B26" s="664"/>
      <c r="C26" s="665"/>
      <c r="E26" s="690" t="s">
        <v>52</v>
      </c>
      <c r="F26" s="691"/>
      <c r="G26" s="691"/>
      <c r="H26" s="691"/>
      <c r="I26" s="687" t="s">
        <v>53</v>
      </c>
      <c r="J26" s="688"/>
      <c r="K26" s="688"/>
      <c r="L26" s="688"/>
      <c r="M26" s="688"/>
      <c r="N26" s="688"/>
      <c r="O26" s="688"/>
      <c r="P26" s="688"/>
      <c r="Q26" s="531"/>
      <c r="R26" s="603" t="s">
        <v>614</v>
      </c>
      <c r="S26" s="606" t="s">
        <v>614</v>
      </c>
      <c r="T26" s="607" t="s">
        <v>614</v>
      </c>
      <c r="U26" s="606" t="s">
        <v>614</v>
      </c>
      <c r="V26" s="606" t="s">
        <v>614</v>
      </c>
      <c r="W26" s="609" t="s">
        <v>614</v>
      </c>
    </row>
    <row r="27" spans="1:25" ht="15" customHeight="1" x14ac:dyDescent="0.2">
      <c r="A27" s="666"/>
      <c r="B27" s="667"/>
      <c r="C27" s="668"/>
      <c r="E27" s="690" t="s">
        <v>54</v>
      </c>
      <c r="F27" s="691"/>
      <c r="G27" s="691"/>
      <c r="H27" s="691"/>
      <c r="I27" s="687" t="s">
        <v>55</v>
      </c>
      <c r="J27" s="688"/>
      <c r="K27" s="688"/>
      <c r="L27" s="688"/>
      <c r="M27" s="688"/>
      <c r="N27" s="688"/>
      <c r="O27" s="688"/>
      <c r="P27" s="688"/>
      <c r="Q27" s="531"/>
      <c r="R27" s="603" t="s">
        <v>614</v>
      </c>
      <c r="S27" s="606" t="s">
        <v>614</v>
      </c>
      <c r="T27" s="607" t="s">
        <v>614</v>
      </c>
      <c r="U27" s="606" t="s">
        <v>614</v>
      </c>
      <c r="V27" s="606" t="s">
        <v>614</v>
      </c>
      <c r="W27" s="609" t="s">
        <v>614</v>
      </c>
    </row>
    <row r="28" spans="1:25" ht="15" customHeight="1" x14ac:dyDescent="0.2">
      <c r="A28" s="663" t="str">
        <f>SpaceGR!E3</f>
        <v>Graphics &amp; Rigging</v>
      </c>
      <c r="B28" s="664"/>
      <c r="C28" s="665"/>
      <c r="E28" s="690" t="s">
        <v>56</v>
      </c>
      <c r="F28" s="691"/>
      <c r="G28" s="691"/>
      <c r="H28" s="691"/>
      <c r="I28" s="687" t="s">
        <v>57</v>
      </c>
      <c r="J28" s="688"/>
      <c r="K28" s="688"/>
      <c r="L28" s="688"/>
      <c r="M28" s="688"/>
      <c r="N28" s="688"/>
      <c r="O28" s="688"/>
      <c r="P28" s="688"/>
      <c r="Q28" s="531"/>
      <c r="R28" s="603" t="s">
        <v>614</v>
      </c>
      <c r="S28" s="606" t="s">
        <v>614</v>
      </c>
      <c r="T28" s="607" t="s">
        <v>614</v>
      </c>
      <c r="U28" s="606" t="s">
        <v>614</v>
      </c>
      <c r="V28" s="606" t="s">
        <v>614</v>
      </c>
      <c r="W28" s="609" t="s">
        <v>614</v>
      </c>
    </row>
    <row r="29" spans="1:25" ht="15" customHeight="1" x14ac:dyDescent="0.2">
      <c r="A29" s="666"/>
      <c r="B29" s="667"/>
      <c r="C29" s="668"/>
      <c r="E29" s="690" t="s">
        <v>58</v>
      </c>
      <c r="F29" s="691"/>
      <c r="G29" s="691"/>
      <c r="H29" s="691"/>
      <c r="I29" s="687" t="s">
        <v>59</v>
      </c>
      <c r="J29" s="688"/>
      <c r="K29" s="688"/>
      <c r="L29" s="688"/>
      <c r="M29" s="688"/>
      <c r="N29" s="688"/>
      <c r="O29" s="688"/>
      <c r="P29" s="688"/>
      <c r="Q29" s="531"/>
      <c r="R29" s="547">
        <v>0</v>
      </c>
      <c r="S29" s="213">
        <f t="shared" ref="S29:S31" si="13">R29*1.2</f>
        <v>0</v>
      </c>
      <c r="T29" s="214">
        <f t="shared" ref="T29:T31" si="14">S29*1.3</f>
        <v>0</v>
      </c>
      <c r="U29" s="213">
        <f t="shared" ref="U29:W31" si="15">$Q29*R29</f>
        <v>0</v>
      </c>
      <c r="V29" s="213">
        <f t="shared" si="15"/>
        <v>0</v>
      </c>
      <c r="W29" s="553">
        <f t="shared" si="15"/>
        <v>0</v>
      </c>
      <c r="X29" s="105"/>
      <c r="Y29" s="105"/>
    </row>
    <row r="30" spans="1:25" ht="15" customHeight="1" x14ac:dyDescent="0.2">
      <c r="A30" s="663" t="str">
        <f>SpaceCD!E2</f>
        <v>Your contact details</v>
      </c>
      <c r="B30" s="664"/>
      <c r="C30" s="665"/>
      <c r="E30" s="690" t="s">
        <v>60</v>
      </c>
      <c r="F30" s="691"/>
      <c r="G30" s="691"/>
      <c r="H30" s="691"/>
      <c r="I30" s="687" t="s">
        <v>61</v>
      </c>
      <c r="J30" s="688"/>
      <c r="K30" s="688"/>
      <c r="L30" s="688"/>
      <c r="M30" s="688"/>
      <c r="N30" s="688"/>
      <c r="O30" s="688"/>
      <c r="P30" s="688"/>
      <c r="Q30" s="531"/>
      <c r="R30" s="547">
        <v>0</v>
      </c>
      <c r="S30" s="213">
        <f t="shared" si="13"/>
        <v>0</v>
      </c>
      <c r="T30" s="214">
        <f t="shared" si="14"/>
        <v>0</v>
      </c>
      <c r="U30" s="213">
        <f t="shared" si="15"/>
        <v>0</v>
      </c>
      <c r="V30" s="213">
        <f t="shared" si="15"/>
        <v>0</v>
      </c>
      <c r="W30" s="553">
        <f t="shared" si="15"/>
        <v>0</v>
      </c>
      <c r="X30" s="327"/>
      <c r="Y30" s="327"/>
    </row>
    <row r="31" spans="1:25" ht="15" customHeight="1" x14ac:dyDescent="0.2">
      <c r="A31" s="666"/>
      <c r="B31" s="667"/>
      <c r="C31" s="668"/>
      <c r="E31" s="717" t="s">
        <v>62</v>
      </c>
      <c r="F31" s="718"/>
      <c r="G31" s="718"/>
      <c r="H31" s="718"/>
      <c r="I31" s="730" t="s">
        <v>63</v>
      </c>
      <c r="J31" s="731"/>
      <c r="K31" s="731"/>
      <c r="L31" s="731"/>
      <c r="M31" s="731"/>
      <c r="N31" s="731"/>
      <c r="O31" s="731"/>
      <c r="P31" s="731"/>
      <c r="Q31" s="532"/>
      <c r="R31" s="555">
        <v>0</v>
      </c>
      <c r="S31" s="546">
        <f t="shared" si="13"/>
        <v>0</v>
      </c>
      <c r="T31" s="556">
        <f t="shared" si="14"/>
        <v>0</v>
      </c>
      <c r="U31" s="546">
        <f t="shared" si="15"/>
        <v>0</v>
      </c>
      <c r="V31" s="546">
        <f t="shared" si="15"/>
        <v>0</v>
      </c>
      <c r="W31" s="557">
        <f t="shared" si="15"/>
        <v>0</v>
      </c>
      <c r="X31" s="327"/>
      <c r="Y31" s="327"/>
    </row>
    <row r="32" spans="1:25" ht="15" customHeight="1" x14ac:dyDescent="0.2">
      <c r="A32" s="663" t="str">
        <f>SpaceOS!E2</f>
        <v>Order summary</v>
      </c>
      <c r="B32" s="664"/>
      <c r="C32" s="665"/>
      <c r="E32" s="105"/>
      <c r="F32" s="105"/>
      <c r="G32" s="105"/>
      <c r="H32" s="105"/>
      <c r="I32" s="105"/>
      <c r="J32" s="105"/>
      <c r="K32" s="105"/>
      <c r="L32" s="105"/>
      <c r="M32" s="105"/>
      <c r="N32" s="105"/>
      <c r="O32" s="105"/>
      <c r="P32" s="105"/>
      <c r="Q32" s="105"/>
      <c r="R32" s="105"/>
      <c r="S32" s="105"/>
      <c r="T32" s="105"/>
      <c r="U32" s="105"/>
      <c r="V32" s="105"/>
      <c r="W32" s="105"/>
      <c r="X32" s="327"/>
      <c r="Y32" s="327"/>
    </row>
    <row r="33" spans="1:25" ht="15" customHeight="1" x14ac:dyDescent="0.2">
      <c r="A33" s="666"/>
      <c r="B33" s="667"/>
      <c r="C33" s="668"/>
      <c r="E33" s="721" t="s">
        <v>729</v>
      </c>
      <c r="F33" s="722"/>
      <c r="G33" s="722"/>
      <c r="H33" s="722"/>
      <c r="I33" s="722"/>
      <c r="J33" s="722"/>
      <c r="K33" s="722"/>
      <c r="L33" s="722"/>
      <c r="M33" s="722"/>
      <c r="N33" s="722"/>
      <c r="O33" s="722"/>
      <c r="P33" s="722"/>
      <c r="Q33" s="722"/>
      <c r="R33" s="722"/>
      <c r="S33" s="722"/>
      <c r="T33" s="722"/>
      <c r="U33" s="722"/>
      <c r="V33" s="722"/>
      <c r="W33" s="723"/>
      <c r="X33" s="327"/>
      <c r="Y33" s="327"/>
    </row>
    <row r="34" spans="1:25" ht="15" customHeight="1" x14ac:dyDescent="0.2">
      <c r="A34" s="663" t="str">
        <f>SpaceTC!E2</f>
        <v>Terms &amp; Conditions</v>
      </c>
      <c r="B34" s="664"/>
      <c r="C34" s="665"/>
      <c r="E34" s="724"/>
      <c r="F34" s="725"/>
      <c r="G34" s="725"/>
      <c r="H34" s="725"/>
      <c r="I34" s="725"/>
      <c r="J34" s="725"/>
      <c r="K34" s="725"/>
      <c r="L34" s="725"/>
      <c r="M34" s="725"/>
      <c r="N34" s="725"/>
      <c r="O34" s="725"/>
      <c r="P34" s="725"/>
      <c r="Q34" s="725"/>
      <c r="R34" s="725"/>
      <c r="S34" s="725"/>
      <c r="T34" s="725"/>
      <c r="U34" s="725"/>
      <c r="V34" s="725"/>
      <c r="W34" s="726"/>
      <c r="X34" s="105"/>
      <c r="Y34" s="105"/>
    </row>
    <row r="35" spans="1:25" ht="15" customHeight="1" x14ac:dyDescent="0.2">
      <c r="A35" s="666"/>
      <c r="B35" s="667"/>
      <c r="C35" s="668"/>
      <c r="E35" s="724"/>
      <c r="F35" s="725"/>
      <c r="G35" s="725"/>
      <c r="H35" s="725"/>
      <c r="I35" s="725"/>
      <c r="J35" s="725"/>
      <c r="K35" s="725"/>
      <c r="L35" s="725"/>
      <c r="M35" s="725"/>
      <c r="N35" s="725"/>
      <c r="O35" s="725"/>
      <c r="P35" s="725"/>
      <c r="Q35" s="725"/>
      <c r="R35" s="725"/>
      <c r="S35" s="725"/>
      <c r="T35" s="725"/>
      <c r="U35" s="725"/>
      <c r="V35" s="725"/>
      <c r="W35" s="726"/>
      <c r="X35" s="105"/>
      <c r="Y35" s="105"/>
    </row>
    <row r="36" spans="1:25" ht="15" customHeight="1" x14ac:dyDescent="0.2">
      <c r="A36" s="72"/>
      <c r="B36" s="72"/>
      <c r="C36" s="72"/>
      <c r="E36" s="727"/>
      <c r="F36" s="728"/>
      <c r="G36" s="728"/>
      <c r="H36" s="728"/>
      <c r="I36" s="728"/>
      <c r="J36" s="728"/>
      <c r="K36" s="728"/>
      <c r="L36" s="728"/>
      <c r="M36" s="728"/>
      <c r="N36" s="728"/>
      <c r="O36" s="728"/>
      <c r="P36" s="728"/>
      <c r="Q36" s="728"/>
      <c r="R36" s="728"/>
      <c r="S36" s="728"/>
      <c r="T36" s="728"/>
      <c r="U36" s="728"/>
      <c r="V36" s="728"/>
      <c r="W36" s="729"/>
      <c r="X36" s="105"/>
      <c r="Y36" s="105"/>
    </row>
    <row r="37" spans="1:25" ht="15" customHeight="1" x14ac:dyDescent="0.25">
      <c r="A37" s="73"/>
      <c r="B37" s="73"/>
      <c r="C37" s="73"/>
      <c r="E37" s="105"/>
      <c r="F37" s="105"/>
      <c r="G37" s="105"/>
      <c r="H37" s="105"/>
      <c r="I37" s="105"/>
      <c r="J37" s="105"/>
      <c r="K37" s="105"/>
      <c r="L37" s="105"/>
      <c r="M37" s="105"/>
      <c r="N37" s="105"/>
      <c r="O37" s="105"/>
      <c r="P37" s="105"/>
      <c r="Q37" s="105"/>
      <c r="R37" s="105"/>
      <c r="S37" s="105"/>
      <c r="T37" s="105"/>
      <c r="U37" s="105"/>
      <c r="V37" s="105"/>
      <c r="W37" s="105"/>
      <c r="X37" s="105"/>
      <c r="Y37" s="105"/>
    </row>
    <row r="38" spans="1:25" ht="15" customHeight="1" x14ac:dyDescent="0.2">
      <c r="A38" s="669" t="s">
        <v>18</v>
      </c>
      <c r="B38" s="669"/>
      <c r="C38" s="669"/>
      <c r="E38" s="105"/>
      <c r="F38" s="105"/>
      <c r="G38" s="105"/>
      <c r="H38" s="105"/>
      <c r="I38" s="105"/>
      <c r="J38" s="105"/>
      <c r="K38" s="105"/>
      <c r="L38" s="105"/>
      <c r="M38" s="105"/>
      <c r="N38" s="105"/>
      <c r="O38" s="105"/>
      <c r="P38" s="105"/>
      <c r="Q38" s="105"/>
      <c r="R38" s="105"/>
      <c r="S38" s="105"/>
      <c r="T38" s="105"/>
      <c r="U38" s="105"/>
      <c r="V38" s="105"/>
      <c r="W38" s="105"/>
      <c r="X38" s="105"/>
      <c r="Y38" s="105"/>
    </row>
    <row r="39" spans="1:25" ht="15" customHeight="1" x14ac:dyDescent="0.2">
      <c r="A39" s="104" t="s">
        <v>88</v>
      </c>
      <c r="B39" s="231"/>
      <c r="C39" s="231"/>
      <c r="E39" s="105"/>
      <c r="F39" s="105"/>
      <c r="G39" s="105"/>
      <c r="H39" s="105"/>
      <c r="I39" s="105"/>
      <c r="J39" s="105"/>
      <c r="K39" s="105"/>
      <c r="L39" s="105"/>
      <c r="M39" s="105"/>
      <c r="N39" s="105"/>
      <c r="O39" s="105"/>
      <c r="P39" s="105"/>
      <c r="Q39" s="105"/>
      <c r="R39" s="105"/>
      <c r="S39" s="105"/>
      <c r="T39" s="105"/>
      <c r="U39" s="105"/>
      <c r="V39" s="105"/>
      <c r="W39" s="105"/>
    </row>
    <row r="40" spans="1:25" ht="15" customHeight="1" x14ac:dyDescent="0.2">
      <c r="A40" s="68" t="s">
        <v>20</v>
      </c>
      <c r="B40" s="231"/>
      <c r="C40" s="231"/>
      <c r="E40" s="105"/>
      <c r="F40" s="110"/>
      <c r="G40" s="105"/>
      <c r="H40" s="105"/>
      <c r="I40" s="105"/>
      <c r="J40" s="105"/>
      <c r="K40" s="105"/>
      <c r="L40" s="105"/>
      <c r="M40" s="105"/>
      <c r="N40" s="108"/>
      <c r="O40" s="108"/>
      <c r="P40" s="105"/>
      <c r="Q40" s="105"/>
      <c r="R40" s="105"/>
      <c r="S40" s="105"/>
      <c r="T40" s="105"/>
      <c r="U40" s="105"/>
      <c r="V40" s="105"/>
      <c r="W40" s="105"/>
    </row>
    <row r="41" spans="1:25" ht="15" customHeight="1" x14ac:dyDescent="0.2">
      <c r="A41" s="68" t="s">
        <v>21</v>
      </c>
      <c r="B41" s="231"/>
      <c r="C41" s="231"/>
      <c r="E41" s="105"/>
      <c r="F41" s="105"/>
      <c r="G41" s="105"/>
      <c r="H41" s="105"/>
      <c r="I41" s="105"/>
      <c r="J41" s="105"/>
      <c r="K41" s="105"/>
      <c r="L41" s="105"/>
      <c r="M41" s="105"/>
      <c r="N41" s="105"/>
      <c r="O41" s="105"/>
      <c r="P41" s="105"/>
      <c r="Q41" s="105"/>
      <c r="R41" s="105"/>
      <c r="S41" s="105"/>
      <c r="T41" s="105"/>
      <c r="U41" s="105"/>
      <c r="V41" s="105"/>
      <c r="W41" s="105"/>
    </row>
    <row r="42" spans="1:25" ht="15" customHeight="1" x14ac:dyDescent="0.2">
      <c r="A42" s="68" t="s">
        <v>22</v>
      </c>
      <c r="B42" s="231"/>
      <c r="C42" s="231"/>
    </row>
    <row r="43" spans="1:25" ht="15" customHeight="1" x14ac:dyDescent="0.2">
      <c r="A43" s="68" t="s">
        <v>23</v>
      </c>
      <c r="B43" s="231"/>
      <c r="C43" s="231"/>
    </row>
    <row r="44" spans="1:25" ht="15" customHeight="1" x14ac:dyDescent="0.2">
      <c r="A44" s="68" t="s">
        <v>827</v>
      </c>
      <c r="B44" s="231"/>
      <c r="C44" s="231"/>
    </row>
    <row r="45" spans="1:25" ht="15" customHeight="1" x14ac:dyDescent="0.25">
      <c r="A45" s="74"/>
      <c r="B45" s="231"/>
      <c r="C45" s="231"/>
    </row>
    <row r="46" spans="1:25" ht="15" customHeight="1" x14ac:dyDescent="0.2">
      <c r="A46" s="661" t="s">
        <v>705</v>
      </c>
      <c r="B46" s="661"/>
      <c r="C46" s="661"/>
    </row>
    <row r="47" spans="1:25" ht="15" customHeight="1" x14ac:dyDescent="0.2">
      <c r="A47" s="661"/>
      <c r="B47" s="661"/>
      <c r="C47" s="661"/>
    </row>
    <row r="48" spans="1:25" ht="15" customHeight="1" x14ac:dyDescent="0.2">
      <c r="A48" s="662" t="s">
        <v>24</v>
      </c>
      <c r="B48" s="662"/>
      <c r="C48" s="662"/>
    </row>
    <row r="49" spans="1:3" ht="15" customHeight="1" x14ac:dyDescent="0.2">
      <c r="A49" s="662"/>
      <c r="B49" s="662"/>
      <c r="C49" s="662"/>
    </row>
    <row r="50" spans="1:3" ht="15" customHeight="1" x14ac:dyDescent="0.25">
      <c r="A50" s="73"/>
      <c r="B50" s="73"/>
      <c r="C50" s="73"/>
    </row>
    <row r="51" spans="1:3" ht="15" customHeight="1" x14ac:dyDescent="0.25">
      <c r="A51" s="73"/>
      <c r="B51" s="73"/>
      <c r="C51" s="73"/>
    </row>
    <row r="52" spans="1:3" ht="15" customHeight="1" x14ac:dyDescent="0.25">
      <c r="A52" s="73"/>
      <c r="B52" s="73"/>
      <c r="C52" s="73"/>
    </row>
    <row r="53" spans="1:3" ht="15" customHeight="1" x14ac:dyDescent="0.25">
      <c r="A53" s="73"/>
      <c r="B53" s="73"/>
      <c r="C53" s="73"/>
    </row>
    <row r="54" spans="1:3" ht="15" customHeight="1" x14ac:dyDescent="0.25"/>
  </sheetData>
  <sheetProtection algorithmName="SHA-512" hashValue="dTnQGbIPlZ5PhORVU2ix5HOk+mUCk82K+NlzUOmkVEzVUTBsSG8jk19xUuJi+MenhJ+H5zsTKKehXxmuszFJVg==" saltValue="XmMU1N/PdjXQjZ8W45yw2A==" spinCount="100000" sheet="1" objects="1" scenarios="1"/>
  <mergeCells count="77">
    <mergeCell ref="E13:H13"/>
    <mergeCell ref="I16:P16"/>
    <mergeCell ref="I17:P17"/>
    <mergeCell ref="E15:P15"/>
    <mergeCell ref="E17:H17"/>
    <mergeCell ref="E16:H16"/>
    <mergeCell ref="E33:W36"/>
    <mergeCell ref="A26:C27"/>
    <mergeCell ref="A32:C33"/>
    <mergeCell ref="I30:P30"/>
    <mergeCell ref="I31:P31"/>
    <mergeCell ref="E26:H26"/>
    <mergeCell ref="I26:P26"/>
    <mergeCell ref="I28:P28"/>
    <mergeCell ref="I29:P29"/>
    <mergeCell ref="I27:P27"/>
    <mergeCell ref="E28:H28"/>
    <mergeCell ref="E29:H29"/>
    <mergeCell ref="E6:H6"/>
    <mergeCell ref="E8:H8"/>
    <mergeCell ref="E9:H9"/>
    <mergeCell ref="A28:C29"/>
    <mergeCell ref="A30:C31"/>
    <mergeCell ref="E30:H30"/>
    <mergeCell ref="E31:H31"/>
    <mergeCell ref="E14:H14"/>
    <mergeCell ref="E11:H11"/>
    <mergeCell ref="E24:H24"/>
    <mergeCell ref="E27:H27"/>
    <mergeCell ref="E10:P10"/>
    <mergeCell ref="I13:P13"/>
    <mergeCell ref="I14:P14"/>
    <mergeCell ref="E19:H19"/>
    <mergeCell ref="E12:H12"/>
    <mergeCell ref="A48:C49"/>
    <mergeCell ref="A1:C1"/>
    <mergeCell ref="A4:C5"/>
    <mergeCell ref="A22:C23"/>
    <mergeCell ref="A2:C3"/>
    <mergeCell ref="A6:C7"/>
    <mergeCell ref="A8:C9"/>
    <mergeCell ref="A10:C11"/>
    <mergeCell ref="A12:C13"/>
    <mergeCell ref="A14:C15"/>
    <mergeCell ref="A16:C17"/>
    <mergeCell ref="A18:C19"/>
    <mergeCell ref="A20:C21"/>
    <mergeCell ref="A24:C25"/>
    <mergeCell ref="A46:C47"/>
    <mergeCell ref="A38:C38"/>
    <mergeCell ref="E23:P23"/>
    <mergeCell ref="E18:P18"/>
    <mergeCell ref="E25:H25"/>
    <mergeCell ref="E20:H20"/>
    <mergeCell ref="I20:P20"/>
    <mergeCell ref="E21:H21"/>
    <mergeCell ref="I21:P21"/>
    <mergeCell ref="E22:H22"/>
    <mergeCell ref="I22:P22"/>
    <mergeCell ref="I25:P25"/>
    <mergeCell ref="I19:P19"/>
    <mergeCell ref="E5:P5"/>
    <mergeCell ref="I12:P12"/>
    <mergeCell ref="P1:W1"/>
    <mergeCell ref="A34:C35"/>
    <mergeCell ref="E7:H7"/>
    <mergeCell ref="I7:P7"/>
    <mergeCell ref="R3:T3"/>
    <mergeCell ref="U3:W3"/>
    <mergeCell ref="I11:P11"/>
    <mergeCell ref="E4:H4"/>
    <mergeCell ref="I6:P6"/>
    <mergeCell ref="I4:P4"/>
    <mergeCell ref="I8:P8"/>
    <mergeCell ref="E3:P3"/>
    <mergeCell ref="I9:P9"/>
    <mergeCell ref="I24:P24"/>
  </mergeCells>
  <hyperlinks>
    <hyperlink ref="A4:C5" location="Landing!A1" display="Home" xr:uid="{82F1EB9F-B0D1-4829-A44F-749860A67D9D}"/>
    <hyperlink ref="A10:C11" location="SpaceUT!A1" display="- Utilities" xr:uid="{46836962-7EC7-46CB-B0BA-E99F8A849CF8}"/>
    <hyperlink ref="A12:C13" location="SpaceSA!A1" display="- Safety" xr:uid="{6EE229E4-8450-4D69-8203-0AE587214012}"/>
    <hyperlink ref="A14:C15" location="SpaceFL!A1" display="- Flooring" xr:uid="{73F66B40-A151-425B-94BB-A1BA719CC6E6}"/>
    <hyperlink ref="A16:C17" location="SpaceCL!A1" display="- Cleaning" xr:uid="{4E4AEB09-52D1-4F5D-BFA9-5D5F0EF58F04}"/>
    <hyperlink ref="A28:C29" location="SpaceGR!A1" display="- Graphics &amp; Rigging" xr:uid="{36F23741-8032-4C90-9084-6812E88D7C5C}"/>
    <hyperlink ref="A30:C31" location="SpaceCD!A1" display="Your contact details" xr:uid="{86050384-7E81-4BC6-9E96-6974DCB070CD}"/>
    <hyperlink ref="A32:C33" location="SpaceOS!A1" display="Order summary" xr:uid="{40F316D4-B987-4790-9E23-826C9D7A0A7A}"/>
    <hyperlink ref="A34:C35" location="SpaceTC!A1" display="Terms and Conditions" xr:uid="{90241C3F-2D5A-4ADF-9088-6AE457050CFA}"/>
    <hyperlink ref="A6:C7" location="SpaceO!A1" display="Important information" xr:uid="{C391A716-A81F-4F2E-B6DC-A5405439AAE4}"/>
    <hyperlink ref="A8:C9" location="SpaceEI!A1" display=" - Event IT" xr:uid="{09E16828-7542-4387-8FE6-80651BC6E037}"/>
    <hyperlink ref="A46" r:id="rId1" display="eventorders.nec@necgroup.co.uk" xr:uid="{69B6FD4B-F9DC-4EE1-820C-CB1147461B1D}"/>
    <hyperlink ref="A46:C47" r:id="rId2" display="Click here to speak to our team!" xr:uid="{80E6226A-9980-4CCC-9244-ED71C58EE4A2}"/>
    <hyperlink ref="A18:C19" location="SpaceCA!A1" display="- Catering - Breakfast" xr:uid="{D7639D7A-E652-44A3-968B-4EE0DCC8A240}"/>
    <hyperlink ref="A24:C25" location="'ShellCA (4)'!A1" display="Catering - Equipment" xr:uid="{6767CE9F-1996-4A2D-B4D1-281CA56FA032}"/>
    <hyperlink ref="A26:C27" location="'SpaceCA (5)'!A1" display="Catering - Hygiene" xr:uid="{D6799597-436A-4DCE-9E49-449057D1A16B}"/>
    <hyperlink ref="A20:C21" location="'SpaceCA (2)'!A1" display="Drinks" xr:uid="{3EC8C2AF-8E62-4729-9FAD-A5503CFC6D1C}"/>
    <hyperlink ref="A22:C23" location="'SpaceCA (3)'!A1" display="- Catering - Alcohol" xr:uid="{00CB4F22-D9E4-4BC8-A5B2-5ACB38D350CC}"/>
    <hyperlink ref="P1:W1" r:id="rId3" display="mailto:eventorders.nec@necgroup.co.uk" xr:uid="{E5ECBBD3-29B5-45C2-AFF7-CEB627B4D395}"/>
  </hyperlinks>
  <printOptions horizontalCentered="1" verticalCentered="1"/>
  <pageMargins left="0.23622047244094491" right="0.23622047244094491" top="0.35433070866141736" bottom="0.35433070866141736" header="0.31496062992125984" footer="0.31496062992125984"/>
  <pageSetup paperSize="9" scale="76" orientation="landscape" r:id="rId4"/>
  <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FC4B-BBFB-4F98-A93E-47391162B72C}">
  <sheetPr codeName="Sheet4">
    <tabColor rgb="FF1E384E"/>
    <pageSetUpPr autoPageBreaks="0" fitToPage="1"/>
  </sheetPr>
  <dimension ref="A1:AP111"/>
  <sheetViews>
    <sheetView showRowColHeaders="0" workbookViewId="0">
      <selection activeCell="A4" sqref="A4:C5"/>
    </sheetView>
  </sheetViews>
  <sheetFormatPr defaultColWidth="8.85546875" defaultRowHeight="18" x14ac:dyDescent="0.25"/>
  <cols>
    <col min="1" max="3" width="10.5703125" style="75" customWidth="1"/>
    <col min="4" max="4" width="4.5703125" style="1" customWidth="1"/>
    <col min="5" max="7" width="8.5703125" style="1" customWidth="1"/>
    <col min="8" max="8" width="10.42578125" style="1" customWidth="1"/>
    <col min="9" max="15" width="8.5703125" style="1" customWidth="1"/>
    <col min="16" max="16" width="11.5703125" style="1" customWidth="1"/>
    <col min="17" max="17" width="5.5703125" style="1" customWidth="1"/>
    <col min="18" max="20" width="9.7109375" style="1" bestFit="1" customWidth="1"/>
    <col min="21" max="23" width="11.28515625" style="1" customWidth="1"/>
    <col min="24" max="25" width="9.140625" style="1" customWidth="1"/>
    <col min="26" max="16384" width="8.85546875" style="1"/>
  </cols>
  <sheetData>
    <row r="1" spans="1:35" s="69" customFormat="1" ht="36" customHeight="1" x14ac:dyDescent="0.2">
      <c r="A1" s="670" t="s">
        <v>843</v>
      </c>
      <c r="B1" s="671"/>
      <c r="C1" s="671"/>
      <c r="E1" s="70" t="str">
        <f>Landing!B2</f>
        <v>NEC Products and Services Order Form</v>
      </c>
      <c r="K1" s="71"/>
      <c r="L1" s="64"/>
      <c r="M1" s="64"/>
      <c r="O1" s="155"/>
      <c r="P1" s="689" t="s">
        <v>842</v>
      </c>
      <c r="Q1" s="689"/>
      <c r="R1" s="689"/>
      <c r="S1" s="689"/>
      <c r="T1" s="689"/>
      <c r="U1" s="689"/>
      <c r="V1" s="689"/>
      <c r="W1" s="689"/>
      <c r="X1" s="155"/>
      <c r="Y1" s="155"/>
    </row>
    <row r="2" spans="1:35" ht="15" customHeight="1" x14ac:dyDescent="0.25">
      <c r="A2" s="672"/>
      <c r="B2" s="672"/>
      <c r="C2" s="672"/>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row>
    <row r="3" spans="1:35" ht="15" customHeight="1" x14ac:dyDescent="0.25">
      <c r="A3" s="672"/>
      <c r="B3" s="672"/>
      <c r="C3" s="672"/>
      <c r="D3" s="65"/>
      <c r="E3" s="781" t="s">
        <v>634</v>
      </c>
      <c r="F3" s="782"/>
      <c r="G3" s="782"/>
      <c r="H3" s="782"/>
      <c r="I3" s="782"/>
      <c r="J3" s="782"/>
      <c r="K3" s="782"/>
      <c r="L3" s="782"/>
      <c r="M3" s="782"/>
      <c r="N3" s="782"/>
      <c r="O3" s="782"/>
      <c r="P3" s="783"/>
      <c r="Q3" s="574" t="s">
        <v>220</v>
      </c>
      <c r="R3" s="776" t="s">
        <v>595</v>
      </c>
      <c r="S3" s="777"/>
      <c r="T3" s="778"/>
      <c r="U3" s="776" t="s">
        <v>221</v>
      </c>
      <c r="V3" s="777"/>
      <c r="W3" s="778"/>
      <c r="X3" s="65"/>
      <c r="Y3" s="65"/>
      <c r="Z3" s="65"/>
      <c r="AA3" s="65"/>
      <c r="AB3" s="65"/>
      <c r="AC3" s="65"/>
      <c r="AD3" s="65"/>
      <c r="AE3" s="65"/>
      <c r="AF3" s="65"/>
      <c r="AG3" s="65"/>
    </row>
    <row r="4" spans="1:35" ht="15" customHeight="1" x14ac:dyDescent="0.25">
      <c r="A4" s="673" t="s">
        <v>4</v>
      </c>
      <c r="B4" s="674"/>
      <c r="C4" s="675"/>
      <c r="D4" s="65"/>
      <c r="E4" s="779" t="s">
        <v>25</v>
      </c>
      <c r="F4" s="780"/>
      <c r="G4" s="780"/>
      <c r="H4" s="780"/>
      <c r="I4" s="780" t="s">
        <v>26</v>
      </c>
      <c r="J4" s="780"/>
      <c r="K4" s="780"/>
      <c r="L4" s="780"/>
      <c r="M4" s="780"/>
      <c r="N4" s="780"/>
      <c r="O4" s="780"/>
      <c r="P4" s="780"/>
      <c r="Q4" s="276"/>
      <c r="R4" s="276" t="s">
        <v>28</v>
      </c>
      <c r="S4" s="276" t="s">
        <v>29</v>
      </c>
      <c r="T4" s="276" t="s">
        <v>30</v>
      </c>
      <c r="U4" s="276" t="s">
        <v>28</v>
      </c>
      <c r="V4" s="276" t="s">
        <v>29</v>
      </c>
      <c r="W4" s="278" t="s">
        <v>30</v>
      </c>
      <c r="X4" s="65"/>
      <c r="Y4" s="65"/>
      <c r="Z4" s="65"/>
      <c r="AA4" s="65"/>
      <c r="AB4" s="65"/>
      <c r="AC4" s="65"/>
      <c r="AD4" s="65"/>
      <c r="AE4" s="65"/>
      <c r="AF4" s="65"/>
      <c r="AG4" s="65"/>
    </row>
    <row r="5" spans="1:35" ht="15" customHeight="1" x14ac:dyDescent="0.25">
      <c r="A5" s="673"/>
      <c r="B5" s="674"/>
      <c r="C5" s="675"/>
      <c r="D5" s="65"/>
      <c r="E5" s="770" t="s">
        <v>647</v>
      </c>
      <c r="F5" s="771"/>
      <c r="G5" s="771"/>
      <c r="H5" s="771"/>
      <c r="I5" s="771"/>
      <c r="J5" s="771"/>
      <c r="K5" s="771"/>
      <c r="L5" s="771"/>
      <c r="M5" s="771"/>
      <c r="N5" s="771"/>
      <c r="O5" s="771"/>
      <c r="P5" s="771"/>
      <c r="Q5" s="266">
        <f>IF(SUM(Q6:Q15)&gt;0,9999,0)</f>
        <v>0</v>
      </c>
      <c r="R5" s="295"/>
      <c r="S5" s="295"/>
      <c r="T5" s="295"/>
      <c r="U5" s="295"/>
      <c r="V5" s="295"/>
      <c r="W5" s="300"/>
      <c r="X5" s="65"/>
      <c r="Y5" s="65"/>
      <c r="Z5" s="65"/>
      <c r="AA5" s="65"/>
      <c r="AB5" s="65"/>
      <c r="AC5" s="65"/>
      <c r="AD5" s="65"/>
      <c r="AE5" s="65"/>
      <c r="AF5" s="65"/>
      <c r="AG5" s="65"/>
    </row>
    <row r="6" spans="1:35" ht="15" customHeight="1" x14ac:dyDescent="0.25">
      <c r="A6" s="673" t="str">
        <f>SpaceO!E3</f>
        <v>Important Information</v>
      </c>
      <c r="B6" s="674"/>
      <c r="C6" s="675"/>
      <c r="D6" s="65"/>
      <c r="E6" s="736" t="s">
        <v>97</v>
      </c>
      <c r="F6" s="737"/>
      <c r="G6" s="737"/>
      <c r="H6" s="737"/>
      <c r="I6" s="768" t="s">
        <v>700</v>
      </c>
      <c r="J6" s="768"/>
      <c r="K6" s="768"/>
      <c r="L6" s="768"/>
      <c r="M6" s="768"/>
      <c r="N6" s="768"/>
      <c r="O6" s="768"/>
      <c r="P6" s="769"/>
      <c r="Q6" s="538"/>
      <c r="R6" s="452">
        <v>1065.749104</v>
      </c>
      <c r="S6" s="539">
        <v>1278.8989248</v>
      </c>
      <c r="T6" s="540">
        <v>1662.56860224</v>
      </c>
      <c r="U6" s="541">
        <f t="shared" ref="U6:W8" si="0">$Q6*R6</f>
        <v>0</v>
      </c>
      <c r="V6" s="539">
        <f t="shared" si="0"/>
        <v>0</v>
      </c>
      <c r="W6" s="542">
        <f t="shared" si="0"/>
        <v>0</v>
      </c>
      <c r="X6" s="65"/>
      <c r="Y6" s="65"/>
      <c r="Z6" s="65"/>
      <c r="AA6" s="65"/>
      <c r="AB6" s="65"/>
      <c r="AC6" s="65"/>
      <c r="AD6" s="65"/>
      <c r="AE6" s="65"/>
      <c r="AF6" s="65"/>
      <c r="AG6" s="65"/>
    </row>
    <row r="7" spans="1:35" ht="15" customHeight="1" x14ac:dyDescent="0.25">
      <c r="A7" s="673"/>
      <c r="B7" s="674"/>
      <c r="C7" s="675"/>
      <c r="D7" s="65"/>
      <c r="E7" s="774" t="s">
        <v>97</v>
      </c>
      <c r="F7" s="775"/>
      <c r="G7" s="775"/>
      <c r="H7" s="775"/>
      <c r="I7" s="765" t="s">
        <v>704</v>
      </c>
      <c r="J7" s="765"/>
      <c r="K7" s="765"/>
      <c r="L7" s="765"/>
      <c r="M7" s="765"/>
      <c r="N7" s="765"/>
      <c r="O7" s="765"/>
      <c r="P7" s="766"/>
      <c r="Q7" s="531"/>
      <c r="R7" s="133">
        <v>1166.1870080000001</v>
      </c>
      <c r="S7" s="116">
        <v>1399.4244096000002</v>
      </c>
      <c r="T7" s="120">
        <v>1819.2517324800003</v>
      </c>
      <c r="U7" s="375">
        <f t="shared" si="0"/>
        <v>0</v>
      </c>
      <c r="V7" s="116">
        <f t="shared" si="0"/>
        <v>0</v>
      </c>
      <c r="W7" s="373">
        <f t="shared" si="0"/>
        <v>0</v>
      </c>
      <c r="X7" s="65"/>
      <c r="Y7" s="65"/>
      <c r="Z7" s="65"/>
      <c r="AA7" s="65"/>
      <c r="AB7" s="65"/>
      <c r="AC7" s="65"/>
      <c r="AD7" s="65"/>
      <c r="AE7" s="65"/>
      <c r="AF7" s="65"/>
      <c r="AG7" s="65"/>
    </row>
    <row r="8" spans="1:35" ht="15" customHeight="1" x14ac:dyDescent="0.25">
      <c r="A8" s="663" t="str">
        <f>SpaceEI!E3</f>
        <v>IT &amp; Networks</v>
      </c>
      <c r="B8" s="664"/>
      <c r="C8" s="665"/>
      <c r="D8" s="65"/>
      <c r="E8" s="764" t="s">
        <v>98</v>
      </c>
      <c r="F8" s="765"/>
      <c r="G8" s="765"/>
      <c r="H8" s="765"/>
      <c r="I8" s="765" t="s">
        <v>701</v>
      </c>
      <c r="J8" s="765"/>
      <c r="K8" s="765"/>
      <c r="L8" s="765"/>
      <c r="M8" s="765"/>
      <c r="N8" s="765"/>
      <c r="O8" s="765"/>
      <c r="P8" s="766"/>
      <c r="Q8" s="531"/>
      <c r="R8" s="133">
        <v>1719.6201120000003</v>
      </c>
      <c r="S8" s="116">
        <v>2063.5441344000001</v>
      </c>
      <c r="T8" s="120">
        <v>2682.6073747200003</v>
      </c>
      <c r="U8" s="375">
        <f t="shared" si="0"/>
        <v>0</v>
      </c>
      <c r="V8" s="116">
        <f t="shared" si="0"/>
        <v>0</v>
      </c>
      <c r="W8" s="373">
        <f t="shared" si="0"/>
        <v>0</v>
      </c>
      <c r="X8" s="65"/>
      <c r="Y8" s="65"/>
      <c r="Z8" s="65"/>
      <c r="AA8" s="65"/>
      <c r="AB8" s="65"/>
      <c r="AC8" s="65"/>
      <c r="AD8" s="65"/>
      <c r="AE8" s="65"/>
      <c r="AF8" s="65"/>
      <c r="AG8" s="65"/>
    </row>
    <row r="9" spans="1:35" ht="15" customHeight="1" x14ac:dyDescent="0.25">
      <c r="A9" s="666"/>
      <c r="B9" s="667"/>
      <c r="C9" s="668"/>
      <c r="D9" s="65"/>
      <c r="E9" s="764" t="s">
        <v>99</v>
      </c>
      <c r="F9" s="765"/>
      <c r="G9" s="765"/>
      <c r="H9" s="765"/>
      <c r="I9" s="765" t="s">
        <v>702</v>
      </c>
      <c r="J9" s="765"/>
      <c r="K9" s="765"/>
      <c r="L9" s="765"/>
      <c r="M9" s="765"/>
      <c r="N9" s="765"/>
      <c r="O9" s="765"/>
      <c r="P9" s="766"/>
      <c r="Q9" s="531"/>
      <c r="R9" s="133">
        <v>1959.3001120000004</v>
      </c>
      <c r="S9" s="116">
        <v>2351.1601344000005</v>
      </c>
      <c r="T9" s="120">
        <v>3056.5081747200006</v>
      </c>
      <c r="U9" s="375">
        <f t="shared" ref="U9:W15" si="1">$Q9*R9</f>
        <v>0</v>
      </c>
      <c r="V9" s="116">
        <f t="shared" si="1"/>
        <v>0</v>
      </c>
      <c r="W9" s="373">
        <f t="shared" si="1"/>
        <v>0</v>
      </c>
      <c r="X9" s="65"/>
      <c r="Y9" s="65"/>
      <c r="Z9" s="65"/>
      <c r="AA9" s="65"/>
      <c r="AB9" s="65"/>
      <c r="AC9" s="65"/>
      <c r="AD9" s="65"/>
      <c r="AE9" s="65"/>
      <c r="AF9" s="65"/>
      <c r="AG9" s="65"/>
    </row>
    <row r="10" spans="1:35" ht="15" customHeight="1" x14ac:dyDescent="0.25">
      <c r="A10" s="676" t="str">
        <f>SpaceUT!E3</f>
        <v>Utilities</v>
      </c>
      <c r="B10" s="677"/>
      <c r="C10" s="678"/>
      <c r="D10" s="65"/>
      <c r="E10" s="764" t="s">
        <v>652</v>
      </c>
      <c r="F10" s="765"/>
      <c r="G10" s="765"/>
      <c r="H10" s="765"/>
      <c r="I10" s="765" t="s">
        <v>877</v>
      </c>
      <c r="J10" s="765"/>
      <c r="K10" s="765"/>
      <c r="L10" s="765"/>
      <c r="M10" s="765"/>
      <c r="N10" s="765"/>
      <c r="O10" s="765"/>
      <c r="P10" s="766"/>
      <c r="Q10" s="531"/>
      <c r="R10" s="133">
        <v>2132.8524000000002</v>
      </c>
      <c r="S10" s="116">
        <v>2559.4228800000001</v>
      </c>
      <c r="T10" s="120">
        <v>3327.2497440000002</v>
      </c>
      <c r="U10" s="375">
        <f t="shared" si="1"/>
        <v>0</v>
      </c>
      <c r="V10" s="116">
        <f t="shared" si="1"/>
        <v>0</v>
      </c>
      <c r="W10" s="373">
        <f t="shared" si="1"/>
        <v>0</v>
      </c>
      <c r="X10" s="65"/>
      <c r="Y10" s="65"/>
      <c r="Z10" s="65"/>
      <c r="AA10" s="65"/>
      <c r="AB10" s="65"/>
      <c r="AC10" s="65"/>
      <c r="AD10" s="65"/>
      <c r="AE10" s="65"/>
      <c r="AF10" s="65"/>
      <c r="AG10" s="65"/>
    </row>
    <row r="11" spans="1:35" ht="15" customHeight="1" x14ac:dyDescent="0.25">
      <c r="A11" s="679"/>
      <c r="B11" s="680"/>
      <c r="C11" s="681"/>
      <c r="D11" s="65"/>
      <c r="E11" s="764" t="s">
        <v>651</v>
      </c>
      <c r="F11" s="765"/>
      <c r="G11" s="765"/>
      <c r="H11" s="765"/>
      <c r="I11" s="765" t="s">
        <v>703</v>
      </c>
      <c r="J11" s="765"/>
      <c r="K11" s="765"/>
      <c r="L11" s="765"/>
      <c r="M11" s="765"/>
      <c r="N11" s="765"/>
      <c r="O11" s="765"/>
      <c r="P11" s="766"/>
      <c r="Q11" s="531"/>
      <c r="R11" s="133">
        <v>1166.1870080000001</v>
      </c>
      <c r="S11" s="116">
        <v>1399.4244096000002</v>
      </c>
      <c r="T11" s="120">
        <v>1819.2517324800003</v>
      </c>
      <c r="U11" s="375">
        <f t="shared" si="1"/>
        <v>0</v>
      </c>
      <c r="V11" s="116">
        <f t="shared" si="1"/>
        <v>0</v>
      </c>
      <c r="W11" s="373">
        <f t="shared" si="1"/>
        <v>0</v>
      </c>
      <c r="X11" s="65"/>
      <c r="Y11" s="65"/>
      <c r="Z11" s="65"/>
      <c r="AA11" s="65"/>
      <c r="AB11" s="65"/>
      <c r="AC11" s="65"/>
      <c r="AD11" s="65"/>
      <c r="AE11" s="65"/>
      <c r="AF11" s="65"/>
      <c r="AG11" s="65"/>
    </row>
    <row r="12" spans="1:35" ht="15" customHeight="1" x14ac:dyDescent="0.25">
      <c r="A12" s="663" t="str">
        <f>SpaceSA!E3</f>
        <v>Safety</v>
      </c>
      <c r="B12" s="664"/>
      <c r="C12" s="665"/>
      <c r="D12" s="65"/>
      <c r="E12" s="764" t="s">
        <v>100</v>
      </c>
      <c r="F12" s="765"/>
      <c r="G12" s="765"/>
      <c r="H12" s="765"/>
      <c r="I12" s="765"/>
      <c r="J12" s="765"/>
      <c r="K12" s="765"/>
      <c r="L12" s="765"/>
      <c r="M12" s="765"/>
      <c r="N12" s="765"/>
      <c r="O12" s="765"/>
      <c r="P12" s="766"/>
      <c r="Q12" s="531"/>
      <c r="R12" s="133">
        <v>591.85380800000007</v>
      </c>
      <c r="S12" s="116">
        <v>710.22456960000011</v>
      </c>
      <c r="T12" s="120">
        <v>923.29194048000022</v>
      </c>
      <c r="U12" s="375">
        <f t="shared" si="1"/>
        <v>0</v>
      </c>
      <c r="V12" s="116">
        <f t="shared" si="1"/>
        <v>0</v>
      </c>
      <c r="W12" s="373">
        <f t="shared" si="1"/>
        <v>0</v>
      </c>
      <c r="X12" s="65"/>
      <c r="Y12" s="65"/>
      <c r="Z12" s="65"/>
      <c r="AA12" s="65"/>
      <c r="AB12" s="65"/>
      <c r="AC12" s="65"/>
      <c r="AD12" s="65"/>
      <c r="AE12" s="65"/>
      <c r="AF12" s="65"/>
      <c r="AG12" s="65"/>
    </row>
    <row r="13" spans="1:35" ht="15" customHeight="1" x14ac:dyDescent="0.25">
      <c r="A13" s="666"/>
      <c r="B13" s="667"/>
      <c r="C13" s="668"/>
      <c r="D13" s="65"/>
      <c r="E13" s="764" t="s">
        <v>101</v>
      </c>
      <c r="F13" s="765"/>
      <c r="G13" s="765"/>
      <c r="H13" s="765"/>
      <c r="I13" s="765"/>
      <c r="J13" s="765"/>
      <c r="K13" s="765"/>
      <c r="L13" s="765"/>
      <c r="M13" s="765"/>
      <c r="N13" s="765"/>
      <c r="O13" s="765"/>
      <c r="P13" s="766"/>
      <c r="Q13" s="531"/>
      <c r="R13" s="133">
        <v>591.85380800000007</v>
      </c>
      <c r="S13" s="116">
        <v>710.22456960000011</v>
      </c>
      <c r="T13" s="120">
        <v>923.29194048000022</v>
      </c>
      <c r="U13" s="375">
        <f t="shared" si="1"/>
        <v>0</v>
      </c>
      <c r="V13" s="116">
        <f t="shared" si="1"/>
        <v>0</v>
      </c>
      <c r="W13" s="373">
        <f t="shared" si="1"/>
        <v>0</v>
      </c>
      <c r="X13" s="65"/>
      <c r="Y13" s="65"/>
      <c r="Z13" s="65"/>
      <c r="AA13" s="65"/>
      <c r="AB13" s="65"/>
      <c r="AC13" s="65"/>
      <c r="AD13" s="65"/>
      <c r="AE13" s="65"/>
      <c r="AF13" s="65"/>
      <c r="AG13" s="65"/>
    </row>
    <row r="14" spans="1:35" ht="15" customHeight="1" x14ac:dyDescent="0.25">
      <c r="A14" s="663" t="str">
        <f>SpaceFL!E3</f>
        <v>Flooring</v>
      </c>
      <c r="B14" s="664"/>
      <c r="C14" s="665"/>
      <c r="D14" s="65"/>
      <c r="E14" s="764" t="s">
        <v>653</v>
      </c>
      <c r="F14" s="765"/>
      <c r="G14" s="765"/>
      <c r="H14" s="765"/>
      <c r="I14" s="766" t="s">
        <v>650</v>
      </c>
      <c r="J14" s="773"/>
      <c r="K14" s="773"/>
      <c r="L14" s="773"/>
      <c r="M14" s="773"/>
      <c r="N14" s="773"/>
      <c r="O14" s="773"/>
      <c r="P14" s="773"/>
      <c r="Q14" s="531"/>
      <c r="R14" s="133">
        <v>100.43790400000002</v>
      </c>
      <c r="S14" s="116">
        <v>120.52548480000002</v>
      </c>
      <c r="T14" s="120">
        <v>156.68313024000003</v>
      </c>
      <c r="U14" s="375">
        <f t="shared" si="1"/>
        <v>0</v>
      </c>
      <c r="V14" s="116">
        <f t="shared" si="1"/>
        <v>0</v>
      </c>
      <c r="W14" s="373">
        <f t="shared" si="1"/>
        <v>0</v>
      </c>
      <c r="X14" s="65"/>
      <c r="Y14" s="65"/>
      <c r="Z14" s="65"/>
      <c r="AA14" s="65"/>
      <c r="AB14" s="65"/>
      <c r="AC14" s="65"/>
      <c r="AD14" s="65"/>
      <c r="AE14" s="65"/>
      <c r="AF14" s="65"/>
      <c r="AG14" s="65"/>
    </row>
    <row r="15" spans="1:35" ht="15" customHeight="1" x14ac:dyDescent="0.25">
      <c r="A15" s="666"/>
      <c r="B15" s="667"/>
      <c r="C15" s="668"/>
      <c r="D15" s="65"/>
      <c r="E15" s="772" t="s">
        <v>649</v>
      </c>
      <c r="F15" s="740"/>
      <c r="G15" s="740"/>
      <c r="H15" s="740"/>
      <c r="I15" s="740" t="s">
        <v>650</v>
      </c>
      <c r="J15" s="740"/>
      <c r="K15" s="740"/>
      <c r="L15" s="740"/>
      <c r="M15" s="740"/>
      <c r="N15" s="740"/>
      <c r="O15" s="740"/>
      <c r="P15" s="741"/>
      <c r="Q15" s="533"/>
      <c r="R15" s="380">
        <v>100.43790400000002</v>
      </c>
      <c r="S15" s="534">
        <v>120.52548480000002</v>
      </c>
      <c r="T15" s="535">
        <v>156.68313024000003</v>
      </c>
      <c r="U15" s="536">
        <f t="shared" si="1"/>
        <v>0</v>
      </c>
      <c r="V15" s="534">
        <f t="shared" si="1"/>
        <v>0</v>
      </c>
      <c r="W15" s="537">
        <f t="shared" si="1"/>
        <v>0</v>
      </c>
      <c r="X15" s="65"/>
      <c r="Y15" s="65"/>
      <c r="Z15" s="65"/>
      <c r="AA15" s="65"/>
      <c r="AB15" s="65"/>
      <c r="AC15" s="65"/>
      <c r="AD15" s="65"/>
      <c r="AE15" s="65"/>
      <c r="AF15" s="65"/>
      <c r="AG15" s="65"/>
    </row>
    <row r="16" spans="1:35" ht="15" customHeight="1" x14ac:dyDescent="0.25">
      <c r="A16" s="663" t="str">
        <f>SpaceCL!E3</f>
        <v>Cleaning</v>
      </c>
      <c r="B16" s="664"/>
      <c r="C16" s="665"/>
      <c r="D16" s="65"/>
      <c r="E16" s="770" t="s">
        <v>732</v>
      </c>
      <c r="F16" s="771"/>
      <c r="G16" s="771"/>
      <c r="H16" s="771"/>
      <c r="I16" s="771"/>
      <c r="J16" s="771"/>
      <c r="K16" s="771"/>
      <c r="L16" s="771"/>
      <c r="M16" s="771"/>
      <c r="N16" s="771"/>
      <c r="O16" s="771"/>
      <c r="P16" s="771"/>
      <c r="Q16" s="266">
        <f>IF(SUM(Q17:Q18)&gt;0,9999,0)</f>
        <v>0</v>
      </c>
      <c r="R16" s="295"/>
      <c r="S16" s="295"/>
      <c r="T16" s="295"/>
      <c r="U16" s="295"/>
      <c r="V16" s="295"/>
      <c r="W16" s="300"/>
      <c r="X16" s="65"/>
      <c r="Y16" s="65"/>
      <c r="Z16" s="65"/>
      <c r="AA16" s="65"/>
      <c r="AB16" s="65"/>
      <c r="AC16" s="65"/>
      <c r="AD16" s="65"/>
      <c r="AE16" s="65"/>
      <c r="AF16" s="65"/>
      <c r="AG16" s="65"/>
    </row>
    <row r="17" spans="1:35" ht="15" customHeight="1" x14ac:dyDescent="0.25">
      <c r="A17" s="666"/>
      <c r="B17" s="667"/>
      <c r="C17" s="668"/>
      <c r="D17" s="65"/>
      <c r="E17" s="736" t="s">
        <v>102</v>
      </c>
      <c r="F17" s="737"/>
      <c r="G17" s="737"/>
      <c r="H17" s="737"/>
      <c r="I17" s="768"/>
      <c r="J17" s="768"/>
      <c r="K17" s="768"/>
      <c r="L17" s="768"/>
      <c r="M17" s="768"/>
      <c r="N17" s="768"/>
      <c r="O17" s="768"/>
      <c r="P17" s="769"/>
      <c r="Q17" s="538"/>
      <c r="R17" s="452">
        <v>1065.749104</v>
      </c>
      <c r="S17" s="539">
        <v>1278.8989248</v>
      </c>
      <c r="T17" s="540">
        <v>1662.56860224</v>
      </c>
      <c r="U17" s="541">
        <f t="shared" ref="U17:U18" si="2">$Q17*R17</f>
        <v>0</v>
      </c>
      <c r="V17" s="539">
        <f t="shared" ref="V17:V18" si="3">$Q17*S17</f>
        <v>0</v>
      </c>
      <c r="W17" s="542">
        <f t="shared" ref="W17:W18" si="4">$Q17*T17</f>
        <v>0</v>
      </c>
      <c r="X17" s="65"/>
      <c r="Y17" s="65"/>
      <c r="Z17" s="65"/>
      <c r="AA17" s="65"/>
      <c r="AB17" s="65"/>
      <c r="AC17" s="65"/>
      <c r="AD17" s="65"/>
      <c r="AE17" s="65"/>
      <c r="AF17" s="65"/>
      <c r="AG17" s="65"/>
    </row>
    <row r="18" spans="1:35" ht="15" customHeight="1" x14ac:dyDescent="0.25">
      <c r="A18" s="663" t="str">
        <f>SpaceCA!E3</f>
        <v>Food</v>
      </c>
      <c r="B18" s="664"/>
      <c r="C18" s="665"/>
      <c r="D18" s="65"/>
      <c r="E18" s="738" t="s">
        <v>103</v>
      </c>
      <c r="F18" s="739"/>
      <c r="G18" s="739"/>
      <c r="H18" s="739"/>
      <c r="I18" s="740" t="s">
        <v>104</v>
      </c>
      <c r="J18" s="740"/>
      <c r="K18" s="740"/>
      <c r="L18" s="740"/>
      <c r="M18" s="740"/>
      <c r="N18" s="740"/>
      <c r="O18" s="740"/>
      <c r="P18" s="741"/>
      <c r="Q18" s="533"/>
      <c r="R18" s="380">
        <v>240.65070400000002</v>
      </c>
      <c r="S18" s="534">
        <v>288.78084480000001</v>
      </c>
      <c r="T18" s="535">
        <v>375.41509824000002</v>
      </c>
      <c r="U18" s="536">
        <f t="shared" si="2"/>
        <v>0</v>
      </c>
      <c r="V18" s="534">
        <f t="shared" si="3"/>
        <v>0</v>
      </c>
      <c r="W18" s="537">
        <f t="shared" si="4"/>
        <v>0</v>
      </c>
      <c r="X18" s="65"/>
      <c r="Y18" s="65"/>
      <c r="Z18" s="65"/>
      <c r="AA18" s="65"/>
      <c r="AB18" s="65"/>
      <c r="AC18" s="65"/>
      <c r="AD18" s="65"/>
      <c r="AE18" s="65"/>
      <c r="AF18" s="65"/>
      <c r="AG18" s="65"/>
    </row>
    <row r="19" spans="1:35" ht="15" customHeight="1" x14ac:dyDescent="0.25">
      <c r="A19" s="666"/>
      <c r="B19" s="667"/>
      <c r="C19" s="668"/>
      <c r="D19" s="65"/>
      <c r="E19" s="770" t="s">
        <v>648</v>
      </c>
      <c r="F19" s="771"/>
      <c r="G19" s="771"/>
      <c r="H19" s="771"/>
      <c r="I19" s="771"/>
      <c r="J19" s="771"/>
      <c r="K19" s="771"/>
      <c r="L19" s="771"/>
      <c r="M19" s="771"/>
      <c r="N19" s="771"/>
      <c r="O19" s="771"/>
      <c r="P19" s="771"/>
      <c r="Q19" s="266">
        <f>IF(SUM(Q20:Q22)&gt;0,9999,0)</f>
        <v>0</v>
      </c>
      <c r="R19" s="295"/>
      <c r="S19" s="295"/>
      <c r="T19" s="295"/>
      <c r="U19" s="295"/>
      <c r="V19" s="295"/>
      <c r="W19" s="300"/>
      <c r="X19" s="65"/>
      <c r="Y19" s="65"/>
      <c r="Z19" s="65"/>
      <c r="AA19" s="65"/>
      <c r="AB19" s="65"/>
      <c r="AC19" s="65"/>
      <c r="AD19" s="65"/>
      <c r="AE19" s="65"/>
      <c r="AF19" s="65"/>
      <c r="AG19" s="65"/>
    </row>
    <row r="20" spans="1:35" ht="15" customHeight="1" x14ac:dyDescent="0.25">
      <c r="A20" s="663" t="str">
        <f>'SpaceCA (2)'!E3</f>
        <v>Drinks</v>
      </c>
      <c r="B20" s="664"/>
      <c r="C20" s="665"/>
      <c r="D20" s="65"/>
      <c r="E20" s="767" t="s">
        <v>105</v>
      </c>
      <c r="F20" s="768"/>
      <c r="G20" s="768"/>
      <c r="H20" s="768"/>
      <c r="I20" s="768"/>
      <c r="J20" s="768"/>
      <c r="K20" s="768"/>
      <c r="L20" s="768"/>
      <c r="M20" s="768"/>
      <c r="N20" s="768"/>
      <c r="O20" s="768"/>
      <c r="P20" s="769"/>
      <c r="Q20" s="538"/>
      <c r="R20" s="452">
        <v>1065.749104</v>
      </c>
      <c r="S20" s="539">
        <v>1278.8989248</v>
      </c>
      <c r="T20" s="540">
        <v>1662.56860224</v>
      </c>
      <c r="U20" s="541">
        <f t="shared" ref="U20:U22" si="5">$Q20*R20</f>
        <v>0</v>
      </c>
      <c r="V20" s="539">
        <f t="shared" ref="V20:V22" si="6">$Q20*S20</f>
        <v>0</v>
      </c>
      <c r="W20" s="542">
        <f t="shared" ref="W20:W22" si="7">$Q20*T20</f>
        <v>0</v>
      </c>
      <c r="X20" s="65"/>
      <c r="Y20" s="65"/>
      <c r="Z20" s="65"/>
      <c r="AA20" s="65"/>
      <c r="AB20" s="65"/>
      <c r="AC20" s="65"/>
      <c r="AD20" s="65"/>
      <c r="AE20" s="65"/>
      <c r="AF20" s="65"/>
      <c r="AG20" s="65"/>
    </row>
    <row r="21" spans="1:35" ht="15" customHeight="1" x14ac:dyDescent="0.25">
      <c r="A21" s="666"/>
      <c r="B21" s="667"/>
      <c r="C21" s="668"/>
      <c r="D21" s="65"/>
      <c r="E21" s="764" t="s">
        <v>106</v>
      </c>
      <c r="F21" s="765"/>
      <c r="G21" s="765"/>
      <c r="H21" s="765"/>
      <c r="I21" s="765" t="s">
        <v>104</v>
      </c>
      <c r="J21" s="765"/>
      <c r="K21" s="765"/>
      <c r="L21" s="765"/>
      <c r="M21" s="765"/>
      <c r="N21" s="765"/>
      <c r="O21" s="765"/>
      <c r="P21" s="766"/>
      <c r="Q21" s="531"/>
      <c r="R21" s="133">
        <v>240.65070400000002</v>
      </c>
      <c r="S21" s="116">
        <v>288.78084480000001</v>
      </c>
      <c r="T21" s="120">
        <v>375.41509824000002</v>
      </c>
      <c r="U21" s="375">
        <f t="shared" si="5"/>
        <v>0</v>
      </c>
      <c r="V21" s="116">
        <f t="shared" si="6"/>
        <v>0</v>
      </c>
      <c r="W21" s="373">
        <f t="shared" si="7"/>
        <v>0</v>
      </c>
      <c r="X21" s="65"/>
      <c r="Y21" s="65"/>
      <c r="Z21" s="65"/>
      <c r="AA21" s="65"/>
      <c r="AB21" s="65"/>
      <c r="AC21" s="65"/>
      <c r="AD21" s="65"/>
      <c r="AE21" s="65"/>
      <c r="AF21" s="65"/>
      <c r="AG21" s="65"/>
    </row>
    <row r="22" spans="1:35" ht="15" customHeight="1" x14ac:dyDescent="0.25">
      <c r="A22" s="663" t="str">
        <f>'SpaceCA (3)'!E3</f>
        <v>Alcohol</v>
      </c>
      <c r="B22" s="664"/>
      <c r="C22" s="665"/>
      <c r="D22" s="65"/>
      <c r="E22" s="754" t="s">
        <v>107</v>
      </c>
      <c r="F22" s="734"/>
      <c r="G22" s="734"/>
      <c r="H22" s="734"/>
      <c r="I22" s="734"/>
      <c r="J22" s="734"/>
      <c r="K22" s="734"/>
      <c r="L22" s="734"/>
      <c r="M22" s="734"/>
      <c r="N22" s="734"/>
      <c r="O22" s="734"/>
      <c r="P22" s="735"/>
      <c r="Q22" s="532"/>
      <c r="R22" s="491">
        <v>123.81868800000001</v>
      </c>
      <c r="S22" s="364">
        <v>148.58242559999999</v>
      </c>
      <c r="T22" s="365">
        <v>193.15715328000002</v>
      </c>
      <c r="U22" s="376">
        <f t="shared" si="5"/>
        <v>0</v>
      </c>
      <c r="V22" s="364">
        <f t="shared" si="6"/>
        <v>0</v>
      </c>
      <c r="W22" s="374">
        <f t="shared" si="7"/>
        <v>0</v>
      </c>
      <c r="X22" s="216"/>
      <c r="Y22" s="216"/>
      <c r="Z22" s="65"/>
      <c r="AA22" s="65"/>
      <c r="AB22" s="65"/>
      <c r="AC22" s="65"/>
      <c r="AD22" s="65"/>
      <c r="AE22" s="65"/>
      <c r="AF22" s="65"/>
      <c r="AG22" s="65"/>
    </row>
    <row r="23" spans="1:35" ht="15" customHeight="1" x14ac:dyDescent="0.25">
      <c r="A23" s="666"/>
      <c r="B23" s="667"/>
      <c r="C23" s="668"/>
      <c r="D23" s="65"/>
      <c r="F23" s="363"/>
      <c r="G23" s="363"/>
      <c r="H23" s="363"/>
      <c r="I23" s="363"/>
      <c r="J23" s="363"/>
      <c r="K23" s="363"/>
      <c r="L23" s="363"/>
      <c r="M23" s="363"/>
      <c r="N23" s="363"/>
      <c r="O23" s="363"/>
      <c r="P23" s="363"/>
      <c r="Q23" s="363"/>
      <c r="R23" s="363"/>
      <c r="S23" s="363"/>
      <c r="T23" s="363"/>
      <c r="U23" s="363"/>
      <c r="V23" s="363"/>
      <c r="W23" s="363"/>
      <c r="X23" s="363"/>
      <c r="Y23" s="363"/>
      <c r="Z23" s="65"/>
      <c r="AA23" s="65"/>
      <c r="AB23" s="65"/>
      <c r="AC23" s="65"/>
      <c r="AD23" s="65"/>
      <c r="AE23" s="65"/>
      <c r="AF23" s="65"/>
      <c r="AG23" s="65"/>
      <c r="AH23" s="65"/>
      <c r="AI23" s="65"/>
    </row>
    <row r="24" spans="1:35" ht="15" customHeight="1" x14ac:dyDescent="0.25">
      <c r="A24" s="663" t="str">
        <f>'SpaceCA (4)'!E3</f>
        <v>Catering - Equipment</v>
      </c>
      <c r="B24" s="664"/>
      <c r="C24" s="665"/>
      <c r="D24" s="65"/>
      <c r="E24" s="755" t="s">
        <v>730</v>
      </c>
      <c r="F24" s="756"/>
      <c r="G24" s="756"/>
      <c r="H24" s="756"/>
      <c r="I24" s="756"/>
      <c r="J24" s="756"/>
      <c r="K24" s="756"/>
      <c r="L24" s="756"/>
      <c r="M24" s="756"/>
      <c r="N24" s="756"/>
      <c r="O24" s="756"/>
      <c r="P24" s="756"/>
      <c r="Q24" s="756"/>
      <c r="R24" s="756"/>
      <c r="S24" s="756"/>
      <c r="T24" s="756"/>
      <c r="U24" s="756"/>
      <c r="V24" s="756"/>
      <c r="W24" s="757"/>
      <c r="X24" s="477"/>
      <c r="Y24" s="477"/>
      <c r="Z24" s="78"/>
      <c r="AA24" s="78"/>
      <c r="AB24" s="78"/>
      <c r="AC24" s="78"/>
      <c r="AD24" s="78"/>
      <c r="AE24" s="78"/>
      <c r="AF24" s="78"/>
      <c r="AG24" s="78"/>
      <c r="AH24" s="78"/>
      <c r="AI24" s="65"/>
    </row>
    <row r="25" spans="1:35" ht="15" customHeight="1" x14ac:dyDescent="0.25">
      <c r="A25" s="666"/>
      <c r="B25" s="667"/>
      <c r="C25" s="668"/>
      <c r="D25" s="65"/>
      <c r="E25" s="758"/>
      <c r="F25" s="759"/>
      <c r="G25" s="759"/>
      <c r="H25" s="759"/>
      <c r="I25" s="759"/>
      <c r="J25" s="759"/>
      <c r="K25" s="759"/>
      <c r="L25" s="759"/>
      <c r="M25" s="759"/>
      <c r="N25" s="759"/>
      <c r="O25" s="759"/>
      <c r="P25" s="759"/>
      <c r="Q25" s="759"/>
      <c r="R25" s="759"/>
      <c r="S25" s="759"/>
      <c r="T25" s="759"/>
      <c r="U25" s="759"/>
      <c r="V25" s="759"/>
      <c r="W25" s="760"/>
      <c r="X25" s="477"/>
      <c r="Y25" s="477"/>
      <c r="Z25" s="65"/>
      <c r="AA25" s="65"/>
      <c r="AB25" s="65"/>
      <c r="AC25" s="65"/>
      <c r="AD25" s="65"/>
      <c r="AE25" s="65"/>
      <c r="AF25" s="65"/>
      <c r="AG25" s="65"/>
      <c r="AH25" s="65"/>
      <c r="AI25" s="65"/>
    </row>
    <row r="26" spans="1:35" ht="15" customHeight="1" x14ac:dyDescent="0.25">
      <c r="A26" s="663" t="str">
        <f>'SpaceCA (5)'!E3</f>
        <v>Catering - Hygiene</v>
      </c>
      <c r="B26" s="664"/>
      <c r="C26" s="665"/>
      <c r="D26" s="65"/>
      <c r="E26" s="758"/>
      <c r="F26" s="759"/>
      <c r="G26" s="759"/>
      <c r="H26" s="759"/>
      <c r="I26" s="759"/>
      <c r="J26" s="759"/>
      <c r="K26" s="759"/>
      <c r="L26" s="759"/>
      <c r="M26" s="759"/>
      <c r="N26" s="759"/>
      <c r="O26" s="759"/>
      <c r="P26" s="759"/>
      <c r="Q26" s="759"/>
      <c r="R26" s="759"/>
      <c r="S26" s="759"/>
      <c r="T26" s="759"/>
      <c r="U26" s="759"/>
      <c r="V26" s="759"/>
      <c r="W26" s="760"/>
      <c r="X26" s="477"/>
      <c r="Y26" s="477"/>
      <c r="Z26" s="65"/>
      <c r="AA26" s="65"/>
      <c r="AB26" s="65"/>
      <c r="AC26" s="65"/>
      <c r="AD26" s="65"/>
      <c r="AE26" s="65"/>
      <c r="AF26" s="65"/>
      <c r="AG26" s="65"/>
      <c r="AH26" s="65"/>
      <c r="AI26" s="65"/>
    </row>
    <row r="27" spans="1:35" ht="15" customHeight="1" x14ac:dyDescent="0.25">
      <c r="A27" s="666"/>
      <c r="B27" s="667"/>
      <c r="C27" s="668"/>
      <c r="D27" s="65"/>
      <c r="E27" s="758"/>
      <c r="F27" s="759"/>
      <c r="G27" s="759"/>
      <c r="H27" s="759"/>
      <c r="I27" s="759"/>
      <c r="J27" s="759"/>
      <c r="K27" s="759"/>
      <c r="L27" s="759"/>
      <c r="M27" s="759"/>
      <c r="N27" s="759"/>
      <c r="O27" s="759"/>
      <c r="P27" s="759"/>
      <c r="Q27" s="759"/>
      <c r="R27" s="759"/>
      <c r="S27" s="759"/>
      <c r="T27" s="759"/>
      <c r="U27" s="759"/>
      <c r="V27" s="759"/>
      <c r="W27" s="760"/>
      <c r="X27" s="477"/>
      <c r="Y27" s="477"/>
      <c r="Z27" s="65"/>
      <c r="AA27" s="65"/>
      <c r="AB27" s="65"/>
      <c r="AC27" s="65"/>
      <c r="AD27" s="65"/>
      <c r="AE27" s="65"/>
      <c r="AF27" s="65"/>
      <c r="AG27" s="65"/>
      <c r="AH27" s="65"/>
      <c r="AI27" s="65"/>
    </row>
    <row r="28" spans="1:35" ht="15" customHeight="1" x14ac:dyDescent="0.25">
      <c r="A28" s="663" t="str">
        <f>SpaceGR!E3</f>
        <v>Graphics &amp; Rigging</v>
      </c>
      <c r="B28" s="664"/>
      <c r="C28" s="665"/>
      <c r="D28" s="65"/>
      <c r="E28" s="758"/>
      <c r="F28" s="759"/>
      <c r="G28" s="759"/>
      <c r="H28" s="759"/>
      <c r="I28" s="759"/>
      <c r="J28" s="759"/>
      <c r="K28" s="759"/>
      <c r="L28" s="759"/>
      <c r="M28" s="759"/>
      <c r="N28" s="759"/>
      <c r="O28" s="759"/>
      <c r="P28" s="759"/>
      <c r="Q28" s="759"/>
      <c r="R28" s="759"/>
      <c r="S28" s="759"/>
      <c r="T28" s="759"/>
      <c r="U28" s="759"/>
      <c r="V28" s="759"/>
      <c r="W28" s="760"/>
      <c r="X28" s="477"/>
      <c r="Y28" s="477"/>
      <c r="Z28" s="65"/>
      <c r="AA28" s="65"/>
      <c r="AB28" s="65"/>
      <c r="AC28" s="65"/>
      <c r="AD28" s="65"/>
      <c r="AE28" s="65"/>
      <c r="AF28" s="65"/>
      <c r="AG28" s="65"/>
      <c r="AH28" s="65"/>
      <c r="AI28" s="65"/>
    </row>
    <row r="29" spans="1:35" ht="15" customHeight="1" x14ac:dyDescent="0.25">
      <c r="A29" s="666"/>
      <c r="B29" s="667"/>
      <c r="C29" s="668"/>
      <c r="D29" s="65"/>
      <c r="E29" s="758"/>
      <c r="F29" s="759"/>
      <c r="G29" s="759"/>
      <c r="H29" s="759"/>
      <c r="I29" s="759"/>
      <c r="J29" s="759"/>
      <c r="K29" s="759"/>
      <c r="L29" s="759"/>
      <c r="M29" s="759"/>
      <c r="N29" s="759"/>
      <c r="O29" s="759"/>
      <c r="P29" s="759"/>
      <c r="Q29" s="759"/>
      <c r="R29" s="759"/>
      <c r="S29" s="759"/>
      <c r="T29" s="759"/>
      <c r="U29" s="759"/>
      <c r="V29" s="759"/>
      <c r="W29" s="760"/>
      <c r="X29" s="477"/>
      <c r="Y29" s="477"/>
      <c r="Z29" s="65"/>
      <c r="AA29" s="65"/>
      <c r="AB29" s="65"/>
      <c r="AC29" s="65"/>
      <c r="AD29" s="65"/>
      <c r="AE29" s="65"/>
      <c r="AF29" s="65"/>
      <c r="AG29" s="65"/>
      <c r="AH29" s="65"/>
      <c r="AI29" s="65"/>
    </row>
    <row r="30" spans="1:35" ht="15" customHeight="1" x14ac:dyDescent="0.25">
      <c r="A30" s="663" t="str">
        <f>SpaceCD!E2</f>
        <v>Your contact details</v>
      </c>
      <c r="B30" s="664"/>
      <c r="C30" s="665"/>
      <c r="D30" s="65"/>
      <c r="E30" s="758"/>
      <c r="F30" s="759"/>
      <c r="G30" s="759"/>
      <c r="H30" s="759"/>
      <c r="I30" s="759"/>
      <c r="J30" s="759"/>
      <c r="K30" s="759"/>
      <c r="L30" s="759"/>
      <c r="M30" s="759"/>
      <c r="N30" s="759"/>
      <c r="O30" s="759"/>
      <c r="P30" s="759"/>
      <c r="Q30" s="759"/>
      <c r="R30" s="759"/>
      <c r="S30" s="759"/>
      <c r="T30" s="759"/>
      <c r="U30" s="759"/>
      <c r="V30" s="759"/>
      <c r="W30" s="760"/>
      <c r="X30" s="477"/>
      <c r="Y30" s="477"/>
      <c r="Z30" s="65"/>
      <c r="AA30" s="65"/>
      <c r="AB30" s="65"/>
      <c r="AC30" s="65"/>
      <c r="AD30" s="65"/>
      <c r="AE30" s="65"/>
      <c r="AF30" s="65"/>
      <c r="AG30" s="65"/>
      <c r="AH30" s="65"/>
      <c r="AI30" s="65"/>
    </row>
    <row r="31" spans="1:35" ht="15" customHeight="1" x14ac:dyDescent="0.25">
      <c r="A31" s="666"/>
      <c r="B31" s="667"/>
      <c r="C31" s="668"/>
      <c r="D31" s="65"/>
      <c r="E31" s="758"/>
      <c r="F31" s="759"/>
      <c r="G31" s="759"/>
      <c r="H31" s="759"/>
      <c r="I31" s="759"/>
      <c r="J31" s="759"/>
      <c r="K31" s="759"/>
      <c r="L31" s="759"/>
      <c r="M31" s="759"/>
      <c r="N31" s="759"/>
      <c r="O31" s="759"/>
      <c r="P31" s="759"/>
      <c r="Q31" s="759"/>
      <c r="R31" s="759"/>
      <c r="S31" s="759"/>
      <c r="T31" s="759"/>
      <c r="U31" s="759"/>
      <c r="V31" s="759"/>
      <c r="W31" s="760"/>
      <c r="X31" s="477"/>
      <c r="Y31" s="477"/>
      <c r="Z31" s="65"/>
      <c r="AA31" s="65"/>
      <c r="AB31" s="65"/>
      <c r="AC31" s="65"/>
      <c r="AD31" s="65"/>
      <c r="AE31" s="65"/>
      <c r="AF31" s="65"/>
      <c r="AG31" s="65"/>
      <c r="AH31" s="65"/>
      <c r="AI31" s="65"/>
    </row>
    <row r="32" spans="1:35" ht="15" customHeight="1" x14ac:dyDescent="0.25">
      <c r="A32" s="663" t="str">
        <f>SpaceOS!E2</f>
        <v>Order summary</v>
      </c>
      <c r="B32" s="664"/>
      <c r="C32" s="665"/>
      <c r="D32" s="65"/>
      <c r="E32" s="758"/>
      <c r="F32" s="759"/>
      <c r="G32" s="759"/>
      <c r="H32" s="759"/>
      <c r="I32" s="759"/>
      <c r="J32" s="759"/>
      <c r="K32" s="759"/>
      <c r="L32" s="759"/>
      <c r="M32" s="759"/>
      <c r="N32" s="759"/>
      <c r="O32" s="759"/>
      <c r="P32" s="759"/>
      <c r="Q32" s="759"/>
      <c r="R32" s="759"/>
      <c r="S32" s="759"/>
      <c r="T32" s="759"/>
      <c r="U32" s="759"/>
      <c r="V32" s="759"/>
      <c r="W32" s="760"/>
      <c r="X32" s="477"/>
      <c r="Y32" s="477"/>
      <c r="Z32" s="65"/>
      <c r="AA32" s="65"/>
      <c r="AB32" s="65"/>
      <c r="AC32" s="65"/>
      <c r="AD32" s="65"/>
      <c r="AE32" s="65"/>
      <c r="AF32" s="65"/>
      <c r="AG32" s="65"/>
      <c r="AH32" s="65"/>
      <c r="AI32" s="65"/>
    </row>
    <row r="33" spans="1:42" ht="15" customHeight="1" x14ac:dyDescent="0.25">
      <c r="A33" s="666"/>
      <c r="B33" s="667"/>
      <c r="C33" s="668"/>
      <c r="D33" s="65"/>
      <c r="E33" s="761"/>
      <c r="F33" s="762"/>
      <c r="G33" s="762"/>
      <c r="H33" s="762"/>
      <c r="I33" s="762"/>
      <c r="J33" s="762"/>
      <c r="K33" s="762"/>
      <c r="L33" s="762"/>
      <c r="M33" s="762"/>
      <c r="N33" s="762"/>
      <c r="O33" s="762"/>
      <c r="P33" s="762"/>
      <c r="Q33" s="762"/>
      <c r="R33" s="762"/>
      <c r="S33" s="762"/>
      <c r="T33" s="762"/>
      <c r="U33" s="762"/>
      <c r="V33" s="762"/>
      <c r="W33" s="763"/>
      <c r="X33" s="477"/>
      <c r="Y33" s="477"/>
      <c r="Z33" s="65"/>
      <c r="AA33" s="65"/>
      <c r="AB33" s="65"/>
      <c r="AC33" s="65"/>
      <c r="AD33" s="65"/>
      <c r="AE33" s="65"/>
      <c r="AF33" s="65"/>
      <c r="AG33" s="65"/>
      <c r="AH33" s="65"/>
      <c r="AI33" s="65"/>
    </row>
    <row r="34" spans="1:42" ht="15" customHeight="1" x14ac:dyDescent="0.25">
      <c r="A34" s="663" t="str">
        <f>SpaceTC!E2</f>
        <v>Terms &amp; Conditions</v>
      </c>
      <c r="B34" s="664"/>
      <c r="C34" s="665"/>
      <c r="D34" s="65"/>
      <c r="Z34" s="215"/>
      <c r="AA34" s="215"/>
      <c r="AB34" s="215"/>
      <c r="AC34" s="215"/>
      <c r="AD34" s="215"/>
      <c r="AE34" s="215"/>
      <c r="AF34" s="215"/>
      <c r="AG34" s="215"/>
      <c r="AH34" s="215"/>
      <c r="AI34" s="215"/>
      <c r="AJ34" s="215"/>
      <c r="AK34" s="215"/>
      <c r="AL34" s="215"/>
      <c r="AM34" s="215"/>
      <c r="AN34" s="215"/>
      <c r="AO34" s="215"/>
      <c r="AP34" s="215"/>
    </row>
    <row r="35" spans="1:42" ht="15" customHeight="1" x14ac:dyDescent="0.25">
      <c r="A35" s="666"/>
      <c r="B35" s="667"/>
      <c r="C35" s="668"/>
      <c r="D35" s="65"/>
      <c r="E35" s="476"/>
      <c r="F35" s="475"/>
      <c r="G35" s="475"/>
      <c r="H35" s="475"/>
      <c r="I35" s="475"/>
      <c r="J35" s="475"/>
      <c r="K35" s="475"/>
      <c r="L35" s="475"/>
      <c r="M35" s="475"/>
      <c r="N35" s="475"/>
      <c r="O35" s="475"/>
      <c r="P35" s="475"/>
      <c r="Q35" s="475"/>
      <c r="R35" s="475"/>
      <c r="S35" s="474"/>
      <c r="T35" s="473"/>
      <c r="V35" s="742"/>
      <c r="W35" s="742"/>
      <c r="X35" s="742"/>
      <c r="Y35" s="742"/>
      <c r="Z35" s="215"/>
      <c r="AA35" s="215"/>
      <c r="AB35" s="215"/>
      <c r="AC35" s="215"/>
      <c r="AD35" s="215"/>
      <c r="AE35" s="215"/>
      <c r="AF35" s="215"/>
      <c r="AG35" s="215"/>
      <c r="AH35" s="215"/>
      <c r="AI35" s="215"/>
      <c r="AJ35" s="215"/>
      <c r="AK35" s="215"/>
      <c r="AL35" s="215"/>
      <c r="AM35" s="215"/>
      <c r="AN35" s="215"/>
      <c r="AO35" s="215"/>
      <c r="AP35" s="215"/>
    </row>
    <row r="36" spans="1:42" ht="15" customHeight="1" x14ac:dyDescent="0.25">
      <c r="A36" s="72"/>
      <c r="B36" s="72"/>
      <c r="C36" s="72"/>
      <c r="D36" s="65"/>
      <c r="E36" s="743" t="s">
        <v>733</v>
      </c>
      <c r="F36" s="744"/>
      <c r="G36" s="744"/>
      <c r="H36" s="744"/>
      <c r="I36" s="744"/>
      <c r="J36" s="744"/>
      <c r="K36" s="744"/>
      <c r="L36" s="744"/>
      <c r="M36" s="744"/>
      <c r="N36" s="744"/>
      <c r="O36" s="744"/>
      <c r="P36" s="744"/>
      <c r="Q36" s="744"/>
      <c r="R36" s="744"/>
      <c r="S36" s="744"/>
      <c r="T36" s="745"/>
      <c r="V36" s="742"/>
      <c r="W36" s="742"/>
      <c r="X36" s="742"/>
      <c r="Y36" s="742"/>
      <c r="Z36" s="215"/>
      <c r="AA36" s="215"/>
      <c r="AB36" s="215"/>
      <c r="AC36" s="215"/>
      <c r="AD36" s="215"/>
      <c r="AE36" s="215"/>
      <c r="AF36" s="215"/>
      <c r="AG36" s="215"/>
      <c r="AH36" s="215"/>
      <c r="AI36" s="215"/>
      <c r="AJ36" s="215"/>
      <c r="AK36" s="215"/>
      <c r="AL36" s="215"/>
      <c r="AM36" s="215"/>
      <c r="AN36" s="215"/>
      <c r="AO36" s="215"/>
      <c r="AP36" s="215"/>
    </row>
    <row r="37" spans="1:42" ht="15" customHeight="1" x14ac:dyDescent="0.25">
      <c r="A37" s="73"/>
      <c r="B37" s="73"/>
      <c r="C37" s="73"/>
      <c r="D37" s="65"/>
      <c r="E37" s="747" t="s">
        <v>731</v>
      </c>
      <c r="F37" s="748"/>
      <c r="G37" s="748"/>
      <c r="H37" s="748"/>
      <c r="I37" s="748"/>
      <c r="J37" s="748"/>
      <c r="K37" s="748"/>
      <c r="L37" s="748"/>
      <c r="M37" s="748"/>
      <c r="N37" s="748"/>
      <c r="O37" s="748"/>
      <c r="P37" s="748"/>
      <c r="Q37" s="748"/>
      <c r="R37" s="748"/>
      <c r="S37" s="748"/>
      <c r="T37" s="749"/>
      <c r="V37" s="742"/>
      <c r="W37" s="742"/>
      <c r="X37" s="742"/>
      <c r="Y37" s="742"/>
      <c r="Z37" s="215"/>
      <c r="AA37" s="215"/>
      <c r="AB37" s="215"/>
      <c r="AC37" s="215"/>
      <c r="AD37" s="215"/>
      <c r="AE37" s="215"/>
      <c r="AF37" s="215"/>
      <c r="AG37" s="215"/>
      <c r="AH37" s="215"/>
      <c r="AI37" s="215"/>
      <c r="AJ37" s="215"/>
      <c r="AK37" s="215"/>
      <c r="AL37" s="215"/>
      <c r="AM37" s="215"/>
      <c r="AN37" s="215"/>
      <c r="AO37" s="215"/>
      <c r="AP37" s="215"/>
    </row>
    <row r="38" spans="1:42" ht="15" customHeight="1" x14ac:dyDescent="0.25">
      <c r="A38" s="669" t="s">
        <v>18</v>
      </c>
      <c r="B38" s="669"/>
      <c r="C38" s="669"/>
      <c r="D38" s="65"/>
      <c r="E38" s="356"/>
      <c r="F38" s="472"/>
      <c r="G38" s="472"/>
      <c r="H38" s="472"/>
      <c r="I38" s="472"/>
      <c r="J38" s="472"/>
      <c r="K38" s="472"/>
      <c r="L38" s="472"/>
      <c r="M38" s="472"/>
      <c r="N38" s="472"/>
      <c r="O38" s="339"/>
      <c r="P38" s="339"/>
      <c r="Q38" s="339"/>
      <c r="R38" s="339"/>
      <c r="S38" s="339"/>
      <c r="T38" s="471"/>
      <c r="V38" s="742"/>
      <c r="W38" s="742"/>
      <c r="X38" s="742"/>
      <c r="Y38" s="742"/>
      <c r="Z38" s="215"/>
      <c r="AA38" s="215"/>
      <c r="AB38" s="215"/>
      <c r="AC38" s="215"/>
      <c r="AD38" s="215"/>
      <c r="AE38" s="215"/>
      <c r="AF38" s="215"/>
      <c r="AG38" s="215"/>
      <c r="AH38" s="215"/>
      <c r="AI38" s="215"/>
      <c r="AJ38" s="215"/>
      <c r="AK38" s="215"/>
      <c r="AL38" s="215"/>
      <c r="AM38" s="215"/>
      <c r="AN38" s="215"/>
      <c r="AO38" s="215"/>
      <c r="AP38" s="215"/>
    </row>
    <row r="39" spans="1:42" ht="15" customHeight="1" x14ac:dyDescent="0.25">
      <c r="A39" s="104" t="s">
        <v>88</v>
      </c>
      <c r="B39" s="231"/>
      <c r="C39" s="231"/>
      <c r="D39" s="65"/>
      <c r="E39" s="356"/>
      <c r="F39" s="339"/>
      <c r="G39" s="339"/>
      <c r="H39" s="750" t="s">
        <v>108</v>
      </c>
      <c r="I39" s="750"/>
      <c r="J39" s="750"/>
      <c r="K39" s="751"/>
      <c r="L39" s="751"/>
      <c r="M39" s="751"/>
      <c r="N39" s="751"/>
      <c r="O39" s="751"/>
      <c r="P39" s="751"/>
      <c r="Q39" s="751"/>
      <c r="R39" s="751"/>
      <c r="S39" s="751"/>
      <c r="T39" s="470"/>
      <c r="V39" s="742"/>
      <c r="W39" s="742"/>
      <c r="X39" s="742"/>
      <c r="Y39" s="742"/>
      <c r="Z39" s="215"/>
      <c r="AA39" s="215"/>
      <c r="AB39" s="215"/>
      <c r="AC39" s="215"/>
      <c r="AD39" s="215"/>
      <c r="AE39" s="215"/>
      <c r="AF39" s="215"/>
      <c r="AG39" s="215"/>
      <c r="AH39" s="215"/>
      <c r="AI39" s="215"/>
      <c r="AJ39" s="215"/>
      <c r="AK39" s="215"/>
      <c r="AL39" s="215"/>
      <c r="AM39" s="215"/>
      <c r="AN39" s="215"/>
      <c r="AO39" s="215"/>
      <c r="AP39" s="215"/>
    </row>
    <row r="40" spans="1:42" ht="15" customHeight="1" x14ac:dyDescent="0.25">
      <c r="A40" s="68" t="s">
        <v>20</v>
      </c>
      <c r="B40" s="231"/>
      <c r="C40" s="231"/>
      <c r="D40" s="65"/>
      <c r="E40" s="356"/>
      <c r="F40" s="339"/>
      <c r="G40" s="339"/>
      <c r="H40" s="750" t="s">
        <v>109</v>
      </c>
      <c r="I40" s="750"/>
      <c r="J40" s="750"/>
      <c r="K40" s="733"/>
      <c r="L40" s="733"/>
      <c r="M40" s="733"/>
      <c r="N40" s="733"/>
      <c r="O40" s="733"/>
      <c r="P40" s="733"/>
      <c r="Q40" s="733"/>
      <c r="R40" s="733"/>
      <c r="S40" s="733"/>
      <c r="T40" s="470"/>
      <c r="V40" s="742"/>
      <c r="W40" s="742"/>
      <c r="X40" s="742"/>
      <c r="Y40" s="742"/>
      <c r="Z40" s="215"/>
      <c r="AA40" s="215"/>
      <c r="AB40" s="215"/>
      <c r="AC40" s="215"/>
      <c r="AD40" s="215"/>
      <c r="AE40" s="215"/>
      <c r="AF40" s="215"/>
      <c r="AG40" s="215"/>
      <c r="AH40" s="215"/>
      <c r="AI40" s="215"/>
      <c r="AJ40" s="215"/>
      <c r="AK40" s="215"/>
      <c r="AL40" s="215"/>
      <c r="AM40" s="215"/>
      <c r="AN40" s="215"/>
      <c r="AO40" s="215"/>
      <c r="AP40" s="215"/>
    </row>
    <row r="41" spans="1:42" ht="15" customHeight="1" x14ac:dyDescent="0.25">
      <c r="A41" s="68" t="s">
        <v>21</v>
      </c>
      <c r="B41" s="231"/>
      <c r="C41" s="231"/>
      <c r="D41" s="65"/>
      <c r="E41" s="356"/>
      <c r="F41" s="339"/>
      <c r="G41" s="339"/>
      <c r="H41" s="732" t="s">
        <v>697</v>
      </c>
      <c r="I41" s="732"/>
      <c r="J41" s="732"/>
      <c r="K41" s="733"/>
      <c r="L41" s="733"/>
      <c r="M41" s="733"/>
      <c r="N41" s="733"/>
      <c r="O41" s="733"/>
      <c r="P41" s="733"/>
      <c r="Q41" s="733"/>
      <c r="R41" s="733"/>
      <c r="S41" s="733"/>
      <c r="T41" s="469"/>
      <c r="V41" s="742"/>
      <c r="W41" s="742"/>
      <c r="X41" s="742"/>
      <c r="Y41" s="742"/>
      <c r="Z41" s="215"/>
      <c r="AA41" s="215"/>
      <c r="AB41" s="215"/>
      <c r="AC41" s="215"/>
      <c r="AD41" s="215"/>
      <c r="AE41" s="215"/>
      <c r="AF41" s="215"/>
      <c r="AG41" s="215"/>
      <c r="AH41" s="215"/>
      <c r="AI41" s="215"/>
      <c r="AJ41" s="215"/>
      <c r="AK41" s="215"/>
      <c r="AL41" s="215"/>
      <c r="AM41" s="215"/>
      <c r="AN41" s="215"/>
      <c r="AO41" s="215"/>
      <c r="AP41" s="215"/>
    </row>
    <row r="42" spans="1:42" ht="15" customHeight="1" x14ac:dyDescent="0.25">
      <c r="A42" s="68" t="s">
        <v>22</v>
      </c>
      <c r="B42" s="231"/>
      <c r="C42" s="231"/>
      <c r="D42" s="65"/>
      <c r="E42" s="356"/>
      <c r="F42" s="339"/>
      <c r="G42" s="746" t="s">
        <v>644</v>
      </c>
      <c r="H42" s="746"/>
      <c r="I42" s="746"/>
      <c r="J42" s="746"/>
      <c r="K42" s="746"/>
      <c r="L42" s="746"/>
      <c r="M42" s="746"/>
      <c r="N42" s="746"/>
      <c r="O42" s="746"/>
      <c r="P42" s="746"/>
      <c r="Q42" s="746"/>
      <c r="R42" s="746"/>
      <c r="S42" s="746"/>
      <c r="T42" s="469"/>
      <c r="V42" s="742"/>
      <c r="W42" s="742"/>
      <c r="X42" s="742"/>
      <c r="Y42" s="742"/>
      <c r="Z42" s="215"/>
      <c r="AA42" s="215"/>
      <c r="AB42" s="215"/>
      <c r="AC42" s="215"/>
      <c r="AD42" s="215"/>
      <c r="AE42" s="215"/>
      <c r="AF42" s="215"/>
      <c r="AG42" s="215"/>
      <c r="AH42" s="215"/>
      <c r="AI42" s="215"/>
      <c r="AJ42" s="215"/>
      <c r="AK42" s="215"/>
      <c r="AL42" s="215"/>
      <c r="AM42" s="215"/>
      <c r="AN42" s="215"/>
      <c r="AO42" s="215"/>
      <c r="AP42" s="215"/>
    </row>
    <row r="43" spans="1:42" ht="15" customHeight="1" x14ac:dyDescent="0.25">
      <c r="A43" s="68" t="s">
        <v>23</v>
      </c>
      <c r="B43" s="231"/>
      <c r="C43" s="231"/>
      <c r="D43" s="65"/>
      <c r="E43" s="356"/>
      <c r="F43" s="339"/>
      <c r="G43" s="732" t="s">
        <v>110</v>
      </c>
      <c r="H43" s="732"/>
      <c r="I43" s="732"/>
      <c r="J43" s="732"/>
      <c r="K43" s="751"/>
      <c r="L43" s="751"/>
      <c r="M43" s="751"/>
      <c r="N43" s="751"/>
      <c r="O43" s="751"/>
      <c r="P43" s="751"/>
      <c r="Q43" s="751"/>
      <c r="R43" s="751"/>
      <c r="S43" s="751"/>
      <c r="T43" s="469"/>
      <c r="V43" s="742"/>
      <c r="W43" s="742"/>
      <c r="X43" s="742"/>
      <c r="Y43" s="742"/>
      <c r="Z43" s="216"/>
      <c r="AA43" s="216"/>
      <c r="AB43" s="216"/>
      <c r="AC43" s="216"/>
      <c r="AD43" s="216"/>
      <c r="AE43" s="216"/>
      <c r="AF43" s="216"/>
      <c r="AG43" s="216"/>
      <c r="AH43" s="216"/>
      <c r="AI43" s="216"/>
      <c r="AJ43" s="15"/>
      <c r="AK43" s="15"/>
      <c r="AL43" s="15"/>
      <c r="AM43" s="15"/>
      <c r="AN43" s="15"/>
      <c r="AO43" s="15"/>
      <c r="AP43" s="15"/>
    </row>
    <row r="44" spans="1:42" ht="15" customHeight="1" x14ac:dyDescent="0.25">
      <c r="A44" s="68" t="s">
        <v>827</v>
      </c>
      <c r="B44" s="231"/>
      <c r="C44" s="231"/>
      <c r="D44" s="65"/>
      <c r="E44" s="356"/>
      <c r="F44" s="746" t="s">
        <v>645</v>
      </c>
      <c r="G44" s="746"/>
      <c r="H44" s="746"/>
      <c r="I44" s="746"/>
      <c r="J44" s="746"/>
      <c r="K44" s="746"/>
      <c r="L44" s="746"/>
      <c r="M44" s="746"/>
      <c r="N44" s="746"/>
      <c r="O44" s="746"/>
      <c r="P44" s="746"/>
      <c r="Q44" s="746"/>
      <c r="R44" s="746"/>
      <c r="S44" s="746"/>
      <c r="T44" s="469"/>
      <c r="V44" s="742"/>
      <c r="W44" s="742"/>
      <c r="X44" s="742"/>
      <c r="Y44" s="742"/>
      <c r="Z44" s="216"/>
      <c r="AA44" s="216"/>
      <c r="AB44" s="216"/>
      <c r="AC44" s="216"/>
      <c r="AD44" s="216"/>
      <c r="AE44" s="216"/>
      <c r="AF44" s="216"/>
      <c r="AG44" s="216"/>
      <c r="AH44" s="216"/>
      <c r="AI44" s="216"/>
      <c r="AJ44" s="15"/>
      <c r="AK44" s="15"/>
      <c r="AL44" s="15"/>
      <c r="AM44" s="15"/>
      <c r="AN44" s="15"/>
      <c r="AO44" s="15"/>
      <c r="AP44" s="15"/>
    </row>
    <row r="45" spans="1:42" ht="15" customHeight="1" x14ac:dyDescent="0.25">
      <c r="A45" s="74"/>
      <c r="B45" s="231"/>
      <c r="C45" s="231"/>
      <c r="D45" s="65"/>
      <c r="E45" s="356"/>
      <c r="F45" s="732" t="s">
        <v>698</v>
      </c>
      <c r="G45" s="732"/>
      <c r="H45" s="732"/>
      <c r="I45" s="732"/>
      <c r="J45" s="732"/>
      <c r="K45" s="340" t="s">
        <v>111</v>
      </c>
      <c r="L45" s="340" t="s">
        <v>112</v>
      </c>
      <c r="M45" s="340" t="s">
        <v>113</v>
      </c>
      <c r="N45" s="340" t="s">
        <v>114</v>
      </c>
      <c r="O45" s="340"/>
      <c r="Q45" s="340"/>
      <c r="S45" s="340"/>
      <c r="T45" s="469"/>
      <c r="V45" s="742"/>
      <c r="W45" s="742"/>
      <c r="X45" s="742"/>
      <c r="Y45" s="742"/>
      <c r="Z45" s="216"/>
      <c r="AA45" s="216"/>
      <c r="AB45" s="216"/>
      <c r="AC45" s="216"/>
      <c r="AD45" s="216"/>
      <c r="AE45" s="216"/>
      <c r="AF45" s="216"/>
      <c r="AG45" s="216"/>
      <c r="AH45" s="216"/>
      <c r="AI45" s="216"/>
      <c r="AJ45" s="15"/>
      <c r="AK45" s="15"/>
      <c r="AL45" s="15"/>
      <c r="AM45" s="15"/>
      <c r="AN45" s="15"/>
      <c r="AO45" s="15"/>
      <c r="AP45" s="15"/>
    </row>
    <row r="46" spans="1:42" ht="15" customHeight="1" x14ac:dyDescent="0.25">
      <c r="A46" s="661" t="s">
        <v>705</v>
      </c>
      <c r="B46" s="661"/>
      <c r="C46" s="661"/>
      <c r="D46" s="65"/>
      <c r="E46" s="356"/>
      <c r="F46" s="339"/>
      <c r="G46" s="732" t="s">
        <v>115</v>
      </c>
      <c r="H46" s="732"/>
      <c r="I46" s="732"/>
      <c r="J46" s="732"/>
      <c r="K46" s="340" t="s">
        <v>116</v>
      </c>
      <c r="L46" s="340" t="s">
        <v>117</v>
      </c>
      <c r="M46" s="340"/>
      <c r="N46" s="340"/>
      <c r="O46" s="340"/>
      <c r="P46" s="340"/>
      <c r="Q46" s="340"/>
      <c r="S46" s="340"/>
      <c r="T46" s="469"/>
      <c r="V46" s="742"/>
      <c r="W46" s="742"/>
      <c r="X46" s="742"/>
      <c r="Y46" s="742"/>
      <c r="Z46" s="216"/>
      <c r="AA46" s="216"/>
      <c r="AB46" s="216"/>
      <c r="AC46" s="216"/>
      <c r="AD46" s="216"/>
      <c r="AE46" s="216"/>
      <c r="AF46" s="216"/>
      <c r="AG46" s="216"/>
      <c r="AH46" s="216"/>
      <c r="AI46" s="216"/>
      <c r="AJ46" s="15"/>
      <c r="AK46" s="15"/>
      <c r="AL46" s="15"/>
      <c r="AM46" s="15"/>
      <c r="AN46" s="15"/>
      <c r="AO46" s="15"/>
      <c r="AP46" s="15"/>
    </row>
    <row r="47" spans="1:42" ht="15" customHeight="1" x14ac:dyDescent="0.25">
      <c r="A47" s="661"/>
      <c r="B47" s="661"/>
      <c r="C47" s="661"/>
      <c r="D47" s="65"/>
      <c r="E47" s="356"/>
      <c r="F47" s="732" t="s">
        <v>118</v>
      </c>
      <c r="G47" s="732"/>
      <c r="H47" s="732"/>
      <c r="I47" s="732"/>
      <c r="J47" s="732"/>
      <c r="K47" s="340" t="s">
        <v>119</v>
      </c>
      <c r="L47" s="340" t="s">
        <v>120</v>
      </c>
      <c r="M47" s="340"/>
      <c r="N47" s="340"/>
      <c r="O47" s="340"/>
      <c r="P47" s="340"/>
      <c r="Q47" s="340"/>
      <c r="S47" s="340"/>
      <c r="T47" s="469"/>
      <c r="V47" s="742"/>
      <c r="W47" s="742"/>
      <c r="X47" s="742"/>
      <c r="Y47" s="742"/>
      <c r="Z47" s="216"/>
      <c r="AA47" s="216"/>
      <c r="AB47" s="216"/>
      <c r="AC47" s="216"/>
      <c r="AD47" s="216"/>
      <c r="AE47" s="216"/>
      <c r="AF47" s="216"/>
      <c r="AG47" s="216"/>
      <c r="AH47" s="216"/>
      <c r="AI47" s="216"/>
      <c r="AJ47" s="15"/>
      <c r="AK47" s="15"/>
      <c r="AL47" s="15"/>
      <c r="AM47" s="15"/>
      <c r="AN47" s="15"/>
      <c r="AO47" s="15"/>
      <c r="AP47" s="15"/>
    </row>
    <row r="48" spans="1:42" ht="15" customHeight="1" x14ac:dyDescent="0.25">
      <c r="A48" s="662" t="s">
        <v>24</v>
      </c>
      <c r="B48" s="662"/>
      <c r="C48" s="662"/>
      <c r="D48" s="65"/>
      <c r="E48" s="356"/>
      <c r="F48" s="752" t="s">
        <v>121</v>
      </c>
      <c r="G48" s="752"/>
      <c r="H48" s="752"/>
      <c r="I48" s="752"/>
      <c r="J48" s="752"/>
      <c r="K48" s="468"/>
      <c r="L48" s="468"/>
      <c r="M48" s="468"/>
      <c r="S48" s="467"/>
      <c r="T48" s="469"/>
      <c r="V48" s="742"/>
      <c r="W48" s="742"/>
      <c r="X48" s="742"/>
      <c r="Y48" s="742"/>
      <c r="Z48" s="216"/>
      <c r="AA48" s="216"/>
      <c r="AB48" s="216"/>
      <c r="AC48" s="216"/>
      <c r="AD48" s="216"/>
      <c r="AE48" s="216"/>
      <c r="AF48" s="216"/>
      <c r="AG48" s="216"/>
      <c r="AH48" s="216"/>
      <c r="AI48" s="216"/>
      <c r="AJ48" s="15"/>
      <c r="AK48" s="15"/>
      <c r="AL48" s="15"/>
      <c r="AM48" s="15"/>
      <c r="AN48" s="15"/>
      <c r="AO48" s="15"/>
      <c r="AP48" s="15"/>
    </row>
    <row r="49" spans="1:42" ht="15" customHeight="1" x14ac:dyDescent="0.25">
      <c r="A49" s="662"/>
      <c r="B49" s="662"/>
      <c r="C49" s="662"/>
      <c r="D49" s="65"/>
      <c r="E49" s="356"/>
      <c r="F49" s="752"/>
      <c r="G49" s="752"/>
      <c r="H49" s="752"/>
      <c r="I49" s="752"/>
      <c r="J49" s="752"/>
      <c r="K49" s="753"/>
      <c r="L49" s="753"/>
      <c r="M49" s="753"/>
      <c r="N49" s="753"/>
      <c r="O49" s="753"/>
      <c r="P49" s="753"/>
      <c r="Q49" s="753"/>
      <c r="R49" s="753"/>
      <c r="S49" s="753"/>
      <c r="T49" s="466"/>
      <c r="V49" s="742"/>
      <c r="W49" s="742"/>
      <c r="X49" s="742"/>
      <c r="Y49" s="742"/>
      <c r="Z49" s="216"/>
      <c r="AA49" s="216"/>
      <c r="AB49" s="216"/>
      <c r="AC49" s="216"/>
      <c r="AD49" s="216"/>
      <c r="AE49" s="216"/>
      <c r="AF49" s="216"/>
      <c r="AG49" s="216"/>
      <c r="AH49" s="216"/>
      <c r="AI49" s="216"/>
      <c r="AJ49" s="15"/>
      <c r="AK49" s="15"/>
      <c r="AL49" s="15"/>
      <c r="AM49" s="15"/>
      <c r="AN49" s="15"/>
      <c r="AO49" s="15"/>
      <c r="AP49" s="15"/>
    </row>
    <row r="50" spans="1:42" ht="15" customHeight="1" x14ac:dyDescent="0.25">
      <c r="A50" s="73"/>
      <c r="B50" s="73"/>
      <c r="C50" s="73"/>
      <c r="D50" s="65"/>
      <c r="E50" s="356"/>
      <c r="F50" s="746" t="s">
        <v>646</v>
      </c>
      <c r="G50" s="746"/>
      <c r="H50" s="746"/>
      <c r="I50" s="746"/>
      <c r="J50" s="746"/>
      <c r="K50" s="746"/>
      <c r="L50" s="746"/>
      <c r="M50" s="746"/>
      <c r="N50" s="746"/>
      <c r="O50" s="746"/>
      <c r="P50" s="746"/>
      <c r="Q50" s="746"/>
      <c r="R50" s="746"/>
      <c r="S50" s="746"/>
      <c r="T50" s="469"/>
      <c r="V50" s="742"/>
      <c r="W50" s="742"/>
      <c r="X50" s="742"/>
      <c r="Y50" s="742"/>
      <c r="Z50" s="216"/>
      <c r="AA50" s="216"/>
      <c r="AB50" s="216"/>
      <c r="AC50" s="216"/>
      <c r="AD50" s="216"/>
      <c r="AE50" s="216"/>
      <c r="AF50" s="216"/>
      <c r="AG50" s="216"/>
      <c r="AH50" s="216"/>
      <c r="AI50" s="216"/>
      <c r="AJ50" s="15"/>
      <c r="AK50" s="15"/>
      <c r="AL50" s="15"/>
      <c r="AM50" s="15"/>
      <c r="AN50" s="15"/>
      <c r="AO50" s="15"/>
      <c r="AP50" s="15"/>
    </row>
    <row r="51" spans="1:42" ht="15" customHeight="1" x14ac:dyDescent="0.25">
      <c r="A51" s="73"/>
      <c r="B51" s="73"/>
      <c r="C51" s="73"/>
      <c r="D51" s="65"/>
      <c r="E51" s="356"/>
      <c r="F51" s="339"/>
      <c r="G51" s="339"/>
      <c r="H51" s="339"/>
      <c r="I51" s="339"/>
      <c r="J51" s="339"/>
      <c r="K51" s="339"/>
      <c r="L51" s="339"/>
      <c r="M51" s="339"/>
      <c r="N51" s="339"/>
      <c r="O51" s="339"/>
      <c r="P51" s="339"/>
      <c r="Q51" s="339"/>
      <c r="R51" s="339"/>
      <c r="S51" s="339"/>
      <c r="T51" s="471"/>
      <c r="V51" s="742"/>
      <c r="W51" s="742"/>
      <c r="X51" s="742"/>
      <c r="Y51" s="742"/>
      <c r="Z51" s="216"/>
      <c r="AA51" s="216"/>
      <c r="AB51" s="216"/>
      <c r="AC51" s="216"/>
      <c r="AD51" s="216"/>
      <c r="AE51" s="216"/>
      <c r="AF51" s="216"/>
      <c r="AG51" s="216"/>
      <c r="AH51" s="216"/>
      <c r="AI51" s="216"/>
      <c r="AJ51" s="15"/>
      <c r="AK51" s="15"/>
      <c r="AL51" s="15"/>
      <c r="AM51" s="15"/>
      <c r="AN51" s="15"/>
      <c r="AO51" s="15"/>
      <c r="AP51" s="15"/>
    </row>
    <row r="52" spans="1:42" ht="15" customHeight="1" x14ac:dyDescent="0.25">
      <c r="A52" s="73"/>
      <c r="B52" s="73"/>
      <c r="C52" s="73"/>
      <c r="E52" s="465"/>
      <c r="F52" s="464"/>
      <c r="G52" s="464"/>
      <c r="H52" s="464"/>
      <c r="I52" s="464"/>
      <c r="J52" s="464"/>
      <c r="K52" s="464"/>
      <c r="L52" s="464"/>
      <c r="M52" s="464"/>
      <c r="N52" s="464"/>
      <c r="O52" s="464"/>
      <c r="P52" s="464"/>
      <c r="Q52" s="464"/>
      <c r="R52" s="464"/>
      <c r="S52" s="464"/>
      <c r="T52" s="463"/>
      <c r="V52" s="742"/>
      <c r="W52" s="742"/>
      <c r="X52" s="742"/>
      <c r="Y52" s="742"/>
      <c r="Z52" s="15"/>
      <c r="AA52" s="15"/>
      <c r="AB52" s="15"/>
      <c r="AC52" s="15"/>
      <c r="AD52" s="15"/>
      <c r="AE52" s="15"/>
      <c r="AF52" s="15"/>
      <c r="AG52" s="15"/>
      <c r="AH52" s="15"/>
      <c r="AI52" s="15"/>
      <c r="AJ52" s="15"/>
      <c r="AK52" s="15"/>
      <c r="AL52" s="15"/>
      <c r="AM52" s="15"/>
      <c r="AN52" s="15"/>
      <c r="AO52" s="15"/>
      <c r="AP52" s="15"/>
    </row>
    <row r="53" spans="1:42" ht="15" customHeight="1" x14ac:dyDescent="0.25">
      <c r="A53" s="73"/>
      <c r="B53" s="73"/>
      <c r="C53" s="73"/>
      <c r="V53" s="742"/>
      <c r="W53" s="742"/>
      <c r="X53" s="742"/>
      <c r="Y53" s="742"/>
      <c r="Z53" s="15"/>
      <c r="AA53" s="15"/>
      <c r="AB53" s="15"/>
      <c r="AC53" s="15"/>
      <c r="AD53" s="15"/>
      <c r="AE53" s="15"/>
      <c r="AF53" s="15"/>
      <c r="AG53" s="15"/>
      <c r="AH53" s="15"/>
      <c r="AI53" s="15"/>
      <c r="AJ53" s="15"/>
      <c r="AK53" s="15"/>
      <c r="AL53" s="15"/>
      <c r="AM53" s="15"/>
      <c r="AN53" s="15"/>
      <c r="AO53" s="15"/>
      <c r="AP53" s="15"/>
    </row>
    <row r="54" spans="1:42" ht="15" customHeight="1" x14ac:dyDescent="0.25">
      <c r="E54" s="65"/>
      <c r="F54" s="65"/>
      <c r="G54" s="65"/>
      <c r="H54" s="65"/>
      <c r="I54" s="65"/>
      <c r="J54" s="65"/>
      <c r="K54" s="65"/>
      <c r="L54" s="65"/>
      <c r="M54" s="65"/>
      <c r="N54" s="65"/>
      <c r="O54" s="65"/>
      <c r="P54" s="65"/>
      <c r="Q54" s="65"/>
      <c r="R54" s="65"/>
      <c r="S54" s="65"/>
      <c r="T54" s="65"/>
      <c r="U54" s="65"/>
      <c r="V54" s="742"/>
      <c r="W54" s="742"/>
      <c r="X54" s="742"/>
      <c r="Y54" s="742"/>
      <c r="Z54" s="15"/>
      <c r="AA54" s="15"/>
      <c r="AB54" s="15"/>
      <c r="AC54" s="15"/>
      <c r="AD54" s="15"/>
      <c r="AE54" s="15"/>
      <c r="AF54" s="15"/>
      <c r="AG54" s="15"/>
      <c r="AH54" s="15"/>
      <c r="AI54" s="15"/>
      <c r="AJ54" s="15"/>
      <c r="AK54" s="15"/>
      <c r="AL54" s="15"/>
      <c r="AM54" s="15"/>
      <c r="AN54" s="15"/>
      <c r="AO54" s="15"/>
      <c r="AP54" s="15"/>
    </row>
    <row r="55" spans="1:42" ht="15" customHeight="1" x14ac:dyDescent="0.25">
      <c r="V55" s="742"/>
      <c r="W55" s="742"/>
      <c r="X55" s="742"/>
      <c r="Y55" s="742"/>
      <c r="Z55" s="15"/>
      <c r="AA55" s="15"/>
      <c r="AB55" s="15"/>
      <c r="AC55" s="15"/>
      <c r="AD55" s="15"/>
      <c r="AE55" s="15"/>
      <c r="AF55" s="15"/>
      <c r="AG55" s="15"/>
      <c r="AH55" s="15"/>
      <c r="AI55" s="15"/>
      <c r="AJ55" s="15"/>
      <c r="AK55" s="15"/>
      <c r="AL55" s="15"/>
      <c r="AM55" s="15"/>
      <c r="AN55" s="15"/>
      <c r="AO55" s="15"/>
      <c r="AP55" s="15"/>
    </row>
    <row r="56" spans="1:42" ht="15" customHeight="1" x14ac:dyDescent="0.25">
      <c r="V56" s="742"/>
      <c r="W56" s="742"/>
      <c r="X56" s="742"/>
      <c r="Y56" s="742"/>
      <c r="Z56" s="15"/>
      <c r="AA56" s="15"/>
      <c r="AB56" s="15"/>
      <c r="AC56" s="15"/>
      <c r="AD56" s="15"/>
      <c r="AE56" s="15"/>
      <c r="AF56" s="15"/>
      <c r="AG56" s="15"/>
      <c r="AH56" s="15"/>
      <c r="AI56" s="15"/>
      <c r="AJ56" s="15"/>
      <c r="AK56" s="15"/>
      <c r="AL56" s="15"/>
      <c r="AM56" s="15"/>
      <c r="AN56" s="15"/>
      <c r="AO56" s="15"/>
      <c r="AP56" s="15"/>
    </row>
    <row r="57" spans="1:42" ht="15" customHeight="1" x14ac:dyDescent="0.25">
      <c r="V57" s="742"/>
      <c r="W57" s="742"/>
      <c r="X57" s="742"/>
      <c r="Y57" s="742"/>
      <c r="Z57" s="15"/>
      <c r="AA57" s="15"/>
      <c r="AB57" s="15"/>
      <c r="AC57" s="15"/>
      <c r="AD57" s="15"/>
      <c r="AE57" s="15"/>
      <c r="AF57" s="15"/>
      <c r="AG57" s="15"/>
      <c r="AH57" s="15"/>
      <c r="AI57" s="15"/>
      <c r="AJ57" s="15"/>
      <c r="AK57" s="15"/>
      <c r="AL57" s="15"/>
      <c r="AM57" s="15"/>
      <c r="AN57" s="15"/>
      <c r="AO57" s="15"/>
      <c r="AP57" s="15"/>
    </row>
    <row r="58" spans="1:42" ht="15" customHeight="1" x14ac:dyDescent="0.25">
      <c r="V58" s="742"/>
      <c r="W58" s="742"/>
      <c r="X58" s="742"/>
      <c r="Y58" s="742"/>
      <c r="Z58" s="15"/>
      <c r="AA58" s="15"/>
      <c r="AB58" s="15"/>
      <c r="AC58" s="15"/>
      <c r="AD58" s="15"/>
      <c r="AE58" s="15"/>
      <c r="AF58" s="15"/>
      <c r="AG58" s="15"/>
      <c r="AH58" s="15"/>
      <c r="AI58" s="15"/>
      <c r="AJ58" s="15"/>
      <c r="AK58" s="15"/>
      <c r="AL58" s="15"/>
      <c r="AM58" s="15"/>
      <c r="AN58" s="15"/>
      <c r="AO58" s="15"/>
      <c r="AP58" s="15"/>
    </row>
    <row r="59" spans="1:42" ht="15" customHeight="1" x14ac:dyDescent="0.25">
      <c r="V59" s="742"/>
      <c r="W59" s="742"/>
      <c r="X59" s="742"/>
      <c r="Y59" s="742"/>
      <c r="Z59" s="15"/>
      <c r="AA59" s="15"/>
      <c r="AB59" s="15"/>
      <c r="AC59" s="15"/>
      <c r="AD59" s="15"/>
      <c r="AE59" s="15"/>
      <c r="AF59" s="15"/>
      <c r="AG59" s="15"/>
      <c r="AH59" s="15"/>
      <c r="AI59" s="15"/>
      <c r="AJ59" s="15"/>
      <c r="AK59" s="15"/>
      <c r="AL59" s="15"/>
      <c r="AM59" s="15"/>
      <c r="AN59" s="15"/>
      <c r="AO59" s="15"/>
      <c r="AP59" s="15"/>
    </row>
    <row r="60" spans="1:42" ht="15" customHeight="1" x14ac:dyDescent="0.25">
      <c r="V60" s="742"/>
      <c r="W60" s="742"/>
      <c r="X60" s="742"/>
      <c r="Y60" s="742"/>
    </row>
    <row r="61" spans="1:42" ht="15" customHeight="1" x14ac:dyDescent="0.25"/>
    <row r="62" spans="1:42" ht="15" customHeight="1" x14ac:dyDescent="0.25"/>
    <row r="63" spans="1:42" ht="15" customHeight="1" x14ac:dyDescent="0.25"/>
    <row r="64" spans="1:42"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sheetData>
  <sheetProtection algorithmName="SHA-512" hashValue="gpqtt9FdH/d/2fKbMChrfSVe85ebUu4dGERvClkgvyeUNCghqAx6x4Tty8bfToBInY1e50zFomLw0WwwsauGVQ==" saltValue="SGNm1DSrgDchvG14U/gxHw==" spinCount="100000" sheet="1" objects="1" scenarios="1"/>
  <mergeCells count="80">
    <mergeCell ref="R3:T3"/>
    <mergeCell ref="U3:W3"/>
    <mergeCell ref="E5:P5"/>
    <mergeCell ref="P1:W1"/>
    <mergeCell ref="A1:C1"/>
    <mergeCell ref="A2:C3"/>
    <mergeCell ref="A4:C5"/>
    <mergeCell ref="E4:H4"/>
    <mergeCell ref="I4:P4"/>
    <mergeCell ref="E3:P3"/>
    <mergeCell ref="A6:C7"/>
    <mergeCell ref="A10:C11"/>
    <mergeCell ref="I10:P10"/>
    <mergeCell ref="E10:H10"/>
    <mergeCell ref="E6:H6"/>
    <mergeCell ref="I6:P6"/>
    <mergeCell ref="E7:H7"/>
    <mergeCell ref="E11:H11"/>
    <mergeCell ref="I11:P11"/>
    <mergeCell ref="I7:P7"/>
    <mergeCell ref="A8:C9"/>
    <mergeCell ref="E8:H8"/>
    <mergeCell ref="I8:P8"/>
    <mergeCell ref="E9:H9"/>
    <mergeCell ref="I9:P9"/>
    <mergeCell ref="A14:C15"/>
    <mergeCell ref="E13:H13"/>
    <mergeCell ref="I13:P13"/>
    <mergeCell ref="A12:C13"/>
    <mergeCell ref="E15:H15"/>
    <mergeCell ref="I15:P15"/>
    <mergeCell ref="E12:H12"/>
    <mergeCell ref="I12:P12"/>
    <mergeCell ref="E14:H14"/>
    <mergeCell ref="I14:P14"/>
    <mergeCell ref="A16:C17"/>
    <mergeCell ref="E21:H21"/>
    <mergeCell ref="I21:P21"/>
    <mergeCell ref="E20:H20"/>
    <mergeCell ref="I20:P20"/>
    <mergeCell ref="A18:C19"/>
    <mergeCell ref="I17:P17"/>
    <mergeCell ref="A20:C21"/>
    <mergeCell ref="E19:P19"/>
    <mergeCell ref="E16:P16"/>
    <mergeCell ref="A24:C25"/>
    <mergeCell ref="A26:C27"/>
    <mergeCell ref="A28:C29"/>
    <mergeCell ref="A32:C33"/>
    <mergeCell ref="E22:H22"/>
    <mergeCell ref="A30:C31"/>
    <mergeCell ref="A22:C23"/>
    <mergeCell ref="E24:W33"/>
    <mergeCell ref="G43:J43"/>
    <mergeCell ref="K43:S43"/>
    <mergeCell ref="G46:J46"/>
    <mergeCell ref="A46:C47"/>
    <mergeCell ref="A48:C49"/>
    <mergeCell ref="A34:C35"/>
    <mergeCell ref="V35:Y60"/>
    <mergeCell ref="E36:T36"/>
    <mergeCell ref="K40:S40"/>
    <mergeCell ref="F44:S44"/>
    <mergeCell ref="F45:J45"/>
    <mergeCell ref="E37:T37"/>
    <mergeCell ref="H39:J39"/>
    <mergeCell ref="K39:S39"/>
    <mergeCell ref="H40:J40"/>
    <mergeCell ref="A38:C38"/>
    <mergeCell ref="F50:S50"/>
    <mergeCell ref="G42:S42"/>
    <mergeCell ref="F47:J47"/>
    <mergeCell ref="F48:J49"/>
    <mergeCell ref="K49:S49"/>
    <mergeCell ref="H41:J41"/>
    <mergeCell ref="K41:S41"/>
    <mergeCell ref="I22:P22"/>
    <mergeCell ref="E17:H17"/>
    <mergeCell ref="E18:H18"/>
    <mergeCell ref="I18:P18"/>
  </mergeCells>
  <hyperlinks>
    <hyperlink ref="A4:C5" location="Landing!A1" display="Home" xr:uid="{B28E2447-8724-46FD-93A0-96A6ABD88E82}"/>
    <hyperlink ref="A10:C11" location="SpaceUT!A1" display="- Utilities" xr:uid="{1FF6E755-8771-4BE0-BDA0-11C9FA189474}"/>
    <hyperlink ref="A12:C13" location="SpaceSA!A1" display="- Safety" xr:uid="{98B82DD3-C09C-4180-9B90-4652AC4D96F9}"/>
    <hyperlink ref="A14:C15" location="SpaceFL!A1" display="- Flooring" xr:uid="{E91F62F9-9168-4E36-A473-9724D1E079BC}"/>
    <hyperlink ref="A16:C17" location="SpaceCL!A1" display="- Cleaning" xr:uid="{F0CC4827-2894-4400-B434-929F13B58E5C}"/>
    <hyperlink ref="A28:C29" location="SpaceGR!A1" display="- Graphics &amp; Rigging" xr:uid="{B4351356-64E0-4E23-A0AF-9615D43D13D8}"/>
    <hyperlink ref="A30:C31" location="SpaceCD!A1" display="Your contact details" xr:uid="{B4A714ED-B117-4C69-A3D4-3EFDDF968DFC}"/>
    <hyperlink ref="A32:C33" location="SpaceOS!A1" display="Order summary" xr:uid="{40CD10A7-FC12-438D-B7AA-F6EDF227DF0E}"/>
    <hyperlink ref="A34:C35" location="SpaceTC!A1" display="Terms and Conditions" xr:uid="{6A105C1D-6AD6-4793-B427-61A8B96A6108}"/>
    <hyperlink ref="A6:C7" location="SpaceO!A1" display="Important information" xr:uid="{AEAA63E4-88B6-48C5-9B7E-947C76D0120D}"/>
    <hyperlink ref="A8:C9" location="SpaceEI!A1" display=" - Event IT" xr:uid="{DFEDF4F2-0364-4615-92D6-9BB8C0709E2D}"/>
    <hyperlink ref="A46" r:id="rId1" display="eventorders.nec@necgroup.co.uk" xr:uid="{A46DE88D-1E49-4B34-9909-CF34E4B4DC2E}"/>
    <hyperlink ref="A46:C47" r:id="rId2" display="Click here to speak to our team!" xr:uid="{412B98EF-85D2-41C9-A167-82327A1F4FF9}"/>
    <hyperlink ref="A18:C19" location="SpaceCA!A1" display="- Catering - Breakfast" xr:uid="{C5784D20-76D8-4F74-A1FF-F8A60C85F478}"/>
    <hyperlink ref="A24:C25" location="'ShellCA (4)'!A1" display="Catering - Equipment" xr:uid="{42657E36-805B-4405-891F-5CE1793EF37B}"/>
    <hyperlink ref="A26:C27" location="'SpaceCA (5)'!A1" display="Catering - Hygiene" xr:uid="{24ADEDD5-2A46-4F11-8DF0-694F5A5BCC7A}"/>
    <hyperlink ref="A20:C21" location="'SpaceCA (2)'!A1" display="Drinks" xr:uid="{E130BE25-100B-4F0E-9C97-66143A899DCC}"/>
    <hyperlink ref="A22:C23" location="'SpaceCA (3)'!A1" display="- Catering - Alcohol" xr:uid="{309326CD-D777-45A1-9CD4-2BB8DBB1B574}"/>
    <hyperlink ref="P1:W1" r:id="rId3" display="mailto:eventorders.nec@necgroup.co.uk" xr:uid="{52F3CDF2-A68A-4341-9531-C1CD073A8786}"/>
  </hyperlinks>
  <printOptions horizontalCentered="1" verticalCentered="1"/>
  <pageMargins left="0.23622047244094491" right="0.23622047244094491" top="0.35433070866141736" bottom="0.35433070866141736" header="0.31496062992125984" footer="0.31496062992125984"/>
  <pageSetup paperSize="9" scale="73"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8207" r:id="rId7" name="Check Box 15">
              <controlPr defaultSize="0" autoFill="0" autoLine="0" autoPict="0">
                <anchor moveWithCells="1">
                  <from>
                    <xdr:col>10</xdr:col>
                    <xdr:colOff>304800</xdr:colOff>
                    <xdr:row>43</xdr:row>
                    <xdr:rowOff>180975</xdr:rowOff>
                  </from>
                  <to>
                    <xdr:col>11</xdr:col>
                    <xdr:colOff>0</xdr:colOff>
                    <xdr:row>45</xdr:row>
                    <xdr:rowOff>28575</xdr:rowOff>
                  </to>
                </anchor>
              </controlPr>
            </control>
          </mc:Choice>
        </mc:AlternateContent>
        <mc:AlternateContent xmlns:mc="http://schemas.openxmlformats.org/markup-compatibility/2006">
          <mc:Choice Requires="x14">
            <control shapeId="8208" r:id="rId8" name="Check Box 16">
              <controlPr defaultSize="0" autoFill="0" autoLine="0" autoPict="0">
                <anchor moveWithCells="1">
                  <from>
                    <xdr:col>13</xdr:col>
                    <xdr:colOff>381000</xdr:colOff>
                    <xdr:row>43</xdr:row>
                    <xdr:rowOff>190500</xdr:rowOff>
                  </from>
                  <to>
                    <xdr:col>14</xdr:col>
                    <xdr:colOff>57150</xdr:colOff>
                    <xdr:row>45</xdr:row>
                    <xdr:rowOff>9525</xdr:rowOff>
                  </to>
                </anchor>
              </controlPr>
            </control>
          </mc:Choice>
        </mc:AlternateContent>
        <mc:AlternateContent xmlns:mc="http://schemas.openxmlformats.org/markup-compatibility/2006">
          <mc:Choice Requires="x14">
            <control shapeId="8209" r:id="rId9" name="Check Box 17">
              <controlPr defaultSize="0" autoFill="0" autoLine="0" autoPict="0">
                <anchor moveWithCells="1">
                  <from>
                    <xdr:col>12</xdr:col>
                    <xdr:colOff>390525</xdr:colOff>
                    <xdr:row>43</xdr:row>
                    <xdr:rowOff>180975</xdr:rowOff>
                  </from>
                  <to>
                    <xdr:col>13</xdr:col>
                    <xdr:colOff>57150</xdr:colOff>
                    <xdr:row>45</xdr:row>
                    <xdr:rowOff>28575</xdr:rowOff>
                  </to>
                </anchor>
              </controlPr>
            </control>
          </mc:Choice>
        </mc:AlternateContent>
        <mc:AlternateContent xmlns:mc="http://schemas.openxmlformats.org/markup-compatibility/2006">
          <mc:Choice Requires="x14">
            <control shapeId="8210" r:id="rId10" name="Check Box 18">
              <controlPr defaultSize="0" autoFill="0" autoLine="0" autoPict="0">
                <anchor moveWithCells="1">
                  <from>
                    <xdr:col>11</xdr:col>
                    <xdr:colOff>314325</xdr:colOff>
                    <xdr:row>43</xdr:row>
                    <xdr:rowOff>180975</xdr:rowOff>
                  </from>
                  <to>
                    <xdr:col>12</xdr:col>
                    <xdr:colOff>0</xdr:colOff>
                    <xdr:row>45</xdr:row>
                    <xdr:rowOff>9525</xdr:rowOff>
                  </to>
                </anchor>
              </controlPr>
            </control>
          </mc:Choice>
        </mc:AlternateContent>
        <mc:AlternateContent xmlns:mc="http://schemas.openxmlformats.org/markup-compatibility/2006">
          <mc:Choice Requires="x14">
            <control shapeId="8211" r:id="rId11" name="Check Box 19">
              <controlPr defaultSize="0" autoFill="0" autoLine="0" autoPict="0">
                <anchor moveWithCells="1">
                  <from>
                    <xdr:col>11</xdr:col>
                    <xdr:colOff>523875</xdr:colOff>
                    <xdr:row>44</xdr:row>
                    <xdr:rowOff>180975</xdr:rowOff>
                  </from>
                  <to>
                    <xdr:col>12</xdr:col>
                    <xdr:colOff>190500</xdr:colOff>
                    <xdr:row>46</xdr:row>
                    <xdr:rowOff>9525</xdr:rowOff>
                  </to>
                </anchor>
              </controlPr>
            </control>
          </mc:Choice>
        </mc:AlternateContent>
        <mc:AlternateContent xmlns:mc="http://schemas.openxmlformats.org/markup-compatibility/2006">
          <mc:Choice Requires="x14">
            <control shapeId="8212" r:id="rId12" name="Check Box 20">
              <controlPr defaultSize="0" autoFill="0" autoLine="0" autoPict="0">
                <anchor moveWithCells="1">
                  <from>
                    <xdr:col>10</xdr:col>
                    <xdr:colOff>409575</xdr:colOff>
                    <xdr:row>44</xdr:row>
                    <xdr:rowOff>161925</xdr:rowOff>
                  </from>
                  <to>
                    <xdr:col>11</xdr:col>
                    <xdr:colOff>85725</xdr:colOff>
                    <xdr:row>46</xdr:row>
                    <xdr:rowOff>28575</xdr:rowOff>
                  </to>
                </anchor>
              </controlPr>
            </control>
          </mc:Choice>
        </mc:AlternateContent>
        <mc:AlternateContent xmlns:mc="http://schemas.openxmlformats.org/markup-compatibility/2006">
          <mc:Choice Requires="x14">
            <control shapeId="8213" r:id="rId13" name="Check Box 21">
              <controlPr defaultSize="0" autoFill="0" autoLine="0" autoPict="0">
                <anchor moveWithCells="1">
                  <from>
                    <xdr:col>11</xdr:col>
                    <xdr:colOff>190500</xdr:colOff>
                    <xdr:row>46</xdr:row>
                    <xdr:rowOff>0</xdr:rowOff>
                  </from>
                  <to>
                    <xdr:col>11</xdr:col>
                    <xdr:colOff>495300</xdr:colOff>
                    <xdr:row>47</xdr:row>
                    <xdr:rowOff>0</xdr:rowOff>
                  </to>
                </anchor>
              </controlPr>
            </control>
          </mc:Choice>
        </mc:AlternateContent>
        <mc:AlternateContent xmlns:mc="http://schemas.openxmlformats.org/markup-compatibility/2006">
          <mc:Choice Requires="x14">
            <control shapeId="8214" r:id="rId14" name="Check Box 22">
              <controlPr defaultSize="0" autoFill="0" autoLine="0" autoPict="0">
                <anchor moveWithCells="1">
                  <from>
                    <xdr:col>10</xdr:col>
                    <xdr:colOff>238125</xdr:colOff>
                    <xdr:row>46</xdr:row>
                    <xdr:rowOff>9525</xdr:rowOff>
                  </from>
                  <to>
                    <xdr:col>10</xdr:col>
                    <xdr:colOff>561975</xdr:colOff>
                    <xdr:row>47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69068-0F3C-4B19-BD40-DE948E4F45F6}">
  <sheetPr codeName="Sheet5">
    <tabColor rgb="FF1E384E"/>
    <pageSetUpPr autoPageBreaks="0" fitToPage="1"/>
  </sheetPr>
  <dimension ref="A1:AY401"/>
  <sheetViews>
    <sheetView showRowColHeaders="0" workbookViewId="0">
      <selection activeCell="A4" sqref="A4:C5"/>
    </sheetView>
  </sheetViews>
  <sheetFormatPr defaultColWidth="8.85546875" defaultRowHeight="18" x14ac:dyDescent="0.25"/>
  <cols>
    <col min="1" max="3" width="10.5703125" style="75" customWidth="1"/>
    <col min="4" max="4" width="4.5703125" style="1" customWidth="1"/>
    <col min="5" max="8" width="7.5703125" style="1" customWidth="1"/>
    <col min="9" max="16" width="8.5703125" style="1" customWidth="1"/>
    <col min="17" max="17" width="5.5703125" style="7" customWidth="1"/>
    <col min="18" max="20" width="9.140625" style="1" customWidth="1"/>
    <col min="21" max="23" width="11.28515625" style="1" customWidth="1"/>
    <col min="24" max="25" width="9.140625" style="1" customWidth="1"/>
    <col min="26" max="16384" width="8.85546875" style="1"/>
  </cols>
  <sheetData>
    <row r="1" spans="1:51" s="69" customFormat="1" ht="36" customHeight="1" x14ac:dyDescent="0.2">
      <c r="A1" s="670" t="s">
        <v>843</v>
      </c>
      <c r="B1" s="671"/>
      <c r="C1" s="671"/>
      <c r="E1" s="70" t="str">
        <f>Landing!B2</f>
        <v>NEC Products and Services Order Form</v>
      </c>
      <c r="K1" s="71"/>
      <c r="L1" s="64"/>
      <c r="M1" s="64"/>
      <c r="O1" s="155"/>
      <c r="P1" s="689" t="s">
        <v>842</v>
      </c>
      <c r="Q1" s="689"/>
      <c r="R1" s="689"/>
      <c r="S1" s="689"/>
      <c r="T1" s="689"/>
      <c r="U1" s="689"/>
      <c r="V1" s="689"/>
      <c r="W1" s="689"/>
      <c r="X1" s="155"/>
      <c r="Y1" s="155"/>
      <c r="Z1" s="155"/>
    </row>
    <row r="2" spans="1:51" ht="15" customHeight="1" x14ac:dyDescent="0.25">
      <c r="A2" s="672"/>
      <c r="B2" s="672"/>
      <c r="C2" s="672"/>
      <c r="D2" s="65"/>
      <c r="E2" s="65"/>
      <c r="F2" s="65"/>
      <c r="G2" s="65"/>
      <c r="H2" s="65"/>
      <c r="I2" s="65"/>
      <c r="J2" s="65"/>
      <c r="K2" s="65"/>
      <c r="L2" s="65"/>
      <c r="M2" s="65"/>
      <c r="N2" s="65"/>
      <c r="O2" s="65"/>
      <c r="P2" s="65"/>
      <c r="Q2" s="77"/>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row>
    <row r="3" spans="1:51" ht="15" customHeight="1" x14ac:dyDescent="0.25">
      <c r="A3" s="672"/>
      <c r="B3" s="672"/>
      <c r="C3" s="672"/>
      <c r="D3" s="65"/>
      <c r="E3" s="781" t="s">
        <v>635</v>
      </c>
      <c r="F3" s="782"/>
      <c r="G3" s="782"/>
      <c r="H3" s="782"/>
      <c r="I3" s="782"/>
      <c r="J3" s="782"/>
      <c r="K3" s="782"/>
      <c r="L3" s="782"/>
      <c r="M3" s="782"/>
      <c r="N3" s="782"/>
      <c r="O3" s="782"/>
      <c r="P3" s="783"/>
      <c r="Q3" s="575" t="s">
        <v>220</v>
      </c>
      <c r="R3" s="776" t="s">
        <v>595</v>
      </c>
      <c r="S3" s="777"/>
      <c r="T3" s="778"/>
      <c r="U3" s="776" t="s">
        <v>221</v>
      </c>
      <c r="V3" s="777"/>
      <c r="W3" s="778"/>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row>
    <row r="4" spans="1:51" ht="15" customHeight="1" x14ac:dyDescent="0.25">
      <c r="A4" s="673" t="s">
        <v>4</v>
      </c>
      <c r="B4" s="674"/>
      <c r="C4" s="675"/>
      <c r="D4" s="65"/>
      <c r="E4" s="695" t="s">
        <v>25</v>
      </c>
      <c r="F4" s="696"/>
      <c r="G4" s="696"/>
      <c r="H4" s="696"/>
      <c r="I4" s="696" t="s">
        <v>26</v>
      </c>
      <c r="J4" s="696"/>
      <c r="K4" s="696"/>
      <c r="L4" s="696"/>
      <c r="M4" s="696"/>
      <c r="N4" s="696"/>
      <c r="O4" s="696"/>
      <c r="P4" s="696"/>
      <c r="Q4" s="252"/>
      <c r="R4" s="252" t="s">
        <v>28</v>
      </c>
      <c r="S4" s="252" t="s">
        <v>29</v>
      </c>
      <c r="T4" s="252" t="s">
        <v>30</v>
      </c>
      <c r="U4" s="252" t="s">
        <v>28</v>
      </c>
      <c r="V4" s="252" t="s">
        <v>29</v>
      </c>
      <c r="W4" s="253" t="s">
        <v>30</v>
      </c>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row>
    <row r="5" spans="1:51" ht="15" customHeight="1" x14ac:dyDescent="0.25">
      <c r="A5" s="673"/>
      <c r="B5" s="674"/>
      <c r="C5" s="675"/>
      <c r="D5" s="65"/>
      <c r="E5" s="791" t="s">
        <v>122</v>
      </c>
      <c r="F5" s="792"/>
      <c r="G5" s="792"/>
      <c r="H5" s="792"/>
      <c r="I5" s="792"/>
      <c r="J5" s="792"/>
      <c r="K5" s="792"/>
      <c r="L5" s="792"/>
      <c r="M5" s="792"/>
      <c r="N5" s="792"/>
      <c r="O5" s="792"/>
      <c r="P5" s="792"/>
      <c r="Q5" s="255">
        <f>IF(SUM(Q6:Q15)&gt;0,9999,0)</f>
        <v>0</v>
      </c>
      <c r="R5" s="254"/>
      <c r="S5" s="254"/>
      <c r="T5" s="254"/>
      <c r="U5" s="254"/>
      <c r="V5" s="254"/>
      <c r="W5" s="256"/>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row>
    <row r="6" spans="1:51" ht="15" customHeight="1" x14ac:dyDescent="0.25">
      <c r="A6" s="673" t="str">
        <f>SpaceO!E3</f>
        <v>Important Information</v>
      </c>
      <c r="B6" s="674"/>
      <c r="C6" s="675"/>
      <c r="D6" s="65"/>
      <c r="E6" s="784" t="s">
        <v>654</v>
      </c>
      <c r="F6" s="785"/>
      <c r="G6" s="785"/>
      <c r="H6" s="785"/>
      <c r="I6" s="785" t="s">
        <v>123</v>
      </c>
      <c r="J6" s="785"/>
      <c r="K6" s="785"/>
      <c r="L6" s="785"/>
      <c r="M6" s="785"/>
      <c r="N6" s="785"/>
      <c r="O6" s="785"/>
      <c r="P6" s="786"/>
      <c r="Q6" s="530"/>
      <c r="R6" s="558">
        <v>31.002608000000006</v>
      </c>
      <c r="S6" s="121">
        <v>37.203129600000004</v>
      </c>
      <c r="T6" s="122">
        <v>48.364068480000007</v>
      </c>
      <c r="U6" s="121">
        <f t="shared" ref="U6:W7" si="0">$Q6*R6</f>
        <v>0</v>
      </c>
      <c r="V6" s="121">
        <f t="shared" si="0"/>
        <v>0</v>
      </c>
      <c r="W6" s="126">
        <f t="shared" si="0"/>
        <v>0</v>
      </c>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row>
    <row r="7" spans="1:51" ht="15" customHeight="1" x14ac:dyDescent="0.25">
      <c r="A7" s="673"/>
      <c r="B7" s="674"/>
      <c r="C7" s="675"/>
      <c r="D7" s="65"/>
      <c r="E7" s="787" t="s">
        <v>655</v>
      </c>
      <c r="F7" s="788"/>
      <c r="G7" s="788"/>
      <c r="H7" s="788"/>
      <c r="I7" s="788" t="s">
        <v>124</v>
      </c>
      <c r="J7" s="788"/>
      <c r="K7" s="788"/>
      <c r="L7" s="788"/>
      <c r="M7" s="788"/>
      <c r="N7" s="788"/>
      <c r="O7" s="788"/>
      <c r="P7" s="789"/>
      <c r="Q7" s="531"/>
      <c r="R7" s="133">
        <v>31.002608000000006</v>
      </c>
      <c r="S7" s="116">
        <v>37.203129600000004</v>
      </c>
      <c r="T7" s="117">
        <v>48.364068480000007</v>
      </c>
      <c r="U7" s="116">
        <f t="shared" si="0"/>
        <v>0</v>
      </c>
      <c r="V7" s="116">
        <f t="shared" si="0"/>
        <v>0</v>
      </c>
      <c r="W7" s="127">
        <f t="shared" si="0"/>
        <v>0</v>
      </c>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row>
    <row r="8" spans="1:51" ht="15" customHeight="1" x14ac:dyDescent="0.25">
      <c r="A8" s="663" t="str">
        <f>SpaceEI!E3</f>
        <v>IT &amp; Networks</v>
      </c>
      <c r="B8" s="664"/>
      <c r="C8" s="665"/>
      <c r="D8" s="65"/>
      <c r="E8" s="787" t="s">
        <v>656</v>
      </c>
      <c r="F8" s="788"/>
      <c r="G8" s="788"/>
      <c r="H8" s="788"/>
      <c r="I8" s="788" t="s">
        <v>125</v>
      </c>
      <c r="J8" s="788"/>
      <c r="K8" s="788"/>
      <c r="L8" s="788"/>
      <c r="M8" s="788"/>
      <c r="N8" s="788"/>
      <c r="O8" s="788"/>
      <c r="P8" s="789"/>
      <c r="Q8" s="531"/>
      <c r="R8" s="133">
        <v>31.002608000000006</v>
      </c>
      <c r="S8" s="116">
        <v>37.203129600000004</v>
      </c>
      <c r="T8" s="117">
        <v>48.364068480000007</v>
      </c>
      <c r="U8" s="116">
        <f t="shared" ref="U8:U15" si="1">$Q8*R8</f>
        <v>0</v>
      </c>
      <c r="V8" s="116">
        <f t="shared" ref="V8:V15" si="2">$Q8*S8</f>
        <v>0</v>
      </c>
      <c r="W8" s="127">
        <f t="shared" ref="W8:W15" si="3">$Q8*T8</f>
        <v>0</v>
      </c>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row>
    <row r="9" spans="1:51" ht="15" customHeight="1" x14ac:dyDescent="0.25">
      <c r="A9" s="666"/>
      <c r="B9" s="667"/>
      <c r="C9" s="668"/>
      <c r="D9" s="65"/>
      <c r="E9" s="787" t="s">
        <v>657</v>
      </c>
      <c r="F9" s="788"/>
      <c r="G9" s="788"/>
      <c r="H9" s="788"/>
      <c r="I9" s="788" t="s">
        <v>126</v>
      </c>
      <c r="J9" s="788"/>
      <c r="K9" s="788"/>
      <c r="L9" s="788"/>
      <c r="M9" s="788"/>
      <c r="N9" s="788"/>
      <c r="O9" s="788"/>
      <c r="P9" s="789"/>
      <c r="Q9" s="531"/>
      <c r="R9" s="133">
        <v>31.002608000000006</v>
      </c>
      <c r="S9" s="116">
        <v>37.203129600000004</v>
      </c>
      <c r="T9" s="117">
        <v>48.364068480000007</v>
      </c>
      <c r="U9" s="116">
        <f t="shared" si="1"/>
        <v>0</v>
      </c>
      <c r="V9" s="116">
        <f t="shared" si="2"/>
        <v>0</v>
      </c>
      <c r="W9" s="127">
        <f t="shared" si="3"/>
        <v>0</v>
      </c>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row>
    <row r="10" spans="1:51" ht="15" customHeight="1" x14ac:dyDescent="0.25">
      <c r="A10" s="663" t="str">
        <f>SpaceUT!E3</f>
        <v>Utilities</v>
      </c>
      <c r="B10" s="664"/>
      <c r="C10" s="665"/>
      <c r="D10" s="65"/>
      <c r="E10" s="787" t="s">
        <v>658</v>
      </c>
      <c r="F10" s="788"/>
      <c r="G10" s="788"/>
      <c r="H10" s="788"/>
      <c r="I10" s="788" t="s">
        <v>126</v>
      </c>
      <c r="J10" s="788"/>
      <c r="K10" s="788"/>
      <c r="L10" s="788"/>
      <c r="M10" s="788"/>
      <c r="N10" s="788"/>
      <c r="O10" s="788"/>
      <c r="P10" s="789"/>
      <c r="Q10" s="531"/>
      <c r="R10" s="133">
        <v>35.053200000000011</v>
      </c>
      <c r="S10" s="116">
        <v>42.063840000000006</v>
      </c>
      <c r="T10" s="117">
        <v>54.682992000000013</v>
      </c>
      <c r="U10" s="116">
        <f t="shared" si="1"/>
        <v>0</v>
      </c>
      <c r="V10" s="116">
        <f t="shared" si="2"/>
        <v>0</v>
      </c>
      <c r="W10" s="127">
        <f t="shared" si="3"/>
        <v>0</v>
      </c>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row>
    <row r="11" spans="1:51" ht="15" customHeight="1" x14ac:dyDescent="0.25">
      <c r="A11" s="666"/>
      <c r="B11" s="667"/>
      <c r="C11" s="668"/>
      <c r="D11" s="65"/>
      <c r="E11" s="787" t="s">
        <v>659</v>
      </c>
      <c r="F11" s="788"/>
      <c r="G11" s="788"/>
      <c r="H11" s="788"/>
      <c r="I11" s="788" t="s">
        <v>127</v>
      </c>
      <c r="J11" s="788"/>
      <c r="K11" s="788"/>
      <c r="L11" s="788"/>
      <c r="M11" s="788"/>
      <c r="N11" s="788"/>
      <c r="O11" s="788"/>
      <c r="P11" s="789"/>
      <c r="Q11" s="531"/>
      <c r="R11" s="133">
        <v>31.002608000000006</v>
      </c>
      <c r="S11" s="116">
        <v>37.203129600000004</v>
      </c>
      <c r="T11" s="117">
        <v>48.364068480000007</v>
      </c>
      <c r="U11" s="116">
        <f t="shared" si="1"/>
        <v>0</v>
      </c>
      <c r="V11" s="116">
        <f t="shared" si="2"/>
        <v>0</v>
      </c>
      <c r="W11" s="127">
        <f t="shared" si="3"/>
        <v>0</v>
      </c>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row>
    <row r="12" spans="1:51" ht="15" customHeight="1" x14ac:dyDescent="0.25">
      <c r="A12" s="676" t="str">
        <f>SpaceSA!E3</f>
        <v>Safety</v>
      </c>
      <c r="B12" s="677"/>
      <c r="C12" s="678"/>
      <c r="D12" s="65"/>
      <c r="E12" s="787" t="s">
        <v>128</v>
      </c>
      <c r="F12" s="788"/>
      <c r="G12" s="788"/>
      <c r="H12" s="788"/>
      <c r="I12" s="788" t="s">
        <v>129</v>
      </c>
      <c r="J12" s="788"/>
      <c r="K12" s="788"/>
      <c r="L12" s="788"/>
      <c r="M12" s="788"/>
      <c r="N12" s="788"/>
      <c r="O12" s="788"/>
      <c r="P12" s="789"/>
      <c r="Q12" s="531"/>
      <c r="R12" s="133">
        <v>20.408752000000003</v>
      </c>
      <c r="S12" s="116">
        <v>24.490502400000004</v>
      </c>
      <c r="T12" s="117">
        <v>31.837653120000006</v>
      </c>
      <c r="U12" s="116">
        <f t="shared" si="1"/>
        <v>0</v>
      </c>
      <c r="V12" s="116">
        <f t="shared" si="2"/>
        <v>0</v>
      </c>
      <c r="W12" s="127">
        <f t="shared" si="3"/>
        <v>0</v>
      </c>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row>
    <row r="13" spans="1:51" ht="15" customHeight="1" x14ac:dyDescent="0.25">
      <c r="A13" s="679"/>
      <c r="B13" s="680"/>
      <c r="C13" s="681"/>
      <c r="D13" s="65"/>
      <c r="E13" s="787" t="s">
        <v>130</v>
      </c>
      <c r="F13" s="788"/>
      <c r="G13" s="788"/>
      <c r="H13" s="788"/>
      <c r="I13" s="788" t="s">
        <v>131</v>
      </c>
      <c r="J13" s="788"/>
      <c r="K13" s="788"/>
      <c r="L13" s="788"/>
      <c r="M13" s="788"/>
      <c r="N13" s="788"/>
      <c r="O13" s="788"/>
      <c r="P13" s="789"/>
      <c r="Q13" s="531"/>
      <c r="R13" s="133">
        <v>25.070528000000007</v>
      </c>
      <c r="S13" s="116">
        <v>30.084633600000007</v>
      </c>
      <c r="T13" s="117">
        <v>39.110023680000012</v>
      </c>
      <c r="U13" s="116">
        <f t="shared" si="1"/>
        <v>0</v>
      </c>
      <c r="V13" s="116">
        <f t="shared" si="2"/>
        <v>0</v>
      </c>
      <c r="W13" s="127">
        <f t="shared" si="3"/>
        <v>0</v>
      </c>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row>
    <row r="14" spans="1:51" ht="15" customHeight="1" x14ac:dyDescent="0.25">
      <c r="A14" s="663" t="str">
        <f>SpaceFL!E3</f>
        <v>Flooring</v>
      </c>
      <c r="B14" s="664"/>
      <c r="C14" s="665"/>
      <c r="D14" s="65"/>
      <c r="E14" s="787" t="s">
        <v>132</v>
      </c>
      <c r="F14" s="788"/>
      <c r="G14" s="788"/>
      <c r="H14" s="788"/>
      <c r="I14" s="788" t="s">
        <v>133</v>
      </c>
      <c r="J14" s="788"/>
      <c r="K14" s="788"/>
      <c r="L14" s="788"/>
      <c r="M14" s="788"/>
      <c r="N14" s="788"/>
      <c r="O14" s="788"/>
      <c r="P14" s="789"/>
      <c r="Q14" s="531"/>
      <c r="R14" s="133">
        <v>37.174368000000008</v>
      </c>
      <c r="S14" s="116">
        <v>44.609241600000004</v>
      </c>
      <c r="T14" s="117">
        <v>57.992014080000004</v>
      </c>
      <c r="U14" s="116">
        <f t="shared" si="1"/>
        <v>0</v>
      </c>
      <c r="V14" s="116">
        <f t="shared" si="2"/>
        <v>0</v>
      </c>
      <c r="W14" s="127">
        <f t="shared" si="3"/>
        <v>0</v>
      </c>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row>
    <row r="15" spans="1:51" ht="15" customHeight="1" x14ac:dyDescent="0.25">
      <c r="A15" s="666"/>
      <c r="B15" s="667"/>
      <c r="C15" s="668"/>
      <c r="D15" s="65"/>
      <c r="E15" s="803" t="s">
        <v>134</v>
      </c>
      <c r="F15" s="804"/>
      <c r="G15" s="804"/>
      <c r="H15" s="804"/>
      <c r="I15" s="804" t="s">
        <v>133</v>
      </c>
      <c r="J15" s="804"/>
      <c r="K15" s="804"/>
      <c r="L15" s="804"/>
      <c r="M15" s="804"/>
      <c r="N15" s="804"/>
      <c r="O15" s="804"/>
      <c r="P15" s="805"/>
      <c r="Q15" s="532"/>
      <c r="R15" s="559">
        <v>129.76275200000003</v>
      </c>
      <c r="S15" s="118">
        <v>155.71530240000001</v>
      </c>
      <c r="T15" s="119">
        <v>202.42989312000003</v>
      </c>
      <c r="U15" s="116">
        <f t="shared" si="1"/>
        <v>0</v>
      </c>
      <c r="V15" s="116">
        <f t="shared" si="2"/>
        <v>0</v>
      </c>
      <c r="W15" s="127">
        <f t="shared" si="3"/>
        <v>0</v>
      </c>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row>
    <row r="16" spans="1:51" ht="15" customHeight="1" x14ac:dyDescent="0.25">
      <c r="A16" s="663" t="str">
        <f>SpaceCL!E3</f>
        <v>Cleaning</v>
      </c>
      <c r="B16" s="664"/>
      <c r="C16" s="665"/>
      <c r="D16" s="65"/>
      <c r="E16" s="797" t="s">
        <v>135</v>
      </c>
      <c r="F16" s="798"/>
      <c r="G16" s="798"/>
      <c r="H16" s="798"/>
      <c r="I16" s="798"/>
      <c r="J16" s="798"/>
      <c r="K16" s="798"/>
      <c r="L16" s="798"/>
      <c r="M16" s="798"/>
      <c r="N16" s="798"/>
      <c r="O16" s="798"/>
      <c r="P16" s="798"/>
      <c r="Q16" s="255">
        <f>IF(SUM(Q17:Q21)&gt;0,9999,0)</f>
        <v>0</v>
      </c>
      <c r="R16" s="123"/>
      <c r="S16" s="123"/>
      <c r="T16" s="123"/>
      <c r="U16" s="128"/>
      <c r="V16" s="128"/>
      <c r="W16" s="129"/>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row>
    <row r="17" spans="1:51" ht="15" customHeight="1" x14ac:dyDescent="0.25">
      <c r="A17" s="666"/>
      <c r="B17" s="667"/>
      <c r="C17" s="668"/>
      <c r="D17" s="65"/>
      <c r="E17" s="799" t="s">
        <v>660</v>
      </c>
      <c r="F17" s="800"/>
      <c r="G17" s="800"/>
      <c r="H17" s="800"/>
      <c r="I17" s="801" t="s">
        <v>136</v>
      </c>
      <c r="J17" s="802"/>
      <c r="K17" s="802"/>
      <c r="L17" s="802"/>
      <c r="M17" s="802"/>
      <c r="N17" s="802"/>
      <c r="O17" s="802"/>
      <c r="P17" s="802"/>
      <c r="Q17" s="530"/>
      <c r="R17" s="560">
        <v>9.4314080000000011</v>
      </c>
      <c r="S17" s="113">
        <v>11.317689600000001</v>
      </c>
      <c r="T17" s="114">
        <v>14.712996480000001</v>
      </c>
      <c r="U17" s="113">
        <f t="shared" ref="U17:W21" si="4">$Q17*R17</f>
        <v>0</v>
      </c>
      <c r="V17" s="113">
        <f t="shared" si="4"/>
        <v>0</v>
      </c>
      <c r="W17" s="130">
        <f t="shared" si="4"/>
        <v>0</v>
      </c>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row>
    <row r="18" spans="1:51" ht="15" customHeight="1" x14ac:dyDescent="0.25">
      <c r="A18" s="663" t="str">
        <f>SpaceCA!E3</f>
        <v>Food</v>
      </c>
      <c r="B18" s="664"/>
      <c r="C18" s="665"/>
      <c r="D18" s="65"/>
      <c r="E18" s="790" t="s">
        <v>661</v>
      </c>
      <c r="F18" s="765"/>
      <c r="G18" s="765"/>
      <c r="H18" s="765"/>
      <c r="I18" s="766" t="s">
        <v>137</v>
      </c>
      <c r="J18" s="773"/>
      <c r="K18" s="773"/>
      <c r="L18" s="773"/>
      <c r="M18" s="773"/>
      <c r="N18" s="773"/>
      <c r="O18" s="773"/>
      <c r="P18" s="773"/>
      <c r="Q18" s="531"/>
      <c r="R18" s="133">
        <v>25.477984000000006</v>
      </c>
      <c r="S18" s="116">
        <v>30.573580800000002</v>
      </c>
      <c r="T18" s="117">
        <v>39.74565504000001</v>
      </c>
      <c r="U18" s="116">
        <f t="shared" si="4"/>
        <v>0</v>
      </c>
      <c r="V18" s="116">
        <f t="shared" si="4"/>
        <v>0</v>
      </c>
      <c r="W18" s="127">
        <f t="shared" si="4"/>
        <v>0</v>
      </c>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row>
    <row r="19" spans="1:51" ht="15" customHeight="1" x14ac:dyDescent="0.25">
      <c r="A19" s="666"/>
      <c r="B19" s="667"/>
      <c r="C19" s="668"/>
      <c r="D19" s="65"/>
      <c r="E19" s="790" t="s">
        <v>138</v>
      </c>
      <c r="F19" s="765"/>
      <c r="G19" s="765"/>
      <c r="H19" s="765"/>
      <c r="I19" s="766" t="s">
        <v>139</v>
      </c>
      <c r="J19" s="773"/>
      <c r="K19" s="773"/>
      <c r="L19" s="773"/>
      <c r="M19" s="773"/>
      <c r="N19" s="773"/>
      <c r="O19" s="773"/>
      <c r="P19" s="773"/>
      <c r="Q19" s="531"/>
      <c r="R19" s="133">
        <v>2.1571200000000008</v>
      </c>
      <c r="S19" s="116">
        <v>2.5885440000000006</v>
      </c>
      <c r="T19" s="117">
        <v>3.3651072000000011</v>
      </c>
      <c r="U19" s="116">
        <f t="shared" si="4"/>
        <v>0</v>
      </c>
      <c r="V19" s="116">
        <f t="shared" si="4"/>
        <v>0</v>
      </c>
      <c r="W19" s="127">
        <f t="shared" si="4"/>
        <v>0</v>
      </c>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row>
    <row r="20" spans="1:51" ht="15" customHeight="1" x14ac:dyDescent="0.25">
      <c r="A20" s="663" t="str">
        <f>'SpaceCA (2)'!E3</f>
        <v>Drinks</v>
      </c>
      <c r="B20" s="664"/>
      <c r="C20" s="665"/>
      <c r="D20" s="65"/>
      <c r="E20" s="790" t="s">
        <v>140</v>
      </c>
      <c r="F20" s="765"/>
      <c r="G20" s="765"/>
      <c r="H20" s="765"/>
      <c r="I20" s="766" t="s">
        <v>141</v>
      </c>
      <c r="J20" s="773"/>
      <c r="K20" s="773"/>
      <c r="L20" s="773"/>
      <c r="M20" s="773"/>
      <c r="N20" s="773"/>
      <c r="O20" s="773"/>
      <c r="P20" s="773"/>
      <c r="Q20" s="531"/>
      <c r="R20" s="133">
        <v>29.660400000000003</v>
      </c>
      <c r="S20" s="116">
        <v>35.592480000000002</v>
      </c>
      <c r="T20" s="117">
        <v>46.270224000000013</v>
      </c>
      <c r="U20" s="116">
        <f t="shared" si="4"/>
        <v>0</v>
      </c>
      <c r="V20" s="116">
        <f t="shared" si="4"/>
        <v>0</v>
      </c>
      <c r="W20" s="127">
        <f t="shared" si="4"/>
        <v>0</v>
      </c>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row>
    <row r="21" spans="1:51" ht="15" customHeight="1" x14ac:dyDescent="0.25">
      <c r="A21" s="666"/>
      <c r="B21" s="667"/>
      <c r="C21" s="668"/>
      <c r="D21" s="65"/>
      <c r="E21" s="795" t="s">
        <v>142</v>
      </c>
      <c r="F21" s="796"/>
      <c r="G21" s="796"/>
      <c r="H21" s="796"/>
      <c r="I21" s="793" t="s">
        <v>143</v>
      </c>
      <c r="J21" s="794"/>
      <c r="K21" s="794"/>
      <c r="L21" s="794"/>
      <c r="M21" s="794"/>
      <c r="N21" s="794"/>
      <c r="O21" s="794"/>
      <c r="P21" s="794"/>
      <c r="Q21" s="532"/>
      <c r="R21" s="561">
        <v>29.660400000000003</v>
      </c>
      <c r="S21" s="124">
        <v>35.592480000000002</v>
      </c>
      <c r="T21" s="125">
        <v>46.270224000000013</v>
      </c>
      <c r="U21" s="124">
        <f t="shared" si="4"/>
        <v>0</v>
      </c>
      <c r="V21" s="124">
        <f t="shared" si="4"/>
        <v>0</v>
      </c>
      <c r="W21" s="131">
        <f t="shared" si="4"/>
        <v>0</v>
      </c>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row>
    <row r="22" spans="1:51" ht="15" customHeight="1" x14ac:dyDescent="0.25">
      <c r="A22" s="663" t="str">
        <f>'SpaceCA (3)'!E3</f>
        <v>Alcohol</v>
      </c>
      <c r="B22" s="664"/>
      <c r="C22" s="6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row>
    <row r="23" spans="1:51" ht="15" customHeight="1" x14ac:dyDescent="0.25">
      <c r="A23" s="666"/>
      <c r="B23" s="667"/>
      <c r="C23" s="66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row>
    <row r="24" spans="1:51" ht="15" customHeight="1" x14ac:dyDescent="0.25">
      <c r="A24" s="663" t="str">
        <f>'SpaceCA (4)'!E3</f>
        <v>Catering - Equipment</v>
      </c>
      <c r="B24" s="664"/>
      <c r="C24" s="6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row>
    <row r="25" spans="1:51" ht="15" customHeight="1" x14ac:dyDescent="0.25">
      <c r="A25" s="666"/>
      <c r="B25" s="667"/>
      <c r="C25" s="668"/>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row>
    <row r="26" spans="1:51" ht="15" customHeight="1" x14ac:dyDescent="0.25">
      <c r="A26" s="663" t="str">
        <f>'SpaceCA (5)'!E3</f>
        <v>Catering - Hygiene</v>
      </c>
      <c r="B26" s="664"/>
      <c r="C26" s="6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row>
    <row r="27" spans="1:51" ht="15" customHeight="1" x14ac:dyDescent="0.25">
      <c r="A27" s="666"/>
      <c r="B27" s="667"/>
      <c r="C27" s="668"/>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row>
    <row r="28" spans="1:51" ht="15" customHeight="1" x14ac:dyDescent="0.25">
      <c r="A28" s="663" t="str">
        <f>SpaceGR!E3</f>
        <v>Graphics &amp; Rigging</v>
      </c>
      <c r="B28" s="664"/>
      <c r="C28" s="6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row>
    <row r="29" spans="1:51" ht="15" customHeight="1" x14ac:dyDescent="0.25">
      <c r="A29" s="666"/>
      <c r="B29" s="667"/>
      <c r="C29" s="668"/>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row>
    <row r="30" spans="1:51" ht="15" customHeight="1" x14ac:dyDescent="0.25">
      <c r="A30" s="663" t="str">
        <f>SpaceCD!E2</f>
        <v>Your contact details</v>
      </c>
      <c r="B30" s="664"/>
      <c r="C30" s="6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row>
    <row r="31" spans="1:51" ht="15" customHeight="1" x14ac:dyDescent="0.25">
      <c r="A31" s="666"/>
      <c r="B31" s="667"/>
      <c r="C31" s="668"/>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row>
    <row r="32" spans="1:51" ht="15" customHeight="1" x14ac:dyDescent="0.25">
      <c r="A32" s="663" t="str">
        <f>SpaceOS!E2</f>
        <v>Order summary</v>
      </c>
      <c r="B32" s="664"/>
      <c r="C32" s="6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row>
    <row r="33" spans="1:51" ht="15" customHeight="1" x14ac:dyDescent="0.25">
      <c r="A33" s="666"/>
      <c r="B33" s="667"/>
      <c r="C33" s="668"/>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row>
    <row r="34" spans="1:51" ht="15" customHeight="1" x14ac:dyDescent="0.25">
      <c r="A34" s="663" t="str">
        <f>SpaceTC!E2</f>
        <v>Terms &amp; Conditions</v>
      </c>
      <c r="B34" s="664"/>
      <c r="C34" s="6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row>
    <row r="35" spans="1:51" ht="15" customHeight="1" x14ac:dyDescent="0.25">
      <c r="A35" s="666"/>
      <c r="B35" s="667"/>
      <c r="C35" s="668"/>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row>
    <row r="36" spans="1:51" ht="15" customHeight="1" x14ac:dyDescent="0.25">
      <c r="A36" s="72"/>
      <c r="B36" s="72"/>
      <c r="C36" s="72"/>
      <c r="D36" s="65"/>
      <c r="E36" s="65"/>
      <c r="F36" s="76"/>
      <c r="G36" s="65"/>
      <c r="H36" s="65"/>
      <c r="I36" s="65"/>
      <c r="J36" s="65"/>
      <c r="K36" s="65"/>
      <c r="L36" s="65"/>
      <c r="M36" s="65"/>
      <c r="N36" s="77"/>
      <c r="O36" s="77"/>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row>
    <row r="37" spans="1:51" ht="15" customHeight="1" x14ac:dyDescent="0.25">
      <c r="A37" s="73"/>
      <c r="B37" s="73"/>
      <c r="C37" s="73"/>
      <c r="D37" s="65"/>
      <c r="E37" s="106"/>
      <c r="G37" s="112"/>
      <c r="H37" s="105"/>
      <c r="I37" s="105"/>
      <c r="J37" s="106"/>
      <c r="L37" s="105"/>
      <c r="M37" s="105"/>
      <c r="N37" s="106"/>
      <c r="O37" s="105"/>
      <c r="Q37" s="105"/>
      <c r="R37" s="105"/>
      <c r="S37" s="105"/>
      <c r="T37" s="105"/>
      <c r="U37" s="105"/>
      <c r="W37" s="105"/>
      <c r="X37" s="105"/>
      <c r="Y37" s="10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row>
    <row r="38" spans="1:51" ht="15" customHeight="1" x14ac:dyDescent="0.25">
      <c r="A38" s="669" t="s">
        <v>18</v>
      </c>
      <c r="B38" s="669"/>
      <c r="C38" s="669"/>
      <c r="D38" s="65"/>
      <c r="E38" s="65"/>
      <c r="F38" s="65"/>
      <c r="G38" s="65"/>
      <c r="H38" s="65"/>
      <c r="I38" s="65"/>
      <c r="J38" s="65"/>
      <c r="K38" s="65"/>
      <c r="L38" s="65"/>
      <c r="M38" s="65"/>
      <c r="N38" s="65"/>
      <c r="O38" s="65"/>
      <c r="P38" s="65"/>
      <c r="Q38" s="77"/>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row>
    <row r="39" spans="1:51" ht="15" customHeight="1" x14ac:dyDescent="0.25">
      <c r="A39" s="104" t="s">
        <v>88</v>
      </c>
      <c r="B39" s="231"/>
      <c r="C39" s="231"/>
      <c r="D39" s="65"/>
      <c r="E39" s="65"/>
      <c r="F39" s="65"/>
      <c r="G39" s="65"/>
      <c r="H39" s="65"/>
      <c r="I39" s="65"/>
      <c r="J39" s="65"/>
      <c r="K39" s="65"/>
      <c r="L39" s="65"/>
      <c r="M39" s="65"/>
      <c r="N39" s="65"/>
      <c r="O39" s="65"/>
      <c r="P39" s="65"/>
      <c r="Q39" s="77"/>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row>
    <row r="40" spans="1:51" ht="15" customHeight="1" x14ac:dyDescent="0.25">
      <c r="A40" s="68" t="s">
        <v>20</v>
      </c>
      <c r="B40" s="231"/>
      <c r="C40" s="231"/>
      <c r="D40" s="65"/>
      <c r="E40" s="65"/>
      <c r="F40" s="65"/>
      <c r="G40" s="65"/>
      <c r="H40" s="65"/>
      <c r="I40" s="65"/>
      <c r="J40" s="65"/>
      <c r="K40" s="65"/>
      <c r="L40" s="65"/>
      <c r="M40" s="65"/>
      <c r="N40" s="65"/>
      <c r="O40" s="65"/>
      <c r="P40" s="65"/>
      <c r="Q40" s="77"/>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row>
    <row r="41" spans="1:51" ht="15" customHeight="1" x14ac:dyDescent="0.25">
      <c r="A41" s="68" t="s">
        <v>21</v>
      </c>
      <c r="B41" s="231"/>
      <c r="C41" s="231"/>
      <c r="D41" s="65"/>
      <c r="E41" s="65"/>
      <c r="F41" s="65"/>
      <c r="G41" s="65"/>
      <c r="H41" s="65"/>
      <c r="I41" s="65"/>
      <c r="J41" s="65"/>
      <c r="K41" s="65"/>
      <c r="L41" s="65"/>
      <c r="M41" s="65"/>
      <c r="N41" s="65"/>
      <c r="O41" s="65"/>
      <c r="P41" s="65"/>
      <c r="Q41" s="77"/>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row>
    <row r="42" spans="1:51" ht="15" customHeight="1" x14ac:dyDescent="0.25">
      <c r="A42" s="68" t="s">
        <v>22</v>
      </c>
      <c r="B42" s="231"/>
      <c r="C42" s="231"/>
      <c r="D42" s="65"/>
      <c r="E42" s="65"/>
      <c r="F42" s="65"/>
      <c r="G42" s="65"/>
      <c r="H42" s="65"/>
      <c r="I42" s="65"/>
      <c r="J42" s="65"/>
      <c r="K42" s="65"/>
      <c r="L42" s="65"/>
      <c r="M42" s="65"/>
      <c r="N42" s="65"/>
      <c r="O42" s="65"/>
      <c r="P42" s="65"/>
      <c r="Q42" s="77"/>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row>
    <row r="43" spans="1:51" ht="15" customHeight="1" x14ac:dyDescent="0.25">
      <c r="A43" s="68" t="s">
        <v>23</v>
      </c>
      <c r="B43" s="231"/>
      <c r="C43" s="231"/>
      <c r="D43" s="65"/>
      <c r="E43" s="65"/>
      <c r="F43" s="65"/>
      <c r="G43" s="65"/>
      <c r="H43" s="65"/>
      <c r="I43" s="65"/>
      <c r="J43" s="65"/>
      <c r="K43" s="65"/>
      <c r="L43" s="65"/>
      <c r="M43" s="65"/>
      <c r="N43" s="65"/>
      <c r="O43" s="65"/>
      <c r="P43" s="65"/>
      <c r="Q43" s="77"/>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row>
    <row r="44" spans="1:51" ht="15" customHeight="1" x14ac:dyDescent="0.25">
      <c r="A44" s="68" t="s">
        <v>827</v>
      </c>
      <c r="B44" s="231"/>
      <c r="C44" s="231"/>
      <c r="D44" s="65"/>
      <c r="E44" s="65"/>
      <c r="F44" s="65"/>
      <c r="G44" s="65"/>
      <c r="H44" s="65"/>
      <c r="I44" s="65"/>
      <c r="J44" s="65"/>
      <c r="K44" s="65"/>
      <c r="L44" s="65"/>
      <c r="M44" s="65"/>
      <c r="N44" s="65"/>
      <c r="O44" s="65"/>
      <c r="P44" s="65"/>
      <c r="Q44" s="77"/>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row>
    <row r="45" spans="1:51" ht="15" customHeight="1" x14ac:dyDescent="0.25">
      <c r="A45" s="74"/>
      <c r="B45" s="231"/>
      <c r="C45" s="231"/>
      <c r="D45" s="65"/>
      <c r="E45" s="65"/>
      <c r="F45" s="65"/>
      <c r="G45" s="65"/>
      <c r="H45" s="65"/>
      <c r="I45" s="65"/>
      <c r="J45" s="65"/>
      <c r="K45" s="65"/>
      <c r="L45" s="65"/>
      <c r="M45" s="65"/>
      <c r="N45" s="65"/>
      <c r="O45" s="65"/>
      <c r="P45" s="65"/>
      <c r="Q45" s="77"/>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row>
    <row r="46" spans="1:51" ht="15" customHeight="1" x14ac:dyDescent="0.25">
      <c r="A46" s="661" t="s">
        <v>705</v>
      </c>
      <c r="B46" s="661"/>
      <c r="C46" s="661"/>
      <c r="D46" s="65"/>
      <c r="E46" s="65"/>
      <c r="F46" s="65"/>
      <c r="G46" s="65"/>
      <c r="H46" s="65"/>
      <c r="I46" s="65"/>
      <c r="J46" s="65"/>
      <c r="K46" s="65"/>
      <c r="L46" s="65"/>
      <c r="M46" s="65"/>
      <c r="N46" s="65"/>
      <c r="O46" s="65"/>
      <c r="P46" s="65"/>
      <c r="Q46" s="77"/>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row>
    <row r="47" spans="1:51" ht="15" customHeight="1" x14ac:dyDescent="0.25">
      <c r="A47" s="661"/>
      <c r="B47" s="661"/>
      <c r="C47" s="661"/>
      <c r="D47" s="65"/>
      <c r="E47" s="65"/>
      <c r="F47" s="65"/>
      <c r="G47" s="65"/>
      <c r="H47" s="65"/>
      <c r="I47" s="65"/>
      <c r="J47" s="65"/>
      <c r="K47" s="65"/>
      <c r="L47" s="65"/>
      <c r="M47" s="65"/>
      <c r="N47" s="65"/>
      <c r="O47" s="65"/>
      <c r="P47" s="65"/>
      <c r="Q47" s="77"/>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row>
    <row r="48" spans="1:51" ht="15" customHeight="1" x14ac:dyDescent="0.25">
      <c r="A48" s="662" t="s">
        <v>24</v>
      </c>
      <c r="B48" s="662"/>
      <c r="C48" s="662"/>
      <c r="D48" s="65"/>
      <c r="E48" s="65"/>
      <c r="F48" s="65"/>
      <c r="G48" s="65"/>
      <c r="H48" s="65"/>
      <c r="I48" s="65"/>
      <c r="J48" s="65"/>
      <c r="K48" s="65"/>
      <c r="L48" s="65"/>
      <c r="M48" s="65"/>
      <c r="N48" s="65"/>
      <c r="O48" s="65"/>
      <c r="P48" s="65"/>
      <c r="Q48" s="77"/>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row>
    <row r="49" spans="1:51" ht="15" customHeight="1" x14ac:dyDescent="0.25">
      <c r="A49" s="662"/>
      <c r="B49" s="662"/>
      <c r="C49" s="662"/>
      <c r="D49" s="65"/>
      <c r="E49" s="65"/>
      <c r="F49" s="65"/>
      <c r="G49" s="65"/>
      <c r="H49" s="65"/>
      <c r="I49" s="65"/>
      <c r="J49" s="65"/>
      <c r="K49" s="65"/>
      <c r="L49" s="65"/>
      <c r="M49" s="65"/>
      <c r="N49" s="65"/>
      <c r="O49" s="65"/>
      <c r="P49" s="65"/>
      <c r="Q49" s="77"/>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row>
    <row r="50" spans="1:51" ht="15" customHeight="1" x14ac:dyDescent="0.25">
      <c r="A50" s="73"/>
      <c r="B50" s="73"/>
      <c r="C50" s="73"/>
      <c r="D50" s="65"/>
      <c r="E50" s="65"/>
      <c r="F50" s="65"/>
      <c r="G50" s="65"/>
      <c r="H50" s="65"/>
      <c r="I50" s="65"/>
      <c r="J50" s="65"/>
      <c r="K50" s="65"/>
      <c r="L50" s="65"/>
      <c r="M50" s="65"/>
      <c r="N50" s="65"/>
      <c r="O50" s="65"/>
      <c r="P50" s="65"/>
      <c r="Q50" s="77"/>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row>
    <row r="51" spans="1:51" ht="15" customHeight="1" x14ac:dyDescent="0.25">
      <c r="A51" s="73"/>
      <c r="B51" s="73"/>
      <c r="C51" s="73"/>
      <c r="D51" s="65"/>
      <c r="E51" s="65"/>
      <c r="F51" s="65"/>
      <c r="G51" s="65"/>
      <c r="H51" s="65"/>
      <c r="I51" s="65"/>
      <c r="J51" s="65"/>
      <c r="K51" s="65"/>
      <c r="L51" s="65"/>
      <c r="M51" s="65"/>
      <c r="N51" s="65"/>
      <c r="O51" s="65"/>
      <c r="P51" s="65"/>
      <c r="Q51" s="77"/>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row>
    <row r="52" spans="1:51" ht="15" customHeight="1" x14ac:dyDescent="0.25">
      <c r="A52" s="73"/>
      <c r="B52" s="73"/>
      <c r="C52" s="73"/>
      <c r="D52" s="65"/>
      <c r="E52" s="65"/>
      <c r="F52" s="65"/>
      <c r="G52" s="65"/>
      <c r="H52" s="65"/>
      <c r="I52" s="65"/>
      <c r="J52" s="65"/>
      <c r="K52" s="65"/>
      <c r="L52" s="65"/>
      <c r="M52" s="65"/>
      <c r="N52" s="65"/>
      <c r="O52" s="65"/>
      <c r="P52" s="65"/>
      <c r="Q52" s="77"/>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row>
    <row r="53" spans="1:51" ht="15" customHeight="1" x14ac:dyDescent="0.25">
      <c r="A53" s="73"/>
      <c r="B53" s="73"/>
      <c r="C53" s="73"/>
      <c r="D53" s="65"/>
      <c r="E53" s="65"/>
      <c r="F53" s="65"/>
      <c r="G53" s="65"/>
      <c r="H53" s="65"/>
      <c r="I53" s="65"/>
      <c r="J53" s="65"/>
      <c r="K53" s="65"/>
      <c r="L53" s="65"/>
      <c r="M53" s="65"/>
      <c r="N53" s="65"/>
      <c r="O53" s="65"/>
      <c r="P53" s="65"/>
      <c r="Q53" s="77"/>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row>
    <row r="54" spans="1:51" ht="15" customHeight="1" x14ac:dyDescent="0.25">
      <c r="D54" s="65"/>
      <c r="E54" s="65"/>
      <c r="F54" s="65"/>
      <c r="G54" s="65"/>
      <c r="H54" s="65"/>
      <c r="I54" s="65"/>
      <c r="J54" s="65"/>
      <c r="K54" s="65"/>
      <c r="L54" s="65"/>
      <c r="M54" s="65"/>
      <c r="N54" s="65"/>
      <c r="O54" s="65"/>
      <c r="P54" s="65"/>
      <c r="Q54" s="77"/>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row>
    <row r="55" spans="1:51" ht="15" customHeight="1" x14ac:dyDescent="0.25">
      <c r="D55" s="65"/>
      <c r="E55" s="65"/>
      <c r="F55" s="65"/>
      <c r="G55" s="65"/>
      <c r="H55" s="65"/>
      <c r="I55" s="65"/>
      <c r="J55" s="65"/>
      <c r="K55" s="65"/>
      <c r="L55" s="65"/>
      <c r="M55" s="65"/>
      <c r="N55" s="65"/>
      <c r="O55" s="65"/>
      <c r="P55" s="65"/>
      <c r="Q55" s="77"/>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row>
    <row r="56" spans="1:51" ht="15" customHeight="1" x14ac:dyDescent="0.25">
      <c r="D56" s="65"/>
      <c r="E56" s="65"/>
      <c r="F56" s="65"/>
      <c r="G56" s="65"/>
      <c r="H56" s="65"/>
      <c r="I56" s="65"/>
      <c r="J56" s="65"/>
      <c r="K56" s="65"/>
      <c r="L56" s="65"/>
      <c r="M56" s="65"/>
      <c r="N56" s="65"/>
      <c r="O56" s="65"/>
      <c r="P56" s="65"/>
      <c r="Q56" s="77"/>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row>
    <row r="57" spans="1:51" ht="15" customHeight="1" x14ac:dyDescent="0.25">
      <c r="D57" s="65"/>
      <c r="E57" s="65"/>
      <c r="F57" s="65"/>
      <c r="G57" s="65"/>
      <c r="H57" s="65"/>
      <c r="I57" s="65"/>
      <c r="J57" s="65"/>
      <c r="K57" s="65"/>
      <c r="L57" s="65"/>
      <c r="M57" s="65"/>
      <c r="N57" s="65"/>
      <c r="O57" s="65"/>
      <c r="P57" s="65"/>
      <c r="Q57" s="77"/>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row>
    <row r="58" spans="1:51" ht="15" customHeight="1" x14ac:dyDescent="0.25">
      <c r="D58" s="65"/>
      <c r="E58" s="65"/>
      <c r="F58" s="65"/>
      <c r="G58" s="65"/>
      <c r="H58" s="65"/>
      <c r="I58" s="65"/>
      <c r="J58" s="65"/>
      <c r="K58" s="65"/>
      <c r="L58" s="65"/>
      <c r="M58" s="65"/>
      <c r="N58" s="65"/>
      <c r="O58" s="65"/>
      <c r="P58" s="65"/>
      <c r="Q58" s="77"/>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row>
    <row r="59" spans="1:51" ht="15" customHeight="1" x14ac:dyDescent="0.25">
      <c r="D59" s="65"/>
      <c r="E59" s="65"/>
      <c r="F59" s="65"/>
      <c r="G59" s="65"/>
      <c r="H59" s="65"/>
      <c r="I59" s="65"/>
      <c r="J59" s="65"/>
      <c r="K59" s="65"/>
      <c r="L59" s="65"/>
      <c r="M59" s="65"/>
      <c r="N59" s="65"/>
      <c r="O59" s="65"/>
      <c r="P59" s="65"/>
      <c r="Q59" s="77"/>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row>
    <row r="60" spans="1:51" ht="15" customHeight="1" x14ac:dyDescent="0.25">
      <c r="D60" s="65"/>
      <c r="E60" s="65"/>
      <c r="F60" s="65"/>
      <c r="G60" s="65"/>
      <c r="H60" s="65"/>
      <c r="I60" s="65"/>
      <c r="J60" s="65"/>
      <c r="K60" s="65"/>
      <c r="L60" s="65"/>
      <c r="M60" s="65"/>
      <c r="N60" s="65"/>
      <c r="O60" s="65"/>
      <c r="P60" s="65"/>
      <c r="Q60" s="77"/>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row>
    <row r="61" spans="1:51" ht="15" customHeight="1" x14ac:dyDescent="0.25">
      <c r="D61" s="65"/>
      <c r="E61" s="65"/>
      <c r="F61" s="65"/>
      <c r="G61" s="65"/>
      <c r="H61" s="65"/>
      <c r="I61" s="65"/>
      <c r="J61" s="65"/>
      <c r="K61" s="65"/>
      <c r="L61" s="65"/>
      <c r="M61" s="65"/>
      <c r="N61" s="65"/>
      <c r="O61" s="65"/>
      <c r="P61" s="65"/>
      <c r="Q61" s="77"/>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row>
    <row r="62" spans="1:51" ht="15" customHeight="1" x14ac:dyDescent="0.25">
      <c r="D62" s="65"/>
      <c r="E62" s="65"/>
      <c r="F62" s="65"/>
      <c r="G62" s="65"/>
      <c r="H62" s="65"/>
      <c r="I62" s="65"/>
      <c r="J62" s="65"/>
      <c r="K62" s="65"/>
      <c r="L62" s="65"/>
      <c r="M62" s="65"/>
      <c r="N62" s="65"/>
      <c r="O62" s="65"/>
      <c r="P62" s="65"/>
      <c r="Q62" s="77"/>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row>
    <row r="63" spans="1:51" ht="15" customHeight="1" x14ac:dyDescent="0.25">
      <c r="D63" s="65"/>
      <c r="E63" s="65"/>
      <c r="F63" s="65"/>
      <c r="G63" s="65"/>
      <c r="H63" s="65"/>
      <c r="I63" s="65"/>
      <c r="J63" s="65"/>
      <c r="K63" s="65"/>
      <c r="L63" s="65"/>
      <c r="M63" s="65"/>
      <c r="N63" s="65"/>
      <c r="O63" s="65"/>
      <c r="P63" s="65"/>
      <c r="Q63" s="77"/>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row>
    <row r="64" spans="1:51" ht="15" customHeight="1" x14ac:dyDescent="0.25">
      <c r="D64" s="65"/>
      <c r="E64" s="65"/>
      <c r="F64" s="65"/>
      <c r="G64" s="65"/>
      <c r="H64" s="65"/>
      <c r="I64" s="65"/>
      <c r="J64" s="65"/>
      <c r="K64" s="65"/>
      <c r="L64" s="65"/>
      <c r="M64" s="65"/>
      <c r="N64" s="65"/>
      <c r="O64" s="65"/>
      <c r="P64" s="65"/>
      <c r="Q64" s="77"/>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row>
    <row r="65" spans="4:51" ht="15" customHeight="1" x14ac:dyDescent="0.25">
      <c r="D65" s="65"/>
      <c r="E65" s="65"/>
      <c r="F65" s="65"/>
      <c r="G65" s="65"/>
      <c r="H65" s="65"/>
      <c r="I65" s="65"/>
      <c r="J65" s="65"/>
      <c r="K65" s="65"/>
      <c r="L65" s="65"/>
      <c r="M65" s="65"/>
      <c r="N65" s="65"/>
      <c r="O65" s="65"/>
      <c r="P65" s="65"/>
      <c r="Q65" s="77"/>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row>
    <row r="66" spans="4:51" ht="15" customHeight="1" x14ac:dyDescent="0.25">
      <c r="D66" s="65"/>
      <c r="E66" s="65"/>
      <c r="F66" s="65"/>
      <c r="G66" s="65"/>
      <c r="H66" s="65"/>
      <c r="I66" s="65"/>
      <c r="J66" s="65"/>
      <c r="K66" s="65"/>
      <c r="L66" s="65"/>
      <c r="M66" s="65"/>
      <c r="N66" s="65"/>
      <c r="O66" s="65"/>
      <c r="P66" s="65"/>
      <c r="Q66" s="77"/>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row>
    <row r="67" spans="4:51" ht="15" customHeight="1" x14ac:dyDescent="0.25">
      <c r="D67" s="65"/>
      <c r="E67" s="65"/>
      <c r="F67" s="65"/>
      <c r="G67" s="65"/>
      <c r="H67" s="65"/>
      <c r="I67" s="65"/>
      <c r="J67" s="65"/>
      <c r="K67" s="65"/>
      <c r="L67" s="65"/>
      <c r="M67" s="65"/>
      <c r="N67" s="65"/>
      <c r="O67" s="65"/>
      <c r="P67" s="65"/>
      <c r="Q67" s="77"/>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row>
    <row r="68" spans="4:51" ht="15" customHeight="1" x14ac:dyDescent="0.25">
      <c r="D68" s="65"/>
      <c r="E68" s="65"/>
      <c r="F68" s="65"/>
      <c r="G68" s="65"/>
      <c r="H68" s="65"/>
      <c r="I68" s="65"/>
      <c r="J68" s="65"/>
      <c r="K68" s="65"/>
      <c r="L68" s="65"/>
      <c r="M68" s="65"/>
      <c r="N68" s="65"/>
      <c r="O68" s="65"/>
      <c r="P68" s="65"/>
      <c r="Q68" s="77"/>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row>
    <row r="69" spans="4:51" ht="15" customHeight="1" x14ac:dyDescent="0.25">
      <c r="D69" s="65"/>
      <c r="E69" s="65"/>
      <c r="F69" s="65"/>
      <c r="G69" s="65"/>
      <c r="H69" s="65"/>
      <c r="I69" s="65"/>
      <c r="J69" s="65"/>
      <c r="K69" s="65"/>
      <c r="L69" s="65"/>
      <c r="M69" s="65"/>
      <c r="N69" s="65"/>
      <c r="O69" s="65"/>
      <c r="P69" s="65"/>
      <c r="Q69" s="77"/>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row>
    <row r="70" spans="4:51" ht="15" customHeight="1" x14ac:dyDescent="0.25">
      <c r="D70" s="65"/>
      <c r="E70" s="65"/>
      <c r="F70" s="65"/>
      <c r="G70" s="65"/>
      <c r="H70" s="65"/>
      <c r="I70" s="65"/>
      <c r="J70" s="65"/>
      <c r="K70" s="65"/>
      <c r="L70" s="65"/>
      <c r="M70" s="65"/>
      <c r="N70" s="65"/>
      <c r="O70" s="65"/>
      <c r="P70" s="65"/>
      <c r="Q70" s="77"/>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row>
    <row r="71" spans="4:51" ht="15" customHeight="1" x14ac:dyDescent="0.25">
      <c r="D71" s="65"/>
      <c r="E71" s="65"/>
      <c r="F71" s="65"/>
      <c r="G71" s="65"/>
      <c r="H71" s="65"/>
      <c r="I71" s="65"/>
      <c r="J71" s="65"/>
      <c r="K71" s="65"/>
      <c r="L71" s="65"/>
      <c r="M71" s="65"/>
      <c r="N71" s="65"/>
      <c r="O71" s="65"/>
      <c r="P71" s="65"/>
      <c r="Q71" s="77"/>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row>
    <row r="72" spans="4:51" ht="15" customHeight="1" x14ac:dyDescent="0.25">
      <c r="D72" s="65"/>
      <c r="E72" s="65"/>
      <c r="F72" s="65"/>
      <c r="G72" s="65"/>
      <c r="H72" s="65"/>
      <c r="I72" s="65"/>
      <c r="J72" s="65"/>
      <c r="K72" s="65"/>
      <c r="L72" s="65"/>
      <c r="M72" s="65"/>
      <c r="N72" s="65"/>
      <c r="O72" s="65"/>
      <c r="P72" s="65"/>
      <c r="Q72" s="77"/>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row>
    <row r="73" spans="4:51" ht="15" customHeight="1" x14ac:dyDescent="0.25">
      <c r="D73" s="65"/>
      <c r="E73" s="65"/>
      <c r="F73" s="65"/>
      <c r="G73" s="65"/>
      <c r="H73" s="65"/>
      <c r="I73" s="65"/>
      <c r="J73" s="65"/>
      <c r="K73" s="65"/>
      <c r="L73" s="65"/>
      <c r="M73" s="65"/>
      <c r="N73" s="65"/>
      <c r="O73" s="65"/>
      <c r="P73" s="65"/>
      <c r="Q73" s="77"/>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row>
    <row r="74" spans="4:51" ht="15" customHeight="1" x14ac:dyDescent="0.25">
      <c r="D74" s="65"/>
      <c r="E74" s="65"/>
      <c r="F74" s="65"/>
      <c r="G74" s="65"/>
      <c r="H74" s="65"/>
      <c r="I74" s="65"/>
      <c r="J74" s="65"/>
      <c r="K74" s="65"/>
      <c r="L74" s="65"/>
      <c r="M74" s="65"/>
      <c r="N74" s="65"/>
      <c r="O74" s="65"/>
      <c r="P74" s="65"/>
      <c r="Q74" s="77"/>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row>
    <row r="75" spans="4:51" ht="15" customHeight="1" x14ac:dyDescent="0.25">
      <c r="D75" s="65"/>
      <c r="E75" s="65"/>
      <c r="F75" s="65"/>
      <c r="G75" s="65"/>
      <c r="H75" s="65"/>
      <c r="I75" s="65"/>
      <c r="J75" s="65"/>
      <c r="K75" s="65"/>
      <c r="L75" s="65"/>
      <c r="M75" s="65"/>
      <c r="N75" s="65"/>
      <c r="O75" s="65"/>
      <c r="P75" s="65"/>
      <c r="Q75" s="77"/>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row>
    <row r="76" spans="4:51" ht="15" customHeight="1" x14ac:dyDescent="0.25">
      <c r="D76" s="65"/>
      <c r="E76" s="65"/>
      <c r="F76" s="65"/>
      <c r="G76" s="65"/>
      <c r="H76" s="65"/>
      <c r="I76" s="65"/>
      <c r="J76" s="65"/>
      <c r="K76" s="65"/>
      <c r="L76" s="65"/>
      <c r="M76" s="65"/>
      <c r="N76" s="65"/>
      <c r="O76" s="65"/>
      <c r="P76" s="65"/>
      <c r="Q76" s="77"/>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row>
    <row r="77" spans="4:51" ht="15" customHeight="1" x14ac:dyDescent="0.25">
      <c r="D77" s="65"/>
      <c r="E77" s="65"/>
      <c r="F77" s="65"/>
      <c r="G77" s="65"/>
      <c r="H77" s="65"/>
      <c r="I77" s="65"/>
      <c r="J77" s="65"/>
      <c r="K77" s="65"/>
      <c r="L77" s="65"/>
      <c r="M77" s="65"/>
      <c r="N77" s="65"/>
      <c r="O77" s="65"/>
      <c r="P77" s="65"/>
      <c r="Q77" s="77"/>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row>
    <row r="78" spans="4:51" ht="15" customHeight="1" x14ac:dyDescent="0.25">
      <c r="D78" s="65"/>
      <c r="E78" s="65"/>
      <c r="F78" s="65"/>
      <c r="G78" s="65"/>
      <c r="H78" s="65"/>
      <c r="I78" s="65"/>
      <c r="J78" s="65"/>
      <c r="K78" s="65"/>
      <c r="L78" s="65"/>
      <c r="M78" s="65"/>
      <c r="N78" s="65"/>
      <c r="O78" s="65"/>
      <c r="P78" s="65"/>
      <c r="Q78" s="77"/>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row>
    <row r="79" spans="4:51" ht="15" customHeight="1" x14ac:dyDescent="0.25">
      <c r="D79" s="65"/>
      <c r="E79" s="65"/>
      <c r="F79" s="65"/>
      <c r="G79" s="65"/>
      <c r="H79" s="65"/>
      <c r="I79" s="65"/>
      <c r="J79" s="65"/>
      <c r="K79" s="65"/>
      <c r="L79" s="65"/>
      <c r="M79" s="65"/>
      <c r="N79" s="65"/>
      <c r="O79" s="65"/>
      <c r="P79" s="65"/>
      <c r="Q79" s="77"/>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row>
    <row r="80" spans="4:51" ht="15" customHeight="1" x14ac:dyDescent="0.25">
      <c r="D80" s="65"/>
      <c r="E80" s="65"/>
      <c r="F80" s="65"/>
      <c r="G80" s="65"/>
      <c r="H80" s="65"/>
      <c r="I80" s="65"/>
      <c r="J80" s="65"/>
      <c r="K80" s="65"/>
      <c r="L80" s="65"/>
      <c r="M80" s="65"/>
      <c r="N80" s="65"/>
      <c r="O80" s="65"/>
      <c r="P80" s="65"/>
      <c r="Q80" s="77"/>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row>
    <row r="81" spans="4:51" ht="15" customHeight="1" x14ac:dyDescent="0.25">
      <c r="D81" s="65"/>
      <c r="E81" s="65"/>
      <c r="F81" s="65"/>
      <c r="G81" s="65"/>
      <c r="H81" s="65"/>
      <c r="I81" s="65"/>
      <c r="J81" s="65"/>
      <c r="K81" s="65"/>
      <c r="L81" s="65"/>
      <c r="M81" s="65"/>
      <c r="N81" s="65"/>
      <c r="O81" s="65"/>
      <c r="P81" s="65"/>
      <c r="Q81" s="77"/>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row>
    <row r="82" spans="4:51" ht="15" customHeight="1" x14ac:dyDescent="0.25">
      <c r="D82" s="65"/>
      <c r="E82" s="65"/>
      <c r="F82" s="65"/>
      <c r="G82" s="65"/>
      <c r="H82" s="65"/>
      <c r="I82" s="65"/>
      <c r="J82" s="65"/>
      <c r="K82" s="65"/>
      <c r="L82" s="65"/>
      <c r="M82" s="65"/>
      <c r="N82" s="65"/>
      <c r="O82" s="65"/>
      <c r="P82" s="65"/>
      <c r="Q82" s="77"/>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row>
    <row r="83" spans="4:51" ht="15" customHeight="1" x14ac:dyDescent="0.25">
      <c r="D83" s="65"/>
      <c r="E83" s="65"/>
      <c r="F83" s="65"/>
      <c r="G83" s="65"/>
      <c r="H83" s="65"/>
      <c r="I83" s="65"/>
      <c r="J83" s="65"/>
      <c r="K83" s="65"/>
      <c r="L83" s="65"/>
      <c r="M83" s="65"/>
      <c r="N83" s="65"/>
      <c r="O83" s="65"/>
      <c r="P83" s="65"/>
      <c r="Q83" s="77"/>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row>
    <row r="84" spans="4:51" ht="15" customHeight="1" x14ac:dyDescent="0.25">
      <c r="D84" s="65"/>
      <c r="E84" s="65"/>
      <c r="F84" s="65"/>
      <c r="G84" s="65"/>
      <c r="H84" s="65"/>
      <c r="I84" s="65"/>
      <c r="J84" s="65"/>
      <c r="K84" s="65"/>
      <c r="L84" s="65"/>
      <c r="M84" s="65"/>
      <c r="N84" s="65"/>
      <c r="O84" s="65"/>
      <c r="P84" s="65"/>
      <c r="Q84" s="77"/>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row>
    <row r="85" spans="4:51" ht="15" customHeight="1" x14ac:dyDescent="0.25">
      <c r="D85" s="65"/>
      <c r="E85" s="65"/>
      <c r="F85" s="65"/>
      <c r="G85" s="65"/>
      <c r="H85" s="65"/>
      <c r="I85" s="65"/>
      <c r="J85" s="65"/>
      <c r="K85" s="65"/>
      <c r="L85" s="65"/>
      <c r="M85" s="65"/>
      <c r="N85" s="65"/>
      <c r="O85" s="65"/>
      <c r="P85" s="65"/>
      <c r="Q85" s="77"/>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row>
    <row r="86" spans="4:51" ht="15" customHeight="1" x14ac:dyDescent="0.25">
      <c r="D86" s="65"/>
      <c r="E86" s="65"/>
      <c r="F86" s="65"/>
      <c r="G86" s="65"/>
      <c r="H86" s="65"/>
      <c r="I86" s="65"/>
      <c r="J86" s="65"/>
      <c r="K86" s="65"/>
      <c r="L86" s="65"/>
      <c r="M86" s="65"/>
      <c r="N86" s="65"/>
      <c r="O86" s="65"/>
      <c r="P86" s="65"/>
      <c r="Q86" s="77"/>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row>
    <row r="87" spans="4:51" ht="15" customHeight="1" x14ac:dyDescent="0.25">
      <c r="D87" s="65"/>
      <c r="E87" s="65"/>
      <c r="F87" s="65"/>
      <c r="G87" s="65"/>
      <c r="H87" s="65"/>
      <c r="I87" s="65"/>
      <c r="J87" s="65"/>
      <c r="K87" s="65"/>
      <c r="L87" s="65"/>
      <c r="M87" s="65"/>
      <c r="N87" s="65"/>
      <c r="O87" s="65"/>
      <c r="P87" s="65"/>
      <c r="Q87" s="77"/>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row>
    <row r="88" spans="4:51" ht="15" customHeight="1" x14ac:dyDescent="0.25">
      <c r="D88" s="65"/>
      <c r="E88" s="65"/>
      <c r="F88" s="65"/>
      <c r="G88" s="65"/>
      <c r="H88" s="65"/>
      <c r="I88" s="65"/>
      <c r="J88" s="65"/>
      <c r="K88" s="65"/>
      <c r="L88" s="65"/>
      <c r="M88" s="65"/>
      <c r="N88" s="65"/>
      <c r="O88" s="65"/>
      <c r="P88" s="65"/>
      <c r="Q88" s="77"/>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row>
    <row r="89" spans="4:51" ht="15" customHeight="1" x14ac:dyDescent="0.25">
      <c r="D89" s="65"/>
      <c r="E89" s="65"/>
      <c r="F89" s="65"/>
      <c r="G89" s="65"/>
      <c r="H89" s="65"/>
      <c r="I89" s="65"/>
      <c r="J89" s="65"/>
      <c r="K89" s="65"/>
      <c r="L89" s="65"/>
      <c r="M89" s="65"/>
      <c r="N89" s="65"/>
      <c r="O89" s="65"/>
      <c r="P89" s="65"/>
      <c r="Q89" s="77"/>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row>
    <row r="90" spans="4:51" ht="15" customHeight="1" x14ac:dyDescent="0.25">
      <c r="D90" s="65"/>
      <c r="E90" s="65"/>
      <c r="F90" s="65"/>
      <c r="G90" s="65"/>
      <c r="H90" s="65"/>
      <c r="I90" s="65"/>
      <c r="J90" s="65"/>
      <c r="K90" s="65"/>
      <c r="L90" s="65"/>
      <c r="M90" s="65"/>
      <c r="N90" s="65"/>
      <c r="O90" s="65"/>
      <c r="P90" s="65"/>
      <c r="Q90" s="77"/>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row>
    <row r="91" spans="4:51" ht="15" customHeight="1" x14ac:dyDescent="0.25">
      <c r="D91" s="65"/>
      <c r="E91" s="65"/>
      <c r="F91" s="65"/>
      <c r="G91" s="65"/>
      <c r="H91" s="65"/>
      <c r="I91" s="65"/>
      <c r="J91" s="65"/>
      <c r="K91" s="65"/>
      <c r="L91" s="65"/>
      <c r="M91" s="65"/>
      <c r="N91" s="65"/>
      <c r="O91" s="65"/>
      <c r="P91" s="65"/>
      <c r="Q91" s="77"/>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row>
    <row r="92" spans="4:51" ht="15" customHeight="1" x14ac:dyDescent="0.25">
      <c r="D92" s="65"/>
      <c r="E92" s="65"/>
      <c r="F92" s="65"/>
      <c r="G92" s="65"/>
      <c r="H92" s="65"/>
      <c r="I92" s="65"/>
      <c r="J92" s="65"/>
      <c r="K92" s="65"/>
      <c r="L92" s="65"/>
      <c r="M92" s="65"/>
      <c r="N92" s="65"/>
      <c r="O92" s="65"/>
      <c r="P92" s="65"/>
      <c r="Q92" s="77"/>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row>
    <row r="93" spans="4:51" ht="15" customHeight="1" x14ac:dyDescent="0.25">
      <c r="D93" s="65"/>
      <c r="E93" s="65"/>
      <c r="F93" s="65"/>
      <c r="G93" s="65"/>
      <c r="H93" s="65"/>
      <c r="I93" s="65"/>
      <c r="J93" s="65"/>
      <c r="K93" s="65"/>
      <c r="L93" s="65"/>
      <c r="M93" s="65"/>
      <c r="N93" s="65"/>
      <c r="O93" s="65"/>
      <c r="P93" s="65"/>
      <c r="Q93" s="77"/>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row>
    <row r="94" spans="4:51" ht="15" customHeight="1" x14ac:dyDescent="0.25">
      <c r="D94" s="65"/>
      <c r="E94" s="65"/>
      <c r="F94" s="65"/>
      <c r="G94" s="65"/>
      <c r="H94" s="65"/>
      <c r="I94" s="65"/>
      <c r="J94" s="65"/>
      <c r="K94" s="65"/>
      <c r="L94" s="65"/>
      <c r="M94" s="65"/>
      <c r="N94" s="65"/>
      <c r="O94" s="65"/>
      <c r="P94" s="65"/>
      <c r="Q94" s="77"/>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row>
    <row r="95" spans="4:51" ht="15" customHeight="1" x14ac:dyDescent="0.25">
      <c r="D95" s="65"/>
      <c r="E95" s="65"/>
      <c r="F95" s="65"/>
      <c r="G95" s="65"/>
      <c r="H95" s="65"/>
      <c r="I95" s="65"/>
      <c r="J95" s="65"/>
      <c r="K95" s="65"/>
      <c r="L95" s="65"/>
      <c r="M95" s="65"/>
      <c r="N95" s="65"/>
      <c r="O95" s="65"/>
      <c r="P95" s="65"/>
      <c r="Q95" s="77"/>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row>
    <row r="96" spans="4:51" ht="15" customHeight="1" x14ac:dyDescent="0.25">
      <c r="D96" s="65"/>
      <c r="E96" s="65"/>
      <c r="F96" s="65"/>
      <c r="G96" s="65"/>
      <c r="H96" s="65"/>
      <c r="I96" s="65"/>
      <c r="J96" s="65"/>
      <c r="K96" s="65"/>
      <c r="L96" s="65"/>
      <c r="M96" s="65"/>
      <c r="N96" s="65"/>
      <c r="O96" s="65"/>
      <c r="P96" s="65"/>
      <c r="Q96" s="77"/>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row>
    <row r="97" spans="4:51" ht="15" customHeight="1" x14ac:dyDescent="0.25">
      <c r="D97" s="65"/>
      <c r="E97" s="65"/>
      <c r="F97" s="65"/>
      <c r="G97" s="65"/>
      <c r="H97" s="65"/>
      <c r="I97" s="65"/>
      <c r="J97" s="65"/>
      <c r="K97" s="65"/>
      <c r="L97" s="65"/>
      <c r="M97" s="65"/>
      <c r="N97" s="65"/>
      <c r="O97" s="65"/>
      <c r="P97" s="65"/>
      <c r="Q97" s="77"/>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row>
    <row r="98" spans="4:51" ht="15" customHeight="1" x14ac:dyDescent="0.25">
      <c r="D98" s="65"/>
      <c r="E98" s="65"/>
      <c r="F98" s="65"/>
      <c r="G98" s="65"/>
      <c r="H98" s="65"/>
      <c r="I98" s="65"/>
      <c r="J98" s="65"/>
      <c r="K98" s="65"/>
      <c r="L98" s="65"/>
      <c r="M98" s="65"/>
      <c r="N98" s="65"/>
      <c r="O98" s="65"/>
      <c r="P98" s="65"/>
      <c r="Q98" s="77"/>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row>
    <row r="99" spans="4:51" ht="15" customHeight="1" x14ac:dyDescent="0.25">
      <c r="D99" s="65"/>
      <c r="E99" s="65"/>
      <c r="F99" s="65"/>
      <c r="G99" s="65"/>
      <c r="H99" s="65"/>
      <c r="I99" s="65"/>
      <c r="J99" s="65"/>
      <c r="K99" s="65"/>
      <c r="L99" s="65"/>
      <c r="M99" s="65"/>
      <c r="N99" s="65"/>
      <c r="O99" s="65"/>
      <c r="P99" s="65"/>
      <c r="Q99" s="77"/>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row>
    <row r="100" spans="4:51" ht="15" customHeight="1" x14ac:dyDescent="0.25">
      <c r="D100" s="65"/>
      <c r="E100" s="65"/>
      <c r="F100" s="65"/>
      <c r="G100" s="65"/>
      <c r="H100" s="65"/>
      <c r="I100" s="65"/>
      <c r="J100" s="65"/>
      <c r="K100" s="65"/>
      <c r="L100" s="65"/>
      <c r="M100" s="65"/>
      <c r="N100" s="65"/>
      <c r="O100" s="65"/>
      <c r="P100" s="65"/>
      <c r="Q100" s="77"/>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row>
    <row r="101" spans="4:51" ht="15" customHeight="1" x14ac:dyDescent="0.25">
      <c r="D101" s="65"/>
      <c r="E101" s="65"/>
      <c r="F101" s="65"/>
      <c r="G101" s="65"/>
      <c r="H101" s="65"/>
      <c r="I101" s="65"/>
      <c r="J101" s="65"/>
      <c r="K101" s="65"/>
      <c r="L101" s="65"/>
      <c r="M101" s="65"/>
      <c r="N101" s="65"/>
      <c r="O101" s="65"/>
      <c r="P101" s="65"/>
      <c r="Q101" s="77"/>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row>
    <row r="102" spans="4:51" ht="15" customHeight="1" x14ac:dyDescent="0.25">
      <c r="D102" s="65"/>
      <c r="E102" s="65"/>
      <c r="F102" s="65"/>
      <c r="G102" s="65"/>
      <c r="H102" s="65"/>
      <c r="I102" s="65"/>
      <c r="J102" s="65"/>
      <c r="K102" s="65"/>
      <c r="L102" s="65"/>
      <c r="M102" s="65"/>
      <c r="N102" s="65"/>
      <c r="O102" s="65"/>
      <c r="P102" s="65"/>
      <c r="Q102" s="77"/>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row>
    <row r="103" spans="4:51" ht="15" customHeight="1" x14ac:dyDescent="0.25">
      <c r="D103" s="65"/>
      <c r="E103" s="65"/>
      <c r="F103" s="65"/>
      <c r="G103" s="65"/>
      <c r="H103" s="65"/>
      <c r="I103" s="65"/>
      <c r="J103" s="65"/>
      <c r="K103" s="65"/>
      <c r="L103" s="65"/>
      <c r="M103" s="65"/>
      <c r="N103" s="65"/>
      <c r="O103" s="65"/>
      <c r="P103" s="65"/>
      <c r="Q103" s="77"/>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row>
    <row r="104" spans="4:51" ht="15" customHeight="1" x14ac:dyDescent="0.25">
      <c r="D104" s="65"/>
      <c r="E104" s="65"/>
      <c r="F104" s="65"/>
      <c r="G104" s="65"/>
      <c r="H104" s="65"/>
      <c r="I104" s="65"/>
      <c r="J104" s="65"/>
      <c r="K104" s="65"/>
      <c r="L104" s="65"/>
      <c r="M104" s="65"/>
      <c r="N104" s="65"/>
      <c r="O104" s="65"/>
      <c r="P104" s="65"/>
      <c r="Q104" s="77"/>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row>
    <row r="105" spans="4:51" ht="15" customHeight="1" x14ac:dyDescent="0.25">
      <c r="D105" s="65"/>
      <c r="E105" s="65"/>
      <c r="F105" s="65"/>
      <c r="G105" s="65"/>
      <c r="H105" s="65"/>
      <c r="I105" s="65"/>
      <c r="J105" s="65"/>
      <c r="K105" s="65"/>
      <c r="L105" s="65"/>
      <c r="M105" s="65"/>
      <c r="N105" s="65"/>
      <c r="O105" s="65"/>
      <c r="P105" s="65"/>
      <c r="Q105" s="77"/>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row>
    <row r="106" spans="4:51" ht="15" customHeight="1" x14ac:dyDescent="0.25">
      <c r="D106" s="65"/>
      <c r="E106" s="65"/>
      <c r="F106" s="65"/>
      <c r="G106" s="65"/>
      <c r="H106" s="65"/>
      <c r="I106" s="65"/>
      <c r="J106" s="65"/>
      <c r="K106" s="65"/>
      <c r="L106" s="65"/>
      <c r="M106" s="65"/>
      <c r="N106" s="65"/>
      <c r="O106" s="65"/>
      <c r="P106" s="65"/>
      <c r="Q106" s="77"/>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row>
    <row r="107" spans="4:51" ht="15" customHeight="1" x14ac:dyDescent="0.25">
      <c r="D107" s="65"/>
      <c r="E107" s="65"/>
      <c r="F107" s="65"/>
      <c r="G107" s="65"/>
      <c r="H107" s="65"/>
      <c r="I107" s="65"/>
      <c r="J107" s="65"/>
      <c r="K107" s="65"/>
      <c r="L107" s="65"/>
      <c r="M107" s="65"/>
      <c r="N107" s="65"/>
      <c r="O107" s="65"/>
      <c r="P107" s="65"/>
      <c r="Q107" s="77"/>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row>
    <row r="108" spans="4:51" ht="15" customHeight="1" x14ac:dyDescent="0.25">
      <c r="D108" s="65"/>
      <c r="E108" s="65"/>
      <c r="F108" s="65"/>
      <c r="G108" s="65"/>
      <c r="H108" s="65"/>
      <c r="I108" s="65"/>
      <c r="J108" s="65"/>
      <c r="K108" s="65"/>
      <c r="L108" s="65"/>
      <c r="M108" s="65"/>
      <c r="N108" s="65"/>
      <c r="O108" s="65"/>
      <c r="P108" s="65"/>
      <c r="Q108" s="77"/>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row>
    <row r="109" spans="4:51" ht="15" customHeight="1" x14ac:dyDescent="0.25">
      <c r="D109" s="65"/>
      <c r="E109" s="65"/>
      <c r="F109" s="65"/>
      <c r="G109" s="65"/>
      <c r="H109" s="65"/>
      <c r="I109" s="65"/>
      <c r="J109" s="65"/>
      <c r="K109" s="65"/>
      <c r="L109" s="65"/>
      <c r="M109" s="65"/>
      <c r="N109" s="65"/>
      <c r="O109" s="65"/>
      <c r="P109" s="65"/>
      <c r="Q109" s="77"/>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row>
    <row r="110" spans="4:51" ht="15" customHeight="1" x14ac:dyDescent="0.25">
      <c r="D110" s="65"/>
      <c r="E110" s="65"/>
      <c r="F110" s="65"/>
      <c r="G110" s="65"/>
      <c r="H110" s="65"/>
      <c r="I110" s="65"/>
      <c r="J110" s="65"/>
      <c r="K110" s="65"/>
      <c r="L110" s="65"/>
      <c r="M110" s="65"/>
      <c r="N110" s="65"/>
      <c r="O110" s="65"/>
      <c r="P110" s="65"/>
      <c r="Q110" s="77"/>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row>
    <row r="111" spans="4:51" ht="15" customHeight="1" x14ac:dyDescent="0.25">
      <c r="D111" s="65"/>
      <c r="E111" s="65"/>
      <c r="F111" s="65"/>
      <c r="G111" s="65"/>
      <c r="H111" s="65"/>
      <c r="I111" s="65"/>
      <c r="J111" s="65"/>
      <c r="K111" s="65"/>
      <c r="L111" s="65"/>
      <c r="M111" s="65"/>
      <c r="N111" s="65"/>
      <c r="O111" s="65"/>
      <c r="P111" s="65"/>
      <c r="Q111" s="77"/>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row>
    <row r="112" spans="4:51" ht="15" customHeight="1" x14ac:dyDescent="0.25">
      <c r="D112" s="65"/>
      <c r="E112" s="65"/>
      <c r="F112" s="65"/>
      <c r="G112" s="65"/>
      <c r="H112" s="65"/>
      <c r="I112" s="65"/>
      <c r="J112" s="65"/>
      <c r="K112" s="65"/>
      <c r="L112" s="65"/>
      <c r="M112" s="65"/>
      <c r="N112" s="65"/>
      <c r="O112" s="65"/>
      <c r="P112" s="65"/>
      <c r="Q112" s="77"/>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row>
    <row r="113" spans="4:51" ht="15" customHeight="1" x14ac:dyDescent="0.25">
      <c r="D113" s="65"/>
      <c r="E113" s="65"/>
      <c r="F113" s="65"/>
      <c r="G113" s="65"/>
      <c r="H113" s="65"/>
      <c r="I113" s="65"/>
      <c r="J113" s="65"/>
      <c r="K113" s="65"/>
      <c r="L113" s="65"/>
      <c r="M113" s="65"/>
      <c r="N113" s="65"/>
      <c r="O113" s="65"/>
      <c r="P113" s="65"/>
      <c r="Q113" s="77"/>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row>
    <row r="114" spans="4:51" ht="15" customHeight="1" x14ac:dyDescent="0.25">
      <c r="D114" s="65"/>
      <c r="E114" s="65"/>
      <c r="F114" s="65"/>
      <c r="G114" s="65"/>
      <c r="H114" s="65"/>
      <c r="I114" s="65"/>
      <c r="J114" s="65"/>
      <c r="K114" s="65"/>
      <c r="L114" s="65"/>
      <c r="M114" s="65"/>
      <c r="N114" s="65"/>
      <c r="O114" s="65"/>
      <c r="P114" s="65"/>
      <c r="Q114" s="77"/>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row>
    <row r="115" spans="4:51" ht="15" customHeight="1" x14ac:dyDescent="0.25">
      <c r="D115" s="65"/>
      <c r="E115" s="65"/>
      <c r="F115" s="65"/>
      <c r="G115" s="65"/>
      <c r="H115" s="65"/>
      <c r="I115" s="65"/>
      <c r="J115" s="65"/>
      <c r="K115" s="65"/>
      <c r="L115" s="65"/>
      <c r="M115" s="65"/>
      <c r="N115" s="65"/>
      <c r="O115" s="65"/>
      <c r="P115" s="65"/>
      <c r="Q115" s="77"/>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row>
    <row r="116" spans="4:51" ht="15" customHeight="1" x14ac:dyDescent="0.25">
      <c r="D116" s="65"/>
      <c r="E116" s="65"/>
      <c r="F116" s="65"/>
      <c r="G116" s="65"/>
      <c r="H116" s="65"/>
      <c r="I116" s="65"/>
      <c r="J116" s="65"/>
      <c r="K116" s="65"/>
      <c r="L116" s="65"/>
      <c r="M116" s="65"/>
      <c r="N116" s="65"/>
      <c r="O116" s="65"/>
      <c r="P116" s="65"/>
      <c r="Q116" s="77"/>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row>
    <row r="117" spans="4:51" ht="15" customHeight="1" x14ac:dyDescent="0.25">
      <c r="D117" s="65"/>
      <c r="E117" s="65"/>
      <c r="F117" s="65"/>
      <c r="G117" s="65"/>
      <c r="H117" s="65"/>
      <c r="I117" s="65"/>
      <c r="J117" s="65"/>
      <c r="K117" s="65"/>
      <c r="L117" s="65"/>
      <c r="M117" s="65"/>
      <c r="N117" s="65"/>
      <c r="O117" s="65"/>
      <c r="P117" s="65"/>
      <c r="Q117" s="77"/>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row>
    <row r="118" spans="4:51" ht="15" customHeight="1" x14ac:dyDescent="0.25">
      <c r="D118" s="65"/>
      <c r="E118" s="65"/>
      <c r="F118" s="65"/>
      <c r="G118" s="65"/>
      <c r="H118" s="65"/>
      <c r="I118" s="65"/>
      <c r="J118" s="65"/>
      <c r="K118" s="65"/>
      <c r="L118" s="65"/>
      <c r="M118" s="65"/>
      <c r="N118" s="65"/>
      <c r="O118" s="65"/>
      <c r="P118" s="65"/>
      <c r="Q118" s="77"/>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row>
    <row r="119" spans="4:51" ht="15" customHeight="1" x14ac:dyDescent="0.25">
      <c r="D119" s="65"/>
      <c r="E119" s="65"/>
      <c r="F119" s="65"/>
      <c r="G119" s="65"/>
      <c r="H119" s="65"/>
      <c r="I119" s="65"/>
      <c r="J119" s="65"/>
      <c r="K119" s="65"/>
      <c r="L119" s="65"/>
      <c r="M119" s="65"/>
      <c r="N119" s="65"/>
      <c r="O119" s="65"/>
      <c r="P119" s="65"/>
      <c r="Q119" s="77"/>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row>
    <row r="120" spans="4:51" ht="15" customHeight="1" x14ac:dyDescent="0.25">
      <c r="D120" s="65"/>
      <c r="E120" s="65"/>
      <c r="F120" s="65"/>
      <c r="G120" s="65"/>
      <c r="H120" s="65"/>
      <c r="I120" s="65"/>
      <c r="J120" s="65"/>
      <c r="K120" s="65"/>
      <c r="L120" s="65"/>
      <c r="M120" s="65"/>
      <c r="N120" s="65"/>
      <c r="O120" s="65"/>
      <c r="P120" s="65"/>
      <c r="Q120" s="77"/>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row>
    <row r="121" spans="4:51" ht="15" customHeight="1" x14ac:dyDescent="0.25">
      <c r="D121" s="65"/>
      <c r="E121" s="65"/>
      <c r="F121" s="65"/>
      <c r="G121" s="65"/>
      <c r="H121" s="65"/>
      <c r="I121" s="65"/>
      <c r="J121" s="65"/>
      <c r="K121" s="65"/>
      <c r="L121" s="65"/>
      <c r="M121" s="65"/>
      <c r="N121" s="65"/>
      <c r="O121" s="65"/>
      <c r="P121" s="65"/>
      <c r="Q121" s="77"/>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row>
    <row r="122" spans="4:51" ht="15" customHeight="1" x14ac:dyDescent="0.25">
      <c r="D122" s="65"/>
      <c r="E122" s="65"/>
      <c r="F122" s="65"/>
      <c r="G122" s="65"/>
      <c r="H122" s="65"/>
      <c r="I122" s="65"/>
      <c r="J122" s="65"/>
      <c r="K122" s="65"/>
      <c r="L122" s="65"/>
      <c r="M122" s="65"/>
      <c r="N122" s="65"/>
      <c r="O122" s="65"/>
      <c r="P122" s="65"/>
      <c r="Q122" s="77"/>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row>
    <row r="123" spans="4:51" ht="15" customHeight="1" x14ac:dyDescent="0.25">
      <c r="D123" s="65"/>
      <c r="E123" s="65"/>
      <c r="F123" s="65"/>
      <c r="G123" s="65"/>
      <c r="H123" s="65"/>
      <c r="I123" s="65"/>
      <c r="J123" s="65"/>
      <c r="K123" s="65"/>
      <c r="L123" s="65"/>
      <c r="M123" s="65"/>
      <c r="N123" s="65"/>
      <c r="O123" s="65"/>
      <c r="P123" s="65"/>
      <c r="Q123" s="77"/>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row>
    <row r="124" spans="4:51" ht="15" customHeight="1" x14ac:dyDescent="0.25">
      <c r="D124" s="65"/>
      <c r="E124" s="65"/>
      <c r="F124" s="65"/>
      <c r="G124" s="65"/>
      <c r="H124" s="65"/>
      <c r="I124" s="65"/>
      <c r="J124" s="65"/>
      <c r="K124" s="65"/>
      <c r="L124" s="65"/>
      <c r="M124" s="65"/>
      <c r="N124" s="65"/>
      <c r="O124" s="65"/>
      <c r="P124" s="65"/>
      <c r="Q124" s="77"/>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row>
    <row r="125" spans="4:51" ht="15" customHeight="1" x14ac:dyDescent="0.25">
      <c r="D125" s="65"/>
      <c r="E125" s="65"/>
      <c r="F125" s="65"/>
      <c r="G125" s="65"/>
      <c r="H125" s="65"/>
      <c r="I125" s="65"/>
      <c r="J125" s="65"/>
      <c r="K125" s="65"/>
      <c r="L125" s="65"/>
      <c r="M125" s="65"/>
      <c r="N125" s="65"/>
      <c r="O125" s="65"/>
      <c r="P125" s="65"/>
      <c r="Q125" s="77"/>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row>
    <row r="126" spans="4:51" ht="15" customHeight="1" x14ac:dyDescent="0.25">
      <c r="D126" s="65"/>
      <c r="E126" s="65"/>
      <c r="F126" s="65"/>
      <c r="G126" s="65"/>
      <c r="H126" s="65"/>
      <c r="I126" s="65"/>
      <c r="J126" s="65"/>
      <c r="K126" s="65"/>
      <c r="L126" s="65"/>
      <c r="M126" s="65"/>
      <c r="N126" s="65"/>
      <c r="O126" s="65"/>
      <c r="P126" s="65"/>
      <c r="Q126" s="77"/>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row>
    <row r="127" spans="4:51" ht="15" customHeight="1" x14ac:dyDescent="0.25">
      <c r="D127" s="65"/>
      <c r="E127" s="65"/>
      <c r="F127" s="65"/>
      <c r="G127" s="65"/>
      <c r="H127" s="65"/>
      <c r="I127" s="65"/>
      <c r="J127" s="65"/>
      <c r="K127" s="65"/>
      <c r="L127" s="65"/>
      <c r="M127" s="65"/>
      <c r="N127" s="65"/>
      <c r="O127" s="65"/>
      <c r="P127" s="65"/>
      <c r="Q127" s="77"/>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row>
    <row r="128" spans="4:51" ht="15" customHeight="1" x14ac:dyDescent="0.25">
      <c r="D128" s="65"/>
      <c r="E128" s="65"/>
      <c r="F128" s="65"/>
      <c r="G128" s="65"/>
      <c r="H128" s="65"/>
      <c r="I128" s="65"/>
      <c r="J128" s="65"/>
      <c r="K128" s="65"/>
      <c r="L128" s="65"/>
      <c r="M128" s="65"/>
      <c r="N128" s="65"/>
      <c r="O128" s="65"/>
      <c r="P128" s="65"/>
      <c r="Q128" s="77"/>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row>
    <row r="129" spans="4:51" ht="15" customHeight="1" x14ac:dyDescent="0.25">
      <c r="D129" s="65"/>
      <c r="E129" s="65"/>
      <c r="F129" s="65"/>
      <c r="G129" s="65"/>
      <c r="H129" s="65"/>
      <c r="I129" s="65"/>
      <c r="J129" s="65"/>
      <c r="K129" s="65"/>
      <c r="L129" s="65"/>
      <c r="M129" s="65"/>
      <c r="N129" s="65"/>
      <c r="O129" s="65"/>
      <c r="P129" s="65"/>
      <c r="Q129" s="77"/>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row>
    <row r="130" spans="4:51" ht="15" customHeight="1" x14ac:dyDescent="0.25">
      <c r="D130" s="65"/>
      <c r="E130" s="65"/>
      <c r="F130" s="65"/>
      <c r="G130" s="65"/>
      <c r="H130" s="65"/>
      <c r="I130" s="65"/>
      <c r="J130" s="65"/>
      <c r="K130" s="65"/>
      <c r="L130" s="65"/>
      <c r="M130" s="65"/>
      <c r="N130" s="65"/>
      <c r="O130" s="65"/>
      <c r="P130" s="65"/>
      <c r="Q130" s="77"/>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row>
    <row r="131" spans="4:51" ht="15" customHeight="1" x14ac:dyDescent="0.25">
      <c r="D131" s="65"/>
      <c r="E131" s="65"/>
      <c r="F131" s="65"/>
      <c r="G131" s="65"/>
      <c r="H131" s="65"/>
      <c r="I131" s="65"/>
      <c r="J131" s="65"/>
      <c r="K131" s="65"/>
      <c r="L131" s="65"/>
      <c r="M131" s="65"/>
      <c r="N131" s="65"/>
      <c r="O131" s="65"/>
      <c r="P131" s="65"/>
      <c r="Q131" s="77"/>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row>
    <row r="132" spans="4:51" ht="15" customHeight="1" x14ac:dyDescent="0.25">
      <c r="D132" s="65"/>
      <c r="E132" s="65"/>
      <c r="F132" s="65"/>
      <c r="G132" s="65"/>
      <c r="H132" s="65"/>
      <c r="I132" s="65"/>
      <c r="J132" s="65"/>
      <c r="K132" s="65"/>
      <c r="L132" s="65"/>
      <c r="M132" s="65"/>
      <c r="N132" s="65"/>
      <c r="O132" s="65"/>
      <c r="P132" s="65"/>
      <c r="Q132" s="77"/>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row>
    <row r="133" spans="4:51" ht="15" customHeight="1" x14ac:dyDescent="0.25">
      <c r="D133" s="65"/>
      <c r="E133" s="65"/>
      <c r="F133" s="65"/>
      <c r="G133" s="65"/>
      <c r="H133" s="65"/>
      <c r="I133" s="65"/>
      <c r="J133" s="65"/>
      <c r="K133" s="65"/>
      <c r="L133" s="65"/>
      <c r="M133" s="65"/>
      <c r="N133" s="65"/>
      <c r="O133" s="65"/>
      <c r="P133" s="65"/>
      <c r="Q133" s="77"/>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row>
    <row r="134" spans="4:51" ht="15" customHeight="1" x14ac:dyDescent="0.25">
      <c r="D134" s="65"/>
      <c r="E134" s="65"/>
      <c r="F134" s="65"/>
      <c r="G134" s="65"/>
      <c r="H134" s="65"/>
      <c r="I134" s="65"/>
      <c r="J134" s="65"/>
      <c r="K134" s="65"/>
      <c r="L134" s="65"/>
      <c r="M134" s="65"/>
      <c r="N134" s="65"/>
      <c r="O134" s="65"/>
      <c r="P134" s="65"/>
      <c r="Q134" s="77"/>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row>
    <row r="135" spans="4:51" ht="15" customHeight="1" x14ac:dyDescent="0.25">
      <c r="D135" s="65"/>
      <c r="E135" s="65"/>
      <c r="F135" s="65"/>
      <c r="G135" s="65"/>
      <c r="H135" s="65"/>
      <c r="I135" s="65"/>
      <c r="J135" s="65"/>
      <c r="K135" s="65"/>
      <c r="L135" s="65"/>
      <c r="M135" s="65"/>
      <c r="N135" s="65"/>
      <c r="O135" s="65"/>
      <c r="P135" s="65"/>
      <c r="Q135" s="77"/>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row>
    <row r="136" spans="4:51" ht="15" customHeight="1" x14ac:dyDescent="0.25">
      <c r="D136" s="65"/>
      <c r="E136" s="65"/>
      <c r="F136" s="65"/>
      <c r="G136" s="65"/>
      <c r="H136" s="65"/>
      <c r="I136" s="65"/>
      <c r="J136" s="65"/>
      <c r="K136" s="65"/>
      <c r="L136" s="65"/>
      <c r="M136" s="65"/>
      <c r="N136" s="65"/>
      <c r="O136" s="65"/>
      <c r="P136" s="65"/>
      <c r="Q136" s="77"/>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row>
    <row r="137" spans="4:51" ht="15" customHeight="1" x14ac:dyDescent="0.25">
      <c r="D137" s="65"/>
      <c r="E137" s="65"/>
      <c r="F137" s="65"/>
      <c r="G137" s="65"/>
      <c r="H137" s="65"/>
      <c r="I137" s="65"/>
      <c r="J137" s="65"/>
      <c r="K137" s="65"/>
      <c r="L137" s="65"/>
      <c r="M137" s="65"/>
      <c r="N137" s="65"/>
      <c r="O137" s="65"/>
      <c r="P137" s="65"/>
      <c r="Q137" s="77"/>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row>
    <row r="138" spans="4:51" ht="15" customHeight="1" x14ac:dyDescent="0.25">
      <c r="D138" s="65"/>
      <c r="E138" s="65"/>
      <c r="F138" s="65"/>
      <c r="G138" s="65"/>
      <c r="H138" s="65"/>
      <c r="I138" s="65"/>
      <c r="J138" s="65"/>
      <c r="K138" s="65"/>
      <c r="L138" s="65"/>
      <c r="M138" s="65"/>
      <c r="N138" s="65"/>
      <c r="O138" s="65"/>
      <c r="P138" s="65"/>
      <c r="Q138" s="77"/>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row>
    <row r="139" spans="4:51" ht="15" customHeight="1" x14ac:dyDescent="0.25">
      <c r="D139" s="65"/>
      <c r="E139" s="65"/>
      <c r="F139" s="65"/>
      <c r="G139" s="65"/>
      <c r="H139" s="65"/>
      <c r="I139" s="65"/>
      <c r="J139" s="65"/>
      <c r="K139" s="65"/>
      <c r="L139" s="65"/>
      <c r="M139" s="65"/>
      <c r="N139" s="65"/>
      <c r="O139" s="65"/>
      <c r="P139" s="65"/>
      <c r="Q139" s="77"/>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row>
    <row r="140" spans="4:51" ht="15" customHeight="1" x14ac:dyDescent="0.25">
      <c r="D140" s="65"/>
      <c r="E140" s="65"/>
      <c r="F140" s="65"/>
      <c r="G140" s="65"/>
      <c r="H140" s="65"/>
      <c r="I140" s="65"/>
      <c r="J140" s="65"/>
      <c r="K140" s="65"/>
      <c r="L140" s="65"/>
      <c r="M140" s="65"/>
      <c r="N140" s="65"/>
      <c r="O140" s="65"/>
      <c r="P140" s="65"/>
      <c r="Q140" s="77"/>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row>
    <row r="141" spans="4:51" ht="15" customHeight="1" x14ac:dyDescent="0.25">
      <c r="D141" s="65"/>
      <c r="E141" s="65"/>
      <c r="F141" s="65"/>
      <c r="G141" s="65"/>
      <c r="H141" s="65"/>
      <c r="I141" s="65"/>
      <c r="J141" s="65"/>
      <c r="K141" s="65"/>
      <c r="L141" s="65"/>
      <c r="M141" s="65"/>
      <c r="N141" s="65"/>
      <c r="O141" s="65"/>
      <c r="P141" s="65"/>
      <c r="Q141" s="77"/>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row>
    <row r="142" spans="4:51" ht="15" customHeight="1" x14ac:dyDescent="0.25">
      <c r="D142" s="65"/>
      <c r="E142" s="65"/>
      <c r="F142" s="65"/>
      <c r="G142" s="65"/>
      <c r="H142" s="65"/>
      <c r="I142" s="65"/>
      <c r="J142" s="65"/>
      <c r="K142" s="65"/>
      <c r="L142" s="65"/>
      <c r="M142" s="65"/>
      <c r="N142" s="65"/>
      <c r="O142" s="65"/>
      <c r="P142" s="65"/>
      <c r="Q142" s="77"/>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row>
    <row r="143" spans="4:51" ht="15" customHeight="1" x14ac:dyDescent="0.25">
      <c r="D143" s="65"/>
      <c r="E143" s="65"/>
      <c r="F143" s="65"/>
      <c r="G143" s="65"/>
      <c r="H143" s="65"/>
      <c r="I143" s="65"/>
      <c r="J143" s="65"/>
      <c r="K143" s="65"/>
      <c r="L143" s="65"/>
      <c r="M143" s="65"/>
      <c r="N143" s="65"/>
      <c r="O143" s="65"/>
      <c r="P143" s="65"/>
      <c r="Q143" s="77"/>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row>
    <row r="144" spans="4:51" ht="15" customHeight="1" x14ac:dyDescent="0.25">
      <c r="D144" s="65"/>
      <c r="E144" s="65"/>
      <c r="F144" s="65"/>
      <c r="G144" s="65"/>
      <c r="H144" s="65"/>
      <c r="I144" s="65"/>
      <c r="J144" s="65"/>
      <c r="K144" s="65"/>
      <c r="L144" s="65"/>
      <c r="M144" s="65"/>
      <c r="N144" s="65"/>
      <c r="O144" s="65"/>
      <c r="P144" s="65"/>
      <c r="Q144" s="77"/>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row>
    <row r="145" spans="4:51" ht="15" customHeight="1" x14ac:dyDescent="0.25">
      <c r="D145" s="65"/>
      <c r="E145" s="65"/>
      <c r="F145" s="65"/>
      <c r="G145" s="65"/>
      <c r="H145" s="65"/>
      <c r="I145" s="65"/>
      <c r="J145" s="65"/>
      <c r="K145" s="65"/>
      <c r="L145" s="65"/>
      <c r="M145" s="65"/>
      <c r="N145" s="65"/>
      <c r="O145" s="65"/>
      <c r="P145" s="65"/>
      <c r="Q145" s="77"/>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row>
    <row r="146" spans="4:51" ht="15" customHeight="1" x14ac:dyDescent="0.25">
      <c r="D146" s="65"/>
      <c r="E146" s="65"/>
      <c r="F146" s="65"/>
      <c r="G146" s="65"/>
      <c r="H146" s="65"/>
      <c r="I146" s="65"/>
      <c r="J146" s="65"/>
      <c r="K146" s="65"/>
      <c r="L146" s="65"/>
      <c r="M146" s="65"/>
      <c r="N146" s="65"/>
      <c r="O146" s="65"/>
      <c r="P146" s="65"/>
      <c r="Q146" s="77"/>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row>
    <row r="147" spans="4:51" ht="15" customHeight="1" x14ac:dyDescent="0.25">
      <c r="D147" s="65"/>
      <c r="E147" s="65"/>
      <c r="F147" s="65"/>
      <c r="G147" s="65"/>
      <c r="H147" s="65"/>
      <c r="I147" s="65"/>
      <c r="J147" s="65"/>
      <c r="K147" s="65"/>
      <c r="L147" s="65"/>
      <c r="M147" s="65"/>
      <c r="N147" s="65"/>
      <c r="O147" s="65"/>
      <c r="P147" s="65"/>
      <c r="Q147" s="77"/>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row>
    <row r="148" spans="4:51" ht="15" customHeight="1" x14ac:dyDescent="0.25">
      <c r="D148" s="65"/>
      <c r="E148" s="65"/>
      <c r="F148" s="65"/>
      <c r="G148" s="65"/>
      <c r="H148" s="65"/>
      <c r="I148" s="65"/>
      <c r="J148" s="65"/>
      <c r="K148" s="65"/>
      <c r="L148" s="65"/>
      <c r="M148" s="65"/>
      <c r="N148" s="65"/>
      <c r="O148" s="65"/>
      <c r="P148" s="65"/>
      <c r="Q148" s="77"/>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row>
    <row r="149" spans="4:51" ht="15" customHeight="1" x14ac:dyDescent="0.25">
      <c r="D149" s="65"/>
      <c r="E149" s="65"/>
      <c r="F149" s="65"/>
      <c r="G149" s="65"/>
      <c r="H149" s="65"/>
      <c r="I149" s="65"/>
      <c r="J149" s="65"/>
      <c r="K149" s="65"/>
      <c r="L149" s="65"/>
      <c r="M149" s="65"/>
      <c r="N149" s="65"/>
      <c r="O149" s="65"/>
      <c r="P149" s="65"/>
      <c r="Q149" s="77"/>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row>
    <row r="150" spans="4:51" ht="15" customHeight="1" x14ac:dyDescent="0.25">
      <c r="D150" s="65"/>
      <c r="E150" s="65"/>
      <c r="F150" s="65"/>
      <c r="G150" s="65"/>
      <c r="H150" s="65"/>
      <c r="I150" s="65"/>
      <c r="J150" s="65"/>
      <c r="K150" s="65"/>
      <c r="L150" s="65"/>
      <c r="M150" s="65"/>
      <c r="N150" s="65"/>
      <c r="O150" s="65"/>
      <c r="P150" s="65"/>
      <c r="Q150" s="77"/>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row>
    <row r="151" spans="4:51" ht="15" customHeight="1" x14ac:dyDescent="0.25">
      <c r="D151" s="65"/>
      <c r="E151" s="65"/>
      <c r="F151" s="65"/>
      <c r="G151" s="65"/>
      <c r="H151" s="65"/>
      <c r="I151" s="65"/>
      <c r="J151" s="65"/>
      <c r="K151" s="65"/>
      <c r="L151" s="65"/>
      <c r="M151" s="65"/>
      <c r="N151" s="65"/>
      <c r="O151" s="65"/>
      <c r="P151" s="65"/>
      <c r="Q151" s="77"/>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row>
    <row r="152" spans="4:51" ht="15" customHeight="1" x14ac:dyDescent="0.25">
      <c r="D152" s="65"/>
      <c r="E152" s="65"/>
      <c r="F152" s="65"/>
      <c r="G152" s="65"/>
      <c r="H152" s="65"/>
      <c r="I152" s="65"/>
      <c r="J152" s="65"/>
      <c r="K152" s="65"/>
      <c r="L152" s="65"/>
      <c r="M152" s="65"/>
      <c r="N152" s="65"/>
      <c r="O152" s="65"/>
      <c r="P152" s="65"/>
      <c r="Q152" s="77"/>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row>
    <row r="153" spans="4:51" ht="15" customHeight="1" x14ac:dyDescent="0.25">
      <c r="D153" s="65"/>
      <c r="E153" s="65"/>
      <c r="F153" s="65"/>
      <c r="G153" s="65"/>
      <c r="H153" s="65"/>
      <c r="I153" s="65"/>
      <c r="J153" s="65"/>
      <c r="K153" s="65"/>
      <c r="L153" s="65"/>
      <c r="M153" s="65"/>
      <c r="N153" s="65"/>
      <c r="O153" s="65"/>
      <c r="P153" s="65"/>
      <c r="Q153" s="77"/>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row>
    <row r="154" spans="4:51" ht="15" customHeight="1" x14ac:dyDescent="0.25">
      <c r="D154" s="65"/>
      <c r="E154" s="65"/>
      <c r="F154" s="65"/>
      <c r="G154" s="65"/>
      <c r="H154" s="65"/>
      <c r="I154" s="65"/>
      <c r="J154" s="65"/>
      <c r="K154" s="65"/>
      <c r="L154" s="65"/>
      <c r="M154" s="65"/>
      <c r="N154" s="65"/>
      <c r="O154" s="65"/>
      <c r="P154" s="65"/>
      <c r="Q154" s="77"/>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row>
    <row r="155" spans="4:51" ht="15" customHeight="1" x14ac:dyDescent="0.25">
      <c r="D155" s="65"/>
      <c r="E155" s="65"/>
      <c r="F155" s="65"/>
      <c r="G155" s="65"/>
      <c r="H155" s="65"/>
      <c r="I155" s="65"/>
      <c r="J155" s="65"/>
      <c r="K155" s="65"/>
      <c r="L155" s="65"/>
      <c r="M155" s="65"/>
      <c r="N155" s="65"/>
      <c r="O155" s="65"/>
      <c r="P155" s="65"/>
      <c r="Q155" s="77"/>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row>
    <row r="156" spans="4:51" ht="15" customHeight="1" x14ac:dyDescent="0.25">
      <c r="D156" s="65"/>
      <c r="E156" s="65"/>
      <c r="F156" s="65"/>
      <c r="G156" s="65"/>
      <c r="H156" s="65"/>
      <c r="I156" s="65"/>
      <c r="J156" s="65"/>
      <c r="K156" s="65"/>
      <c r="L156" s="65"/>
      <c r="M156" s="65"/>
      <c r="N156" s="65"/>
      <c r="O156" s="65"/>
      <c r="P156" s="65"/>
      <c r="Q156" s="77"/>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row>
    <row r="157" spans="4:51" ht="15" customHeight="1" x14ac:dyDescent="0.25">
      <c r="D157" s="65"/>
      <c r="E157" s="65"/>
      <c r="F157" s="65"/>
      <c r="G157" s="65"/>
      <c r="H157" s="65"/>
      <c r="I157" s="65"/>
      <c r="J157" s="65"/>
      <c r="K157" s="65"/>
      <c r="L157" s="65"/>
      <c r="M157" s="65"/>
      <c r="N157" s="65"/>
      <c r="O157" s="65"/>
      <c r="P157" s="65"/>
      <c r="Q157" s="77"/>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row>
    <row r="158" spans="4:51" ht="15" customHeight="1" x14ac:dyDescent="0.25">
      <c r="D158" s="65"/>
      <c r="E158" s="65"/>
      <c r="F158" s="65"/>
      <c r="G158" s="65"/>
      <c r="H158" s="65"/>
      <c r="I158" s="65"/>
      <c r="J158" s="65"/>
      <c r="K158" s="65"/>
      <c r="L158" s="65"/>
      <c r="M158" s="65"/>
      <c r="N158" s="65"/>
      <c r="O158" s="65"/>
      <c r="P158" s="65"/>
      <c r="Q158" s="77"/>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row>
    <row r="159" spans="4:51" ht="15" customHeight="1" x14ac:dyDescent="0.25">
      <c r="D159" s="65"/>
      <c r="E159" s="65"/>
      <c r="F159" s="65"/>
      <c r="G159" s="65"/>
      <c r="H159" s="65"/>
      <c r="I159" s="65"/>
      <c r="J159" s="65"/>
      <c r="K159" s="65"/>
      <c r="L159" s="65"/>
      <c r="M159" s="65"/>
      <c r="N159" s="65"/>
      <c r="O159" s="65"/>
      <c r="P159" s="65"/>
      <c r="Q159" s="77"/>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row>
    <row r="160" spans="4:51" ht="15" customHeight="1" x14ac:dyDescent="0.25">
      <c r="D160" s="65"/>
      <c r="E160" s="65"/>
      <c r="F160" s="65"/>
      <c r="G160" s="65"/>
      <c r="H160" s="65"/>
      <c r="I160" s="65"/>
      <c r="J160" s="65"/>
      <c r="K160" s="65"/>
      <c r="L160" s="65"/>
      <c r="M160" s="65"/>
      <c r="N160" s="65"/>
      <c r="O160" s="65"/>
      <c r="P160" s="65"/>
      <c r="Q160" s="77"/>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row>
    <row r="161" spans="4:51" ht="15" customHeight="1" x14ac:dyDescent="0.25">
      <c r="D161" s="65"/>
      <c r="E161" s="65"/>
      <c r="F161" s="65"/>
      <c r="G161" s="65"/>
      <c r="H161" s="65"/>
      <c r="I161" s="65"/>
      <c r="J161" s="65"/>
      <c r="K161" s="65"/>
      <c r="L161" s="65"/>
      <c r="M161" s="65"/>
      <c r="N161" s="65"/>
      <c r="O161" s="65"/>
      <c r="P161" s="65"/>
      <c r="Q161" s="77"/>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row>
    <row r="162" spans="4:51" ht="15" customHeight="1" x14ac:dyDescent="0.25">
      <c r="D162" s="65"/>
      <c r="E162" s="65"/>
      <c r="F162" s="65"/>
      <c r="G162" s="65"/>
      <c r="H162" s="65"/>
      <c r="I162" s="65"/>
      <c r="J162" s="65"/>
      <c r="K162" s="65"/>
      <c r="L162" s="65"/>
      <c r="M162" s="65"/>
      <c r="N162" s="65"/>
      <c r="O162" s="65"/>
      <c r="P162" s="65"/>
      <c r="Q162" s="77"/>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row>
    <row r="163" spans="4:51" ht="15" customHeight="1" x14ac:dyDescent="0.25">
      <c r="D163" s="65"/>
      <c r="E163" s="65"/>
      <c r="F163" s="65"/>
      <c r="G163" s="65"/>
      <c r="H163" s="65"/>
      <c r="I163" s="65"/>
      <c r="J163" s="65"/>
      <c r="K163" s="65"/>
      <c r="L163" s="65"/>
      <c r="M163" s="65"/>
      <c r="N163" s="65"/>
      <c r="O163" s="65"/>
      <c r="P163" s="65"/>
      <c r="Q163" s="77"/>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row>
    <row r="164" spans="4:51" ht="15" customHeight="1" x14ac:dyDescent="0.25">
      <c r="D164" s="65"/>
      <c r="E164" s="65"/>
      <c r="F164" s="65"/>
      <c r="G164" s="65"/>
      <c r="H164" s="65"/>
      <c r="I164" s="65"/>
      <c r="J164" s="65"/>
      <c r="K164" s="65"/>
      <c r="L164" s="65"/>
      <c r="M164" s="65"/>
      <c r="N164" s="65"/>
      <c r="O164" s="65"/>
      <c r="P164" s="65"/>
      <c r="Q164" s="77"/>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row>
    <row r="165" spans="4:51" ht="15" customHeight="1" x14ac:dyDescent="0.25">
      <c r="D165" s="65"/>
      <c r="E165" s="65"/>
      <c r="F165" s="65"/>
      <c r="G165" s="65"/>
      <c r="H165" s="65"/>
      <c r="I165" s="65"/>
      <c r="J165" s="65"/>
      <c r="K165" s="65"/>
      <c r="L165" s="65"/>
      <c r="M165" s="65"/>
      <c r="N165" s="65"/>
      <c r="O165" s="65"/>
      <c r="P165" s="65"/>
      <c r="Q165" s="77"/>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row>
    <row r="166" spans="4:51" ht="15" customHeight="1" x14ac:dyDescent="0.25">
      <c r="D166" s="65"/>
      <c r="E166" s="65"/>
      <c r="F166" s="65"/>
      <c r="G166" s="65"/>
      <c r="H166" s="65"/>
      <c r="I166" s="65"/>
      <c r="J166" s="65"/>
      <c r="K166" s="65"/>
      <c r="L166" s="65"/>
      <c r="M166" s="65"/>
      <c r="N166" s="65"/>
      <c r="O166" s="65"/>
      <c r="P166" s="65"/>
      <c r="Q166" s="77"/>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row>
    <row r="167" spans="4:51" ht="15" customHeight="1" x14ac:dyDescent="0.25">
      <c r="D167" s="65"/>
      <c r="E167" s="65"/>
      <c r="F167" s="65"/>
      <c r="G167" s="65"/>
      <c r="H167" s="65"/>
      <c r="I167" s="65"/>
      <c r="J167" s="65"/>
      <c r="K167" s="65"/>
      <c r="L167" s="65"/>
      <c r="M167" s="65"/>
      <c r="N167" s="65"/>
      <c r="O167" s="65"/>
      <c r="P167" s="65"/>
      <c r="Q167" s="77"/>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row>
    <row r="168" spans="4:51" ht="15" customHeight="1" x14ac:dyDescent="0.25">
      <c r="D168" s="65"/>
      <c r="E168" s="65"/>
      <c r="F168" s="65"/>
      <c r="G168" s="65"/>
      <c r="H168" s="65"/>
      <c r="I168" s="65"/>
      <c r="J168" s="65"/>
      <c r="K168" s="65"/>
      <c r="L168" s="65"/>
      <c r="M168" s="65"/>
      <c r="N168" s="65"/>
      <c r="O168" s="65"/>
      <c r="P168" s="65"/>
      <c r="Q168" s="77"/>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row>
    <row r="169" spans="4:51" ht="15" customHeight="1" x14ac:dyDescent="0.25">
      <c r="D169" s="65"/>
      <c r="E169" s="65"/>
      <c r="F169" s="65"/>
      <c r="G169" s="65"/>
      <c r="H169" s="65"/>
      <c r="I169" s="65"/>
      <c r="J169" s="65"/>
      <c r="K169" s="65"/>
      <c r="L169" s="65"/>
      <c r="M169" s="65"/>
      <c r="N169" s="65"/>
      <c r="O169" s="65"/>
      <c r="P169" s="65"/>
      <c r="Q169" s="77"/>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row>
    <row r="170" spans="4:51" ht="15" customHeight="1" x14ac:dyDescent="0.25">
      <c r="D170" s="65"/>
      <c r="E170" s="65"/>
      <c r="F170" s="65"/>
      <c r="G170" s="65"/>
      <c r="H170" s="65"/>
      <c r="I170" s="65"/>
      <c r="J170" s="65"/>
      <c r="K170" s="65"/>
      <c r="L170" s="65"/>
      <c r="M170" s="65"/>
      <c r="N170" s="65"/>
      <c r="O170" s="65"/>
      <c r="P170" s="65"/>
      <c r="Q170" s="77"/>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row>
    <row r="171" spans="4:51" ht="15" customHeight="1" x14ac:dyDescent="0.25">
      <c r="D171" s="65"/>
      <c r="E171" s="65"/>
      <c r="F171" s="65"/>
      <c r="G171" s="65"/>
      <c r="H171" s="65"/>
      <c r="I171" s="65"/>
      <c r="J171" s="65"/>
      <c r="K171" s="65"/>
      <c r="L171" s="65"/>
      <c r="M171" s="65"/>
      <c r="N171" s="65"/>
      <c r="O171" s="65"/>
      <c r="P171" s="65"/>
      <c r="Q171" s="77"/>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row>
    <row r="172" spans="4:51" ht="15" customHeight="1" x14ac:dyDescent="0.25">
      <c r="D172" s="65"/>
      <c r="E172" s="65"/>
      <c r="F172" s="65"/>
      <c r="G172" s="65"/>
      <c r="H172" s="65"/>
      <c r="I172" s="65"/>
      <c r="J172" s="65"/>
      <c r="K172" s="65"/>
      <c r="L172" s="65"/>
      <c r="M172" s="65"/>
      <c r="N172" s="65"/>
      <c r="O172" s="65"/>
      <c r="P172" s="65"/>
      <c r="Q172" s="77"/>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row>
    <row r="173" spans="4:51" ht="15" customHeight="1" x14ac:dyDescent="0.25">
      <c r="D173" s="65"/>
      <c r="E173" s="65"/>
      <c r="F173" s="65"/>
      <c r="G173" s="65"/>
      <c r="H173" s="65"/>
      <c r="I173" s="65"/>
      <c r="J173" s="65"/>
      <c r="K173" s="65"/>
      <c r="L173" s="65"/>
      <c r="M173" s="65"/>
      <c r="N173" s="65"/>
      <c r="O173" s="65"/>
      <c r="P173" s="65"/>
      <c r="Q173" s="77"/>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row>
    <row r="174" spans="4:51" ht="15" customHeight="1" x14ac:dyDescent="0.25">
      <c r="D174" s="65"/>
      <c r="E174" s="65"/>
      <c r="F174" s="65"/>
      <c r="G174" s="65"/>
      <c r="H174" s="65"/>
      <c r="I174" s="65"/>
      <c r="J174" s="65"/>
      <c r="K174" s="65"/>
      <c r="L174" s="65"/>
      <c r="M174" s="65"/>
      <c r="N174" s="65"/>
      <c r="O174" s="65"/>
      <c r="P174" s="65"/>
      <c r="Q174" s="77"/>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row>
    <row r="175" spans="4:51" ht="15" customHeight="1" x14ac:dyDescent="0.25">
      <c r="D175" s="65"/>
      <c r="E175" s="65"/>
      <c r="F175" s="65"/>
      <c r="G175" s="65"/>
      <c r="H175" s="65"/>
      <c r="I175" s="65"/>
      <c r="J175" s="65"/>
      <c r="K175" s="65"/>
      <c r="L175" s="65"/>
      <c r="M175" s="65"/>
      <c r="N175" s="65"/>
      <c r="O175" s="65"/>
      <c r="P175" s="65"/>
      <c r="Q175" s="77"/>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row>
    <row r="176" spans="4:51" ht="15" customHeight="1" x14ac:dyDescent="0.25">
      <c r="D176" s="65"/>
      <c r="E176" s="65"/>
      <c r="F176" s="65"/>
      <c r="G176" s="65"/>
      <c r="H176" s="65"/>
      <c r="I176" s="65"/>
      <c r="J176" s="65"/>
      <c r="K176" s="65"/>
      <c r="L176" s="65"/>
      <c r="M176" s="65"/>
      <c r="N176" s="65"/>
      <c r="O176" s="65"/>
      <c r="P176" s="65"/>
      <c r="Q176" s="77"/>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row>
    <row r="177" spans="4:51" ht="15" customHeight="1" x14ac:dyDescent="0.25">
      <c r="D177" s="65"/>
      <c r="E177" s="65"/>
      <c r="F177" s="65"/>
      <c r="G177" s="65"/>
      <c r="H177" s="65"/>
      <c r="I177" s="65"/>
      <c r="J177" s="65"/>
      <c r="K177" s="65"/>
      <c r="L177" s="65"/>
      <c r="M177" s="65"/>
      <c r="N177" s="65"/>
      <c r="O177" s="65"/>
      <c r="P177" s="65"/>
      <c r="Q177" s="77"/>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row>
    <row r="178" spans="4:51" ht="15" customHeight="1" x14ac:dyDescent="0.25">
      <c r="D178" s="65"/>
      <c r="E178" s="65"/>
      <c r="F178" s="65"/>
      <c r="G178" s="65"/>
      <c r="H178" s="65"/>
      <c r="I178" s="65"/>
      <c r="J178" s="65"/>
      <c r="K178" s="65"/>
      <c r="L178" s="65"/>
      <c r="M178" s="65"/>
      <c r="N178" s="65"/>
      <c r="O178" s="65"/>
      <c r="P178" s="65"/>
      <c r="Q178" s="77"/>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row>
    <row r="179" spans="4:51" ht="15" customHeight="1" x14ac:dyDescent="0.25">
      <c r="D179" s="65"/>
      <c r="E179" s="65"/>
      <c r="F179" s="65"/>
      <c r="G179" s="65"/>
      <c r="H179" s="65"/>
      <c r="I179" s="65"/>
      <c r="J179" s="65"/>
      <c r="K179" s="65"/>
      <c r="L179" s="65"/>
      <c r="M179" s="65"/>
      <c r="N179" s="65"/>
      <c r="O179" s="65"/>
      <c r="P179" s="65"/>
      <c r="Q179" s="77"/>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row>
    <row r="180" spans="4:51" ht="15" customHeight="1" x14ac:dyDescent="0.25">
      <c r="D180" s="65"/>
      <c r="E180" s="65"/>
      <c r="F180" s="65"/>
      <c r="G180" s="65"/>
      <c r="H180" s="65"/>
      <c r="I180" s="65"/>
      <c r="J180" s="65"/>
      <c r="K180" s="65"/>
      <c r="L180" s="65"/>
      <c r="M180" s="65"/>
      <c r="N180" s="65"/>
      <c r="O180" s="65"/>
      <c r="P180" s="65"/>
      <c r="Q180" s="77"/>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row>
    <row r="181" spans="4:51" ht="15" customHeight="1" x14ac:dyDescent="0.25">
      <c r="D181" s="65"/>
      <c r="E181" s="65"/>
      <c r="F181" s="65"/>
      <c r="G181" s="65"/>
      <c r="H181" s="65"/>
      <c r="I181" s="65"/>
      <c r="J181" s="65"/>
      <c r="K181" s="65"/>
      <c r="L181" s="65"/>
      <c r="M181" s="65"/>
      <c r="N181" s="65"/>
      <c r="O181" s="65"/>
      <c r="P181" s="65"/>
      <c r="Q181" s="77"/>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row>
    <row r="182" spans="4:51" ht="15" customHeight="1" x14ac:dyDescent="0.25">
      <c r="D182" s="65"/>
      <c r="E182" s="65"/>
      <c r="F182" s="65"/>
      <c r="G182" s="65"/>
      <c r="H182" s="65"/>
      <c r="I182" s="65"/>
      <c r="J182" s="65"/>
      <c r="K182" s="65"/>
      <c r="L182" s="65"/>
      <c r="M182" s="65"/>
      <c r="N182" s="65"/>
      <c r="O182" s="65"/>
      <c r="P182" s="65"/>
      <c r="Q182" s="77"/>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row>
    <row r="183" spans="4:51" ht="15" customHeight="1" x14ac:dyDescent="0.25">
      <c r="D183" s="65"/>
      <c r="E183" s="65"/>
      <c r="F183" s="65"/>
      <c r="G183" s="65"/>
      <c r="H183" s="65"/>
      <c r="I183" s="65"/>
      <c r="J183" s="65"/>
      <c r="K183" s="65"/>
      <c r="L183" s="65"/>
      <c r="M183" s="65"/>
      <c r="N183" s="65"/>
      <c r="O183" s="65"/>
      <c r="P183" s="65"/>
      <c r="Q183" s="77"/>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row>
    <row r="184" spans="4:51" ht="15" customHeight="1" x14ac:dyDescent="0.25">
      <c r="D184" s="65"/>
      <c r="E184" s="65"/>
      <c r="F184" s="65"/>
      <c r="G184" s="65"/>
      <c r="H184" s="65"/>
      <c r="I184" s="65"/>
      <c r="J184" s="65"/>
      <c r="K184" s="65"/>
      <c r="L184" s="65"/>
      <c r="M184" s="65"/>
      <c r="N184" s="65"/>
      <c r="O184" s="65"/>
      <c r="P184" s="65"/>
      <c r="Q184" s="77"/>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row>
    <row r="185" spans="4:51" ht="15" customHeight="1" x14ac:dyDescent="0.25">
      <c r="D185" s="65"/>
      <c r="E185" s="65"/>
      <c r="F185" s="65"/>
      <c r="G185" s="65"/>
      <c r="H185" s="65"/>
      <c r="I185" s="65"/>
      <c r="J185" s="65"/>
      <c r="K185" s="65"/>
      <c r="L185" s="65"/>
      <c r="M185" s="65"/>
      <c r="N185" s="65"/>
      <c r="O185" s="65"/>
      <c r="P185" s="65"/>
      <c r="Q185" s="77"/>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row>
    <row r="186" spans="4:51" ht="15" customHeight="1" x14ac:dyDescent="0.25">
      <c r="D186" s="65"/>
      <c r="E186" s="65"/>
      <c r="F186" s="65"/>
      <c r="G186" s="65"/>
      <c r="H186" s="65"/>
      <c r="I186" s="65"/>
      <c r="J186" s="65"/>
      <c r="K186" s="65"/>
      <c r="L186" s="65"/>
      <c r="M186" s="65"/>
      <c r="N186" s="65"/>
      <c r="O186" s="65"/>
      <c r="P186" s="65"/>
      <c r="Q186" s="77"/>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row>
    <row r="187" spans="4:51" ht="15" customHeight="1" x14ac:dyDescent="0.25">
      <c r="D187" s="65"/>
      <c r="E187" s="65"/>
      <c r="F187" s="65"/>
      <c r="G187" s="65"/>
      <c r="H187" s="65"/>
      <c r="I187" s="65"/>
      <c r="J187" s="65"/>
      <c r="K187" s="65"/>
      <c r="L187" s="65"/>
      <c r="M187" s="65"/>
      <c r="N187" s="65"/>
      <c r="O187" s="65"/>
      <c r="P187" s="65"/>
      <c r="Q187" s="77"/>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row>
    <row r="188" spans="4:51" ht="15" customHeight="1" x14ac:dyDescent="0.25">
      <c r="D188" s="65"/>
      <c r="E188" s="65"/>
      <c r="F188" s="65"/>
      <c r="G188" s="65"/>
      <c r="H188" s="65"/>
      <c r="I188" s="65"/>
      <c r="J188" s="65"/>
      <c r="K188" s="65"/>
      <c r="L188" s="65"/>
      <c r="M188" s="65"/>
      <c r="N188" s="65"/>
      <c r="O188" s="65"/>
      <c r="P188" s="65"/>
      <c r="Q188" s="77"/>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row>
    <row r="189" spans="4:51" ht="15" customHeight="1" x14ac:dyDescent="0.25">
      <c r="D189" s="65"/>
      <c r="E189" s="65"/>
      <c r="F189" s="65"/>
      <c r="G189" s="65"/>
      <c r="H189" s="65"/>
      <c r="I189" s="65"/>
      <c r="J189" s="65"/>
      <c r="K189" s="65"/>
      <c r="L189" s="65"/>
      <c r="M189" s="65"/>
      <c r="N189" s="65"/>
      <c r="O189" s="65"/>
      <c r="P189" s="65"/>
      <c r="Q189" s="77"/>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row>
    <row r="190" spans="4:51" ht="15" customHeight="1" x14ac:dyDescent="0.25">
      <c r="D190" s="65"/>
      <c r="E190" s="65"/>
      <c r="F190" s="65"/>
      <c r="G190" s="65"/>
      <c r="H190" s="65"/>
      <c r="I190" s="65"/>
      <c r="J190" s="65"/>
      <c r="K190" s="65"/>
      <c r="L190" s="65"/>
      <c r="M190" s="65"/>
      <c r="N190" s="65"/>
      <c r="O190" s="65"/>
      <c r="P190" s="65"/>
      <c r="Q190" s="77"/>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row>
    <row r="191" spans="4:51" ht="15" customHeight="1" x14ac:dyDescent="0.25">
      <c r="D191" s="65"/>
      <c r="E191" s="65"/>
      <c r="F191" s="65"/>
      <c r="G191" s="65"/>
      <c r="H191" s="65"/>
      <c r="I191" s="65"/>
      <c r="J191" s="65"/>
      <c r="K191" s="65"/>
      <c r="L191" s="65"/>
      <c r="M191" s="65"/>
      <c r="N191" s="65"/>
      <c r="O191" s="65"/>
      <c r="P191" s="65"/>
      <c r="Q191" s="77"/>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row>
    <row r="192" spans="4:51" ht="15" customHeight="1" x14ac:dyDescent="0.25">
      <c r="D192" s="65"/>
      <c r="E192" s="65"/>
      <c r="F192" s="65"/>
      <c r="G192" s="65"/>
      <c r="H192" s="65"/>
      <c r="I192" s="65"/>
      <c r="J192" s="65"/>
      <c r="K192" s="65"/>
      <c r="L192" s="65"/>
      <c r="M192" s="65"/>
      <c r="N192" s="65"/>
      <c r="O192" s="65"/>
      <c r="P192" s="65"/>
      <c r="Q192" s="77"/>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row>
    <row r="193" spans="4:51" ht="15" customHeight="1" x14ac:dyDescent="0.25">
      <c r="D193" s="65"/>
      <c r="E193" s="65"/>
      <c r="F193" s="65"/>
      <c r="G193" s="65"/>
      <c r="H193" s="65"/>
      <c r="I193" s="65"/>
      <c r="J193" s="65"/>
      <c r="K193" s="65"/>
      <c r="L193" s="65"/>
      <c r="M193" s="65"/>
      <c r="N193" s="65"/>
      <c r="O193" s="65"/>
      <c r="P193" s="65"/>
      <c r="Q193" s="77"/>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row>
    <row r="194" spans="4:51" ht="15" customHeight="1" x14ac:dyDescent="0.25">
      <c r="D194" s="65"/>
      <c r="E194" s="65"/>
      <c r="F194" s="65"/>
      <c r="G194" s="65"/>
      <c r="H194" s="65"/>
      <c r="I194" s="65"/>
      <c r="J194" s="65"/>
      <c r="K194" s="65"/>
      <c r="L194" s="65"/>
      <c r="M194" s="65"/>
      <c r="N194" s="65"/>
      <c r="O194" s="65"/>
      <c r="P194" s="65"/>
      <c r="Q194" s="77"/>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row>
    <row r="195" spans="4:51" ht="15" customHeight="1" x14ac:dyDescent="0.25">
      <c r="D195" s="65"/>
      <c r="E195" s="65"/>
      <c r="F195" s="65"/>
      <c r="G195" s="65"/>
      <c r="H195" s="65"/>
      <c r="I195" s="65"/>
      <c r="J195" s="65"/>
      <c r="K195" s="65"/>
      <c r="L195" s="65"/>
      <c r="M195" s="65"/>
      <c r="N195" s="65"/>
      <c r="O195" s="65"/>
      <c r="P195" s="65"/>
      <c r="Q195" s="77"/>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row>
    <row r="196" spans="4:51" ht="15" customHeight="1" x14ac:dyDescent="0.25">
      <c r="D196" s="65"/>
      <c r="E196" s="65"/>
      <c r="F196" s="65"/>
      <c r="G196" s="65"/>
      <c r="H196" s="65"/>
      <c r="I196" s="65"/>
      <c r="J196" s="65"/>
      <c r="K196" s="65"/>
      <c r="L196" s="65"/>
      <c r="M196" s="65"/>
      <c r="N196" s="65"/>
      <c r="O196" s="65"/>
      <c r="P196" s="65"/>
      <c r="Q196" s="77"/>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row>
    <row r="197" spans="4:51" ht="15" customHeight="1" x14ac:dyDescent="0.25">
      <c r="D197" s="65"/>
      <c r="E197" s="65"/>
      <c r="F197" s="65"/>
      <c r="G197" s="65"/>
      <c r="H197" s="65"/>
      <c r="I197" s="65"/>
      <c r="J197" s="65"/>
      <c r="K197" s="65"/>
      <c r="L197" s="65"/>
      <c r="M197" s="65"/>
      <c r="N197" s="65"/>
      <c r="O197" s="65"/>
      <c r="P197" s="65"/>
      <c r="Q197" s="77"/>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row>
    <row r="198" spans="4:51" ht="15" customHeight="1" x14ac:dyDescent="0.25">
      <c r="D198" s="65"/>
      <c r="E198" s="65"/>
      <c r="F198" s="65"/>
      <c r="G198" s="65"/>
      <c r="H198" s="65"/>
      <c r="I198" s="65"/>
      <c r="J198" s="65"/>
      <c r="K198" s="65"/>
      <c r="L198" s="65"/>
      <c r="M198" s="65"/>
      <c r="N198" s="65"/>
      <c r="O198" s="65"/>
      <c r="P198" s="65"/>
      <c r="Q198" s="77"/>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row>
    <row r="199" spans="4:51" ht="15" customHeight="1" x14ac:dyDescent="0.25">
      <c r="D199" s="65"/>
      <c r="E199" s="65"/>
      <c r="F199" s="65"/>
      <c r="G199" s="65"/>
      <c r="H199" s="65"/>
      <c r="I199" s="65"/>
      <c r="J199" s="65"/>
      <c r="K199" s="65"/>
      <c r="L199" s="65"/>
      <c r="M199" s="65"/>
      <c r="N199" s="65"/>
      <c r="O199" s="65"/>
      <c r="P199" s="65"/>
      <c r="Q199" s="77"/>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row>
    <row r="200" spans="4:51" ht="15" customHeight="1" x14ac:dyDescent="0.25">
      <c r="D200" s="65"/>
      <c r="E200" s="65"/>
      <c r="F200" s="65"/>
      <c r="G200" s="65"/>
      <c r="H200" s="65"/>
      <c r="I200" s="65"/>
      <c r="J200" s="65"/>
      <c r="K200" s="65"/>
      <c r="L200" s="65"/>
      <c r="M200" s="65"/>
      <c r="N200" s="65"/>
      <c r="O200" s="65"/>
      <c r="P200" s="65"/>
      <c r="Q200" s="77"/>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row>
    <row r="201" spans="4:51" ht="15" customHeight="1" x14ac:dyDescent="0.25">
      <c r="D201" s="65"/>
      <c r="E201" s="65"/>
      <c r="F201" s="65"/>
      <c r="G201" s="65"/>
      <c r="H201" s="65"/>
      <c r="I201" s="65"/>
      <c r="J201" s="65"/>
      <c r="K201" s="65"/>
      <c r="L201" s="65"/>
      <c r="M201" s="65"/>
      <c r="N201" s="65"/>
      <c r="O201" s="65"/>
      <c r="P201" s="65"/>
      <c r="Q201" s="77"/>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row>
    <row r="202" spans="4:51" ht="15" customHeight="1" x14ac:dyDescent="0.25">
      <c r="D202" s="65"/>
      <c r="E202" s="65"/>
      <c r="F202" s="65"/>
      <c r="G202" s="65"/>
      <c r="H202" s="65"/>
      <c r="I202" s="65"/>
      <c r="J202" s="65"/>
      <c r="K202" s="65"/>
      <c r="L202" s="65"/>
      <c r="M202" s="65"/>
      <c r="N202" s="65"/>
      <c r="O202" s="65"/>
      <c r="P202" s="65"/>
      <c r="Q202" s="77"/>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row>
    <row r="203" spans="4:51" ht="15" customHeight="1" x14ac:dyDescent="0.25">
      <c r="D203" s="65"/>
      <c r="E203" s="65"/>
      <c r="F203" s="65"/>
      <c r="G203" s="65"/>
      <c r="H203" s="65"/>
      <c r="I203" s="65"/>
      <c r="J203" s="65"/>
      <c r="K203" s="65"/>
      <c r="L203" s="65"/>
      <c r="M203" s="65"/>
      <c r="N203" s="65"/>
      <c r="O203" s="65"/>
      <c r="P203" s="65"/>
      <c r="Q203" s="77"/>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row>
    <row r="204" spans="4:51" ht="15" customHeight="1" x14ac:dyDescent="0.25">
      <c r="D204" s="65"/>
      <c r="E204" s="65"/>
      <c r="F204" s="65"/>
      <c r="G204" s="65"/>
      <c r="H204" s="65"/>
      <c r="I204" s="65"/>
      <c r="J204" s="65"/>
      <c r="K204" s="65"/>
      <c r="L204" s="65"/>
      <c r="M204" s="65"/>
      <c r="N204" s="65"/>
      <c r="O204" s="65"/>
      <c r="P204" s="65"/>
      <c r="Q204" s="77"/>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row>
    <row r="205" spans="4:51" ht="15" customHeight="1" x14ac:dyDescent="0.25">
      <c r="D205" s="65"/>
      <c r="E205" s="65"/>
      <c r="F205" s="65"/>
      <c r="G205" s="65"/>
      <c r="H205" s="65"/>
      <c r="I205" s="65"/>
      <c r="J205" s="65"/>
      <c r="K205" s="65"/>
      <c r="L205" s="65"/>
      <c r="M205" s="65"/>
      <c r="N205" s="65"/>
      <c r="O205" s="65"/>
      <c r="P205" s="65"/>
      <c r="Q205" s="77"/>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row>
    <row r="206" spans="4:51" ht="15" customHeight="1" x14ac:dyDescent="0.25">
      <c r="D206" s="65"/>
      <c r="E206" s="65"/>
      <c r="F206" s="65"/>
      <c r="G206" s="65"/>
      <c r="H206" s="65"/>
      <c r="I206" s="65"/>
      <c r="J206" s="65"/>
      <c r="K206" s="65"/>
      <c r="L206" s="65"/>
      <c r="M206" s="65"/>
      <c r="N206" s="65"/>
      <c r="O206" s="65"/>
      <c r="P206" s="65"/>
      <c r="Q206" s="77"/>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row>
    <row r="207" spans="4:51" ht="15" customHeight="1" x14ac:dyDescent="0.25">
      <c r="D207" s="65"/>
      <c r="E207" s="65"/>
      <c r="F207" s="65"/>
      <c r="G207" s="65"/>
      <c r="H207" s="65"/>
      <c r="I207" s="65"/>
      <c r="J207" s="65"/>
      <c r="K207" s="65"/>
      <c r="L207" s="65"/>
      <c r="M207" s="65"/>
      <c r="N207" s="65"/>
      <c r="O207" s="65"/>
      <c r="P207" s="65"/>
      <c r="Q207" s="77"/>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row>
    <row r="208" spans="4:51" ht="15" customHeight="1" x14ac:dyDescent="0.25">
      <c r="D208" s="65"/>
      <c r="E208" s="65"/>
      <c r="F208" s="65"/>
      <c r="G208" s="65"/>
      <c r="H208" s="65"/>
      <c r="I208" s="65"/>
      <c r="J208" s="65"/>
      <c r="K208" s="65"/>
      <c r="L208" s="65"/>
      <c r="M208" s="65"/>
      <c r="N208" s="65"/>
      <c r="O208" s="65"/>
      <c r="P208" s="65"/>
      <c r="Q208" s="77"/>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row>
    <row r="209" spans="4:51" ht="15" customHeight="1" x14ac:dyDescent="0.25">
      <c r="D209" s="65"/>
      <c r="E209" s="65"/>
      <c r="F209" s="65"/>
      <c r="G209" s="65"/>
      <c r="H209" s="65"/>
      <c r="I209" s="65"/>
      <c r="J209" s="65"/>
      <c r="K209" s="65"/>
      <c r="L209" s="65"/>
      <c r="M209" s="65"/>
      <c r="N209" s="65"/>
      <c r="O209" s="65"/>
      <c r="P209" s="65"/>
      <c r="Q209" s="77"/>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row>
    <row r="210" spans="4:51" ht="15" customHeight="1" x14ac:dyDescent="0.25">
      <c r="D210" s="65"/>
      <c r="E210" s="65"/>
      <c r="F210" s="65"/>
      <c r="G210" s="65"/>
      <c r="H210" s="65"/>
      <c r="I210" s="65"/>
      <c r="J210" s="65"/>
      <c r="K210" s="65"/>
      <c r="L210" s="65"/>
      <c r="M210" s="65"/>
      <c r="N210" s="65"/>
      <c r="O210" s="65"/>
      <c r="P210" s="65"/>
      <c r="Q210" s="77"/>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row>
    <row r="211" spans="4:51" ht="15" customHeight="1" x14ac:dyDescent="0.25">
      <c r="D211" s="65"/>
      <c r="E211" s="65"/>
      <c r="F211" s="65"/>
      <c r="G211" s="65"/>
      <c r="H211" s="65"/>
      <c r="I211" s="65"/>
      <c r="J211" s="65"/>
      <c r="K211" s="65"/>
      <c r="L211" s="65"/>
      <c r="M211" s="65"/>
      <c r="N211" s="65"/>
      <c r="O211" s="65"/>
      <c r="P211" s="65"/>
      <c r="Q211" s="77"/>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row>
    <row r="212" spans="4:51" ht="15" customHeight="1" x14ac:dyDescent="0.25">
      <c r="D212" s="65"/>
      <c r="E212" s="65"/>
      <c r="F212" s="65"/>
      <c r="G212" s="65"/>
      <c r="H212" s="65"/>
      <c r="I212" s="65"/>
      <c r="J212" s="65"/>
      <c r="K212" s="65"/>
      <c r="L212" s="65"/>
      <c r="M212" s="65"/>
      <c r="N212" s="65"/>
      <c r="O212" s="65"/>
      <c r="P212" s="65"/>
      <c r="Q212" s="77"/>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row>
    <row r="213" spans="4:51" ht="15" customHeight="1" x14ac:dyDescent="0.25">
      <c r="D213" s="65"/>
      <c r="E213" s="65"/>
      <c r="F213" s="65"/>
      <c r="G213" s="65"/>
      <c r="H213" s="65"/>
      <c r="I213" s="65"/>
      <c r="J213" s="65"/>
      <c r="K213" s="65"/>
      <c r="L213" s="65"/>
      <c r="M213" s="65"/>
      <c r="N213" s="65"/>
      <c r="O213" s="65"/>
      <c r="P213" s="65"/>
      <c r="Q213" s="77"/>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row>
    <row r="214" spans="4:51" ht="15" customHeight="1" x14ac:dyDescent="0.25">
      <c r="D214" s="65"/>
      <c r="E214" s="65"/>
      <c r="F214" s="65"/>
      <c r="G214" s="65"/>
      <c r="H214" s="65"/>
      <c r="I214" s="65"/>
      <c r="J214" s="65"/>
      <c r="K214" s="65"/>
      <c r="L214" s="65"/>
      <c r="M214" s="65"/>
      <c r="N214" s="65"/>
      <c r="O214" s="65"/>
      <c r="P214" s="65"/>
      <c r="Q214" s="77"/>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row>
    <row r="215" spans="4:51" ht="15" customHeight="1" x14ac:dyDescent="0.25">
      <c r="D215" s="65"/>
      <c r="E215" s="65"/>
      <c r="F215" s="65"/>
      <c r="G215" s="65"/>
      <c r="H215" s="65"/>
      <c r="I215" s="65"/>
      <c r="J215" s="65"/>
      <c r="K215" s="65"/>
      <c r="L215" s="65"/>
      <c r="M215" s="65"/>
      <c r="N215" s="65"/>
      <c r="O215" s="65"/>
      <c r="P215" s="65"/>
      <c r="Q215" s="77"/>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row>
    <row r="216" spans="4:51" ht="15" customHeight="1" x14ac:dyDescent="0.25">
      <c r="D216" s="65"/>
      <c r="E216" s="65"/>
      <c r="F216" s="65"/>
      <c r="G216" s="65"/>
      <c r="H216" s="65"/>
      <c r="I216" s="65"/>
      <c r="J216" s="65"/>
      <c r="K216" s="65"/>
      <c r="L216" s="65"/>
      <c r="M216" s="65"/>
      <c r="N216" s="65"/>
      <c r="O216" s="65"/>
      <c r="P216" s="65"/>
      <c r="Q216" s="77"/>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row>
    <row r="217" spans="4:51" ht="15" customHeight="1" x14ac:dyDescent="0.25">
      <c r="D217" s="65"/>
      <c r="E217" s="65"/>
      <c r="F217" s="65"/>
      <c r="G217" s="65"/>
      <c r="H217" s="65"/>
      <c r="I217" s="65"/>
      <c r="J217" s="65"/>
      <c r="K217" s="65"/>
      <c r="L217" s="65"/>
      <c r="M217" s="65"/>
      <c r="N217" s="65"/>
      <c r="O217" s="65"/>
      <c r="P217" s="65"/>
      <c r="Q217" s="77"/>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row>
    <row r="218" spans="4:51" ht="15" customHeight="1" x14ac:dyDescent="0.25">
      <c r="D218" s="65"/>
      <c r="E218" s="65"/>
      <c r="F218" s="65"/>
      <c r="G218" s="65"/>
      <c r="H218" s="65"/>
      <c r="I218" s="65"/>
      <c r="J218" s="65"/>
      <c r="K218" s="65"/>
      <c r="L218" s="65"/>
      <c r="M218" s="65"/>
      <c r="N218" s="65"/>
      <c r="O218" s="65"/>
      <c r="P218" s="65"/>
      <c r="Q218" s="77"/>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row>
    <row r="219" spans="4:51" ht="15" customHeight="1" x14ac:dyDescent="0.25">
      <c r="D219" s="65"/>
      <c r="E219" s="65"/>
      <c r="F219" s="65"/>
      <c r="G219" s="65"/>
      <c r="H219" s="65"/>
      <c r="I219" s="65"/>
      <c r="J219" s="65"/>
      <c r="K219" s="65"/>
      <c r="L219" s="65"/>
      <c r="M219" s="65"/>
      <c r="N219" s="65"/>
      <c r="O219" s="65"/>
      <c r="P219" s="65"/>
      <c r="Q219" s="77"/>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row>
    <row r="220" spans="4:51" ht="15" customHeight="1" x14ac:dyDescent="0.25">
      <c r="D220" s="65"/>
      <c r="E220" s="65"/>
      <c r="F220" s="65"/>
      <c r="G220" s="65"/>
      <c r="H220" s="65"/>
      <c r="I220" s="65"/>
      <c r="J220" s="65"/>
      <c r="K220" s="65"/>
      <c r="L220" s="65"/>
      <c r="M220" s="65"/>
      <c r="N220" s="65"/>
      <c r="O220" s="65"/>
      <c r="P220" s="65"/>
      <c r="Q220" s="77"/>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row>
    <row r="221" spans="4:51" ht="15" customHeight="1" x14ac:dyDescent="0.25">
      <c r="D221" s="65"/>
      <c r="E221" s="65"/>
      <c r="F221" s="65"/>
      <c r="G221" s="65"/>
      <c r="H221" s="65"/>
      <c r="I221" s="65"/>
      <c r="J221" s="65"/>
      <c r="K221" s="65"/>
      <c r="L221" s="65"/>
      <c r="M221" s="65"/>
      <c r="N221" s="65"/>
      <c r="O221" s="65"/>
      <c r="P221" s="65"/>
      <c r="Q221" s="77"/>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row>
    <row r="222" spans="4:51" ht="15" customHeight="1" x14ac:dyDescent="0.25">
      <c r="D222" s="65"/>
      <c r="E222" s="65"/>
      <c r="F222" s="65"/>
      <c r="G222" s="65"/>
      <c r="H222" s="65"/>
      <c r="I222" s="65"/>
      <c r="J222" s="65"/>
      <c r="K222" s="65"/>
      <c r="L222" s="65"/>
      <c r="M222" s="65"/>
      <c r="N222" s="65"/>
      <c r="O222" s="65"/>
      <c r="P222" s="65"/>
      <c r="Q222" s="77"/>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row>
    <row r="223" spans="4:51" ht="15" customHeight="1" x14ac:dyDescent="0.25">
      <c r="D223" s="65"/>
      <c r="E223" s="65"/>
      <c r="F223" s="65"/>
      <c r="G223" s="65"/>
      <c r="H223" s="65"/>
      <c r="I223" s="65"/>
      <c r="J223" s="65"/>
      <c r="K223" s="65"/>
      <c r="L223" s="65"/>
      <c r="M223" s="65"/>
      <c r="N223" s="65"/>
      <c r="O223" s="65"/>
      <c r="P223" s="65"/>
      <c r="Q223" s="77"/>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row>
    <row r="224" spans="4:51" ht="15" customHeight="1" x14ac:dyDescent="0.25">
      <c r="D224" s="65"/>
      <c r="E224" s="65"/>
      <c r="F224" s="65"/>
      <c r="G224" s="65"/>
      <c r="H224" s="65"/>
      <c r="I224" s="65"/>
      <c r="J224" s="65"/>
      <c r="K224" s="65"/>
      <c r="L224" s="65"/>
      <c r="M224" s="65"/>
      <c r="N224" s="65"/>
      <c r="O224" s="65"/>
      <c r="P224" s="65"/>
      <c r="Q224" s="77"/>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row>
    <row r="225" spans="4:51" ht="15" customHeight="1" x14ac:dyDescent="0.25">
      <c r="D225" s="65"/>
      <c r="E225" s="65"/>
      <c r="F225" s="65"/>
      <c r="G225" s="65"/>
      <c r="H225" s="65"/>
      <c r="I225" s="65"/>
      <c r="J225" s="65"/>
      <c r="K225" s="65"/>
      <c r="L225" s="65"/>
      <c r="M225" s="65"/>
      <c r="N225" s="65"/>
      <c r="O225" s="65"/>
      <c r="P225" s="65"/>
      <c r="Q225" s="77"/>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row>
    <row r="226" spans="4:51" ht="15" customHeight="1" x14ac:dyDescent="0.25">
      <c r="D226" s="65"/>
      <c r="E226" s="65"/>
      <c r="F226" s="65"/>
      <c r="G226" s="65"/>
      <c r="H226" s="65"/>
      <c r="I226" s="65"/>
      <c r="J226" s="65"/>
      <c r="K226" s="65"/>
      <c r="L226" s="65"/>
      <c r="M226" s="65"/>
      <c r="N226" s="65"/>
      <c r="O226" s="65"/>
      <c r="P226" s="65"/>
      <c r="Q226" s="77"/>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row>
    <row r="227" spans="4:51" ht="15" customHeight="1" x14ac:dyDescent="0.25">
      <c r="D227" s="65"/>
      <c r="E227" s="65"/>
      <c r="F227" s="65"/>
      <c r="G227" s="65"/>
      <c r="H227" s="65"/>
      <c r="I227" s="65"/>
      <c r="J227" s="65"/>
      <c r="K227" s="65"/>
      <c r="L227" s="65"/>
      <c r="M227" s="65"/>
      <c r="N227" s="65"/>
      <c r="O227" s="65"/>
      <c r="P227" s="65"/>
      <c r="Q227" s="77"/>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row>
    <row r="228" spans="4:51" ht="15" customHeight="1" x14ac:dyDescent="0.25">
      <c r="D228" s="65"/>
      <c r="E228" s="65"/>
      <c r="F228" s="65"/>
      <c r="G228" s="65"/>
      <c r="H228" s="65"/>
      <c r="I228" s="65"/>
      <c r="J228" s="65"/>
      <c r="K228" s="65"/>
      <c r="L228" s="65"/>
      <c r="M228" s="65"/>
      <c r="N228" s="65"/>
      <c r="O228" s="65"/>
      <c r="P228" s="65"/>
      <c r="Q228" s="77"/>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row>
    <row r="229" spans="4:51" ht="15" customHeight="1" x14ac:dyDescent="0.25">
      <c r="D229" s="65"/>
      <c r="E229" s="65"/>
      <c r="F229" s="65"/>
      <c r="G229" s="65"/>
      <c r="H229" s="65"/>
      <c r="I229" s="65"/>
      <c r="J229" s="65"/>
      <c r="K229" s="65"/>
      <c r="L229" s="65"/>
      <c r="M229" s="65"/>
      <c r="N229" s="65"/>
      <c r="O229" s="65"/>
      <c r="P229" s="65"/>
      <c r="Q229" s="77"/>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row>
    <row r="230" spans="4:51" ht="15" customHeight="1" x14ac:dyDescent="0.25">
      <c r="D230" s="65"/>
      <c r="E230" s="65"/>
      <c r="F230" s="65"/>
      <c r="G230" s="65"/>
      <c r="H230" s="65"/>
      <c r="I230" s="65"/>
      <c r="J230" s="65"/>
      <c r="K230" s="65"/>
      <c r="L230" s="65"/>
      <c r="M230" s="65"/>
      <c r="N230" s="65"/>
      <c r="O230" s="65"/>
      <c r="P230" s="65"/>
      <c r="Q230" s="77"/>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row>
    <row r="231" spans="4:51" ht="15" customHeight="1" x14ac:dyDescent="0.25">
      <c r="D231" s="65"/>
      <c r="E231" s="65"/>
      <c r="F231" s="65"/>
      <c r="G231" s="65"/>
      <c r="H231" s="65"/>
      <c r="I231" s="65"/>
      <c r="J231" s="65"/>
      <c r="K231" s="65"/>
      <c r="L231" s="65"/>
      <c r="M231" s="65"/>
      <c r="N231" s="65"/>
      <c r="O231" s="65"/>
      <c r="P231" s="65"/>
      <c r="Q231" s="77"/>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row>
    <row r="232" spans="4:51" ht="15" customHeight="1" x14ac:dyDescent="0.25">
      <c r="D232" s="65"/>
      <c r="E232" s="65"/>
      <c r="F232" s="65"/>
      <c r="G232" s="65"/>
      <c r="H232" s="65"/>
      <c r="I232" s="65"/>
      <c r="J232" s="65"/>
      <c r="K232" s="65"/>
      <c r="L232" s="65"/>
      <c r="M232" s="65"/>
      <c r="N232" s="65"/>
      <c r="O232" s="65"/>
      <c r="P232" s="65"/>
      <c r="Q232" s="77"/>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row>
    <row r="233" spans="4:51" ht="15" customHeight="1" x14ac:dyDescent="0.25">
      <c r="D233" s="65"/>
      <c r="E233" s="65"/>
      <c r="F233" s="65"/>
      <c r="G233" s="65"/>
      <c r="H233" s="65"/>
      <c r="I233" s="65"/>
      <c r="J233" s="65"/>
      <c r="K233" s="65"/>
      <c r="L233" s="65"/>
      <c r="M233" s="65"/>
      <c r="N233" s="65"/>
      <c r="O233" s="65"/>
      <c r="P233" s="65"/>
      <c r="Q233" s="77"/>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row>
    <row r="234" spans="4:51" ht="15" customHeight="1" x14ac:dyDescent="0.25">
      <c r="D234" s="65"/>
      <c r="E234" s="65"/>
      <c r="F234" s="65"/>
      <c r="G234" s="65"/>
      <c r="H234" s="65"/>
      <c r="I234" s="65"/>
      <c r="J234" s="65"/>
      <c r="K234" s="65"/>
      <c r="L234" s="65"/>
      <c r="M234" s="65"/>
      <c r="N234" s="65"/>
      <c r="O234" s="65"/>
      <c r="P234" s="65"/>
      <c r="Q234" s="77"/>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row>
    <row r="235" spans="4:51" ht="15" customHeight="1" x14ac:dyDescent="0.25">
      <c r="D235" s="65"/>
      <c r="E235" s="65"/>
      <c r="F235" s="65"/>
      <c r="G235" s="65"/>
      <c r="H235" s="65"/>
      <c r="I235" s="65"/>
      <c r="J235" s="65"/>
      <c r="K235" s="65"/>
      <c r="L235" s="65"/>
      <c r="M235" s="65"/>
      <c r="N235" s="65"/>
      <c r="O235" s="65"/>
      <c r="P235" s="65"/>
      <c r="Q235" s="77"/>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row>
    <row r="236" spans="4:51" ht="15" customHeight="1" x14ac:dyDescent="0.25">
      <c r="D236" s="65"/>
      <c r="E236" s="65"/>
      <c r="F236" s="65"/>
      <c r="G236" s="65"/>
      <c r="H236" s="65"/>
      <c r="I236" s="65"/>
      <c r="J236" s="65"/>
      <c r="K236" s="65"/>
      <c r="L236" s="65"/>
      <c r="M236" s="65"/>
      <c r="N236" s="65"/>
      <c r="O236" s="65"/>
      <c r="P236" s="65"/>
      <c r="Q236" s="77"/>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row>
    <row r="237" spans="4:51" ht="15" customHeight="1" x14ac:dyDescent="0.25">
      <c r="D237" s="65"/>
      <c r="E237" s="65"/>
      <c r="F237" s="65"/>
      <c r="G237" s="65"/>
      <c r="H237" s="65"/>
      <c r="I237" s="65"/>
      <c r="J237" s="65"/>
      <c r="K237" s="65"/>
      <c r="L237" s="65"/>
      <c r="M237" s="65"/>
      <c r="N237" s="65"/>
      <c r="O237" s="65"/>
      <c r="P237" s="65"/>
      <c r="Q237" s="77"/>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row>
    <row r="238" spans="4:51" ht="15" customHeight="1" x14ac:dyDescent="0.25">
      <c r="D238" s="65"/>
      <c r="E238" s="65"/>
      <c r="F238" s="65"/>
      <c r="G238" s="65"/>
      <c r="H238" s="65"/>
      <c r="I238" s="65"/>
      <c r="J238" s="65"/>
      <c r="K238" s="65"/>
      <c r="L238" s="65"/>
      <c r="M238" s="65"/>
      <c r="N238" s="65"/>
      <c r="O238" s="65"/>
      <c r="P238" s="65"/>
      <c r="Q238" s="77"/>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row>
    <row r="239" spans="4:51" ht="15" customHeight="1" x14ac:dyDescent="0.25">
      <c r="D239" s="65"/>
      <c r="E239" s="65"/>
      <c r="F239" s="65"/>
      <c r="G239" s="65"/>
      <c r="H239" s="65"/>
      <c r="I239" s="65"/>
      <c r="J239" s="65"/>
      <c r="K239" s="65"/>
      <c r="L239" s="65"/>
      <c r="M239" s="65"/>
      <c r="N239" s="65"/>
      <c r="O239" s="65"/>
      <c r="P239" s="65"/>
      <c r="Q239" s="77"/>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row>
    <row r="240" spans="4:51" ht="15" customHeight="1" x14ac:dyDescent="0.25">
      <c r="D240" s="65"/>
      <c r="E240" s="65"/>
      <c r="F240" s="65"/>
      <c r="G240" s="65"/>
      <c r="H240" s="65"/>
      <c r="I240" s="65"/>
      <c r="J240" s="65"/>
      <c r="K240" s="65"/>
      <c r="L240" s="65"/>
      <c r="M240" s="65"/>
      <c r="N240" s="65"/>
      <c r="O240" s="65"/>
      <c r="P240" s="65"/>
      <c r="Q240" s="77"/>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row>
    <row r="241" spans="4:51" ht="15" customHeight="1" x14ac:dyDescent="0.25">
      <c r="D241" s="65"/>
      <c r="E241" s="65"/>
      <c r="F241" s="65"/>
      <c r="G241" s="65"/>
      <c r="H241" s="65"/>
      <c r="I241" s="65"/>
      <c r="J241" s="65"/>
      <c r="K241" s="65"/>
      <c r="L241" s="65"/>
      <c r="M241" s="65"/>
      <c r="N241" s="65"/>
      <c r="O241" s="65"/>
      <c r="P241" s="65"/>
      <c r="Q241" s="77"/>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row>
    <row r="242" spans="4:51" ht="15" customHeight="1" x14ac:dyDescent="0.25">
      <c r="D242" s="65"/>
      <c r="E242" s="65"/>
      <c r="F242" s="65"/>
      <c r="G242" s="65"/>
      <c r="H242" s="65"/>
      <c r="I242" s="65"/>
      <c r="J242" s="65"/>
      <c r="K242" s="65"/>
      <c r="L242" s="65"/>
      <c r="M242" s="65"/>
      <c r="N242" s="65"/>
      <c r="O242" s="65"/>
      <c r="P242" s="65"/>
      <c r="Q242" s="77"/>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row>
    <row r="243" spans="4:51" ht="15" customHeight="1" x14ac:dyDescent="0.25">
      <c r="D243" s="65"/>
      <c r="E243" s="65"/>
      <c r="F243" s="65"/>
      <c r="G243" s="65"/>
      <c r="H243" s="65"/>
      <c r="I243" s="65"/>
      <c r="J243" s="65"/>
      <c r="K243" s="65"/>
      <c r="L243" s="65"/>
      <c r="M243" s="65"/>
      <c r="N243" s="65"/>
      <c r="O243" s="65"/>
      <c r="P243" s="65"/>
      <c r="Q243" s="77"/>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row>
    <row r="244" spans="4:51" ht="15" customHeight="1" x14ac:dyDescent="0.25">
      <c r="D244" s="65"/>
      <c r="E244" s="65"/>
      <c r="F244" s="65"/>
      <c r="G244" s="65"/>
      <c r="H244" s="65"/>
      <c r="I244" s="65"/>
      <c r="J244" s="65"/>
      <c r="K244" s="65"/>
      <c r="L244" s="65"/>
      <c r="M244" s="65"/>
      <c r="N244" s="65"/>
      <c r="O244" s="65"/>
      <c r="P244" s="65"/>
      <c r="Q244" s="77"/>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row>
    <row r="245" spans="4:51" ht="15" customHeight="1" x14ac:dyDescent="0.25">
      <c r="D245" s="65"/>
      <c r="E245" s="65"/>
      <c r="F245" s="65"/>
      <c r="G245" s="65"/>
      <c r="H245" s="65"/>
      <c r="I245" s="65"/>
      <c r="J245" s="65"/>
      <c r="K245" s="65"/>
      <c r="L245" s="65"/>
      <c r="M245" s="65"/>
      <c r="N245" s="65"/>
      <c r="O245" s="65"/>
      <c r="P245" s="65"/>
      <c r="Q245" s="77"/>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row>
    <row r="246" spans="4:51" ht="15" customHeight="1" x14ac:dyDescent="0.25">
      <c r="D246" s="65"/>
      <c r="E246" s="65"/>
      <c r="F246" s="65"/>
      <c r="G246" s="65"/>
      <c r="H246" s="65"/>
      <c r="I246" s="65"/>
      <c r="J246" s="65"/>
      <c r="K246" s="65"/>
      <c r="L246" s="65"/>
      <c r="M246" s="65"/>
      <c r="N246" s="65"/>
      <c r="O246" s="65"/>
      <c r="P246" s="65"/>
      <c r="Q246" s="77"/>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row>
    <row r="247" spans="4:51" ht="15" customHeight="1" x14ac:dyDescent="0.25">
      <c r="D247" s="65"/>
      <c r="E247" s="65"/>
      <c r="F247" s="65"/>
      <c r="G247" s="65"/>
      <c r="H247" s="65"/>
      <c r="I247" s="65"/>
      <c r="J247" s="65"/>
      <c r="K247" s="65"/>
      <c r="L247" s="65"/>
      <c r="M247" s="65"/>
      <c r="N247" s="65"/>
      <c r="O247" s="65"/>
      <c r="P247" s="65"/>
      <c r="Q247" s="77"/>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row>
    <row r="248" spans="4:51" ht="15" customHeight="1" x14ac:dyDescent="0.25">
      <c r="D248" s="65"/>
      <c r="E248" s="65"/>
      <c r="F248" s="65"/>
      <c r="G248" s="65"/>
      <c r="H248" s="65"/>
      <c r="I248" s="65"/>
      <c r="J248" s="65"/>
      <c r="K248" s="65"/>
      <c r="L248" s="65"/>
      <c r="M248" s="65"/>
      <c r="N248" s="65"/>
      <c r="O248" s="65"/>
      <c r="P248" s="65"/>
      <c r="Q248" s="77"/>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row>
    <row r="249" spans="4:51" ht="15" customHeight="1" x14ac:dyDescent="0.25">
      <c r="D249" s="65"/>
      <c r="E249" s="65"/>
      <c r="F249" s="65"/>
      <c r="G249" s="65"/>
      <c r="H249" s="65"/>
      <c r="I249" s="65"/>
      <c r="J249" s="65"/>
      <c r="K249" s="65"/>
      <c r="L249" s="65"/>
      <c r="M249" s="65"/>
      <c r="N249" s="65"/>
      <c r="O249" s="65"/>
      <c r="P249" s="65"/>
      <c r="Q249" s="77"/>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row>
    <row r="250" spans="4:51" ht="15" customHeight="1" x14ac:dyDescent="0.25">
      <c r="D250" s="65"/>
      <c r="E250" s="65"/>
      <c r="F250" s="65"/>
      <c r="G250" s="65"/>
      <c r="H250" s="65"/>
      <c r="I250" s="65"/>
      <c r="J250" s="65"/>
      <c r="K250" s="65"/>
      <c r="L250" s="65"/>
      <c r="M250" s="65"/>
      <c r="N250" s="65"/>
      <c r="O250" s="65"/>
      <c r="P250" s="65"/>
      <c r="Q250" s="77"/>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row>
    <row r="251" spans="4:51" ht="15" customHeight="1" x14ac:dyDescent="0.25">
      <c r="D251" s="65"/>
      <c r="E251" s="65"/>
      <c r="F251" s="65"/>
      <c r="G251" s="65"/>
      <c r="H251" s="65"/>
      <c r="I251" s="65"/>
      <c r="J251" s="65"/>
      <c r="K251" s="65"/>
      <c r="L251" s="65"/>
      <c r="M251" s="65"/>
      <c r="N251" s="65"/>
      <c r="O251" s="65"/>
      <c r="P251" s="65"/>
      <c r="Q251" s="77"/>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row>
    <row r="252" spans="4:51" ht="15" customHeight="1" x14ac:dyDescent="0.25">
      <c r="D252" s="65"/>
      <c r="E252" s="65"/>
      <c r="F252" s="65"/>
      <c r="G252" s="65"/>
      <c r="H252" s="65"/>
      <c r="I252" s="65"/>
      <c r="J252" s="65"/>
      <c r="K252" s="65"/>
      <c r="L252" s="65"/>
      <c r="M252" s="65"/>
      <c r="N252" s="65"/>
      <c r="O252" s="65"/>
      <c r="P252" s="65"/>
      <c r="Q252" s="77"/>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row>
    <row r="253" spans="4:51" ht="15" customHeight="1" x14ac:dyDescent="0.25">
      <c r="D253" s="65"/>
      <c r="E253" s="65"/>
      <c r="F253" s="65"/>
      <c r="G253" s="65"/>
      <c r="H253" s="65"/>
      <c r="I253" s="65"/>
      <c r="J253" s="65"/>
      <c r="K253" s="65"/>
      <c r="L253" s="65"/>
      <c r="M253" s="65"/>
      <c r="N253" s="65"/>
      <c r="O253" s="65"/>
      <c r="P253" s="65"/>
      <c r="Q253" s="77"/>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row>
    <row r="254" spans="4:51" ht="15" customHeight="1" x14ac:dyDescent="0.25">
      <c r="D254" s="65"/>
      <c r="E254" s="65"/>
      <c r="F254" s="65"/>
      <c r="G254" s="65"/>
      <c r="H254" s="65"/>
      <c r="I254" s="65"/>
      <c r="J254" s="65"/>
      <c r="K254" s="65"/>
      <c r="L254" s="65"/>
      <c r="M254" s="65"/>
      <c r="N254" s="65"/>
      <c r="O254" s="65"/>
      <c r="P254" s="65"/>
      <c r="Q254" s="77"/>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row>
    <row r="255" spans="4:51" ht="15" customHeight="1" x14ac:dyDescent="0.25">
      <c r="D255" s="65"/>
      <c r="E255" s="65"/>
      <c r="F255" s="65"/>
      <c r="G255" s="65"/>
      <c r="H255" s="65"/>
      <c r="I255" s="65"/>
      <c r="J255" s="65"/>
      <c r="K255" s="65"/>
      <c r="L255" s="65"/>
      <c r="M255" s="65"/>
      <c r="N255" s="65"/>
      <c r="O255" s="65"/>
      <c r="P255" s="65"/>
      <c r="Q255" s="77"/>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row>
    <row r="256" spans="4:51" ht="15" customHeight="1" x14ac:dyDescent="0.25">
      <c r="D256" s="65"/>
      <c r="E256" s="65"/>
      <c r="F256" s="65"/>
      <c r="G256" s="65"/>
      <c r="H256" s="65"/>
      <c r="I256" s="65"/>
      <c r="J256" s="65"/>
      <c r="K256" s="65"/>
      <c r="L256" s="65"/>
      <c r="M256" s="65"/>
      <c r="N256" s="65"/>
      <c r="O256" s="65"/>
      <c r="P256" s="65"/>
      <c r="Q256" s="77"/>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row>
    <row r="257" spans="4:51" ht="15" customHeight="1" x14ac:dyDescent="0.25">
      <c r="D257" s="65"/>
      <c r="E257" s="65"/>
      <c r="F257" s="65"/>
      <c r="G257" s="65"/>
      <c r="H257" s="65"/>
      <c r="I257" s="65"/>
      <c r="J257" s="65"/>
      <c r="K257" s="65"/>
      <c r="L257" s="65"/>
      <c r="M257" s="65"/>
      <c r="N257" s="65"/>
      <c r="O257" s="65"/>
      <c r="P257" s="65"/>
      <c r="Q257" s="77"/>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row>
    <row r="258" spans="4:51" ht="15" customHeight="1" x14ac:dyDescent="0.25">
      <c r="D258" s="65"/>
      <c r="E258" s="65"/>
      <c r="F258" s="65"/>
      <c r="G258" s="65"/>
      <c r="H258" s="65"/>
      <c r="I258" s="65"/>
      <c r="J258" s="65"/>
      <c r="K258" s="65"/>
      <c r="L258" s="65"/>
      <c r="M258" s="65"/>
      <c r="N258" s="65"/>
      <c r="O258" s="65"/>
      <c r="P258" s="65"/>
      <c r="Q258" s="77"/>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row>
    <row r="259" spans="4:51" ht="15" customHeight="1" x14ac:dyDescent="0.25">
      <c r="D259" s="65"/>
      <c r="E259" s="65"/>
      <c r="F259" s="65"/>
      <c r="G259" s="65"/>
      <c r="H259" s="65"/>
      <c r="I259" s="65"/>
      <c r="J259" s="65"/>
      <c r="K259" s="65"/>
      <c r="L259" s="65"/>
      <c r="M259" s="65"/>
      <c r="N259" s="65"/>
      <c r="O259" s="65"/>
      <c r="P259" s="65"/>
      <c r="Q259" s="77"/>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row>
    <row r="260" spans="4:51" ht="15" customHeight="1" x14ac:dyDescent="0.25">
      <c r="D260" s="65"/>
      <c r="E260" s="65"/>
      <c r="F260" s="65"/>
      <c r="G260" s="65"/>
      <c r="H260" s="65"/>
      <c r="I260" s="65"/>
      <c r="J260" s="65"/>
      <c r="K260" s="65"/>
      <c r="L260" s="65"/>
      <c r="M260" s="65"/>
      <c r="N260" s="65"/>
      <c r="O260" s="65"/>
      <c r="P260" s="65"/>
      <c r="Q260" s="77"/>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row>
    <row r="261" spans="4:51" ht="15" customHeight="1" x14ac:dyDescent="0.25">
      <c r="D261" s="65"/>
      <c r="E261" s="65"/>
      <c r="F261" s="65"/>
      <c r="G261" s="65"/>
      <c r="H261" s="65"/>
      <c r="I261" s="65"/>
      <c r="J261" s="65"/>
      <c r="K261" s="65"/>
      <c r="L261" s="65"/>
      <c r="M261" s="65"/>
      <c r="N261" s="65"/>
      <c r="O261" s="65"/>
      <c r="P261" s="65"/>
      <c r="Q261" s="77"/>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row>
    <row r="262" spans="4:51" ht="15" customHeight="1" x14ac:dyDescent="0.25">
      <c r="D262" s="65"/>
      <c r="E262" s="65"/>
      <c r="F262" s="65"/>
      <c r="G262" s="65"/>
      <c r="H262" s="65"/>
      <c r="I262" s="65"/>
      <c r="J262" s="65"/>
      <c r="K262" s="65"/>
      <c r="L262" s="65"/>
      <c r="M262" s="65"/>
      <c r="N262" s="65"/>
      <c r="O262" s="65"/>
      <c r="P262" s="65"/>
      <c r="Q262" s="77"/>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row>
    <row r="263" spans="4:51" ht="15" customHeight="1" x14ac:dyDescent="0.25">
      <c r="D263" s="65"/>
      <c r="E263" s="65"/>
      <c r="F263" s="65"/>
      <c r="G263" s="65"/>
      <c r="H263" s="65"/>
      <c r="I263" s="65"/>
      <c r="J263" s="65"/>
      <c r="K263" s="65"/>
      <c r="L263" s="65"/>
      <c r="M263" s="65"/>
      <c r="N263" s="65"/>
      <c r="O263" s="65"/>
      <c r="P263" s="65"/>
      <c r="Q263" s="77"/>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row>
    <row r="264" spans="4:51" ht="15" customHeight="1" x14ac:dyDescent="0.25">
      <c r="D264" s="65"/>
      <c r="E264" s="65"/>
      <c r="F264" s="65"/>
      <c r="G264" s="65"/>
      <c r="H264" s="65"/>
      <c r="I264" s="65"/>
      <c r="J264" s="65"/>
      <c r="K264" s="65"/>
      <c r="L264" s="65"/>
      <c r="M264" s="65"/>
      <c r="N264" s="65"/>
      <c r="O264" s="65"/>
      <c r="P264" s="65"/>
      <c r="Q264" s="77"/>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row>
    <row r="265" spans="4:51" ht="15" customHeight="1" x14ac:dyDescent="0.25">
      <c r="D265" s="65"/>
      <c r="E265" s="65"/>
      <c r="F265" s="65"/>
      <c r="G265" s="65"/>
      <c r="H265" s="65"/>
      <c r="I265" s="65"/>
      <c r="J265" s="65"/>
      <c r="K265" s="65"/>
      <c r="L265" s="65"/>
      <c r="M265" s="65"/>
      <c r="N265" s="65"/>
      <c r="O265" s="65"/>
      <c r="P265" s="65"/>
      <c r="Q265" s="77"/>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row>
    <row r="266" spans="4:51" ht="15" customHeight="1" x14ac:dyDescent="0.25">
      <c r="D266" s="65"/>
      <c r="E266" s="65"/>
      <c r="F266" s="65"/>
      <c r="G266" s="65"/>
      <c r="H266" s="65"/>
      <c r="I266" s="65"/>
      <c r="J266" s="65"/>
      <c r="K266" s="65"/>
      <c r="L266" s="65"/>
      <c r="M266" s="65"/>
      <c r="N266" s="65"/>
      <c r="O266" s="65"/>
      <c r="P266" s="65"/>
      <c r="Q266" s="77"/>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row>
    <row r="267" spans="4:51" ht="15" customHeight="1" x14ac:dyDescent="0.25">
      <c r="D267" s="65"/>
      <c r="E267" s="65"/>
      <c r="F267" s="65"/>
      <c r="G267" s="65"/>
      <c r="H267" s="65"/>
      <c r="I267" s="65"/>
      <c r="J267" s="65"/>
      <c r="K267" s="65"/>
      <c r="L267" s="65"/>
      <c r="M267" s="65"/>
      <c r="N267" s="65"/>
      <c r="O267" s="65"/>
      <c r="P267" s="65"/>
      <c r="Q267" s="77"/>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row>
    <row r="268" spans="4:51" ht="15" customHeight="1" x14ac:dyDescent="0.25">
      <c r="D268" s="65"/>
      <c r="E268" s="65"/>
      <c r="F268" s="65"/>
      <c r="G268" s="65"/>
      <c r="H268" s="65"/>
      <c r="I268" s="65"/>
      <c r="J268" s="65"/>
      <c r="K268" s="65"/>
      <c r="L268" s="65"/>
      <c r="M268" s="65"/>
      <c r="N268" s="65"/>
      <c r="O268" s="65"/>
      <c r="P268" s="65"/>
      <c r="Q268" s="77"/>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row>
    <row r="269" spans="4:51" ht="15" customHeight="1" x14ac:dyDescent="0.25">
      <c r="D269" s="65"/>
      <c r="E269" s="65"/>
      <c r="F269" s="65"/>
      <c r="G269" s="65"/>
      <c r="H269" s="65"/>
      <c r="I269" s="65"/>
      <c r="J269" s="65"/>
      <c r="K269" s="65"/>
      <c r="L269" s="65"/>
      <c r="M269" s="65"/>
      <c r="N269" s="65"/>
      <c r="O269" s="65"/>
      <c r="P269" s="65"/>
      <c r="Q269" s="77"/>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row>
    <row r="270" spans="4:51" ht="15" customHeight="1" x14ac:dyDescent="0.25">
      <c r="D270" s="65"/>
      <c r="E270" s="65"/>
      <c r="F270" s="65"/>
      <c r="G270" s="65"/>
      <c r="H270" s="65"/>
      <c r="I270" s="65"/>
      <c r="J270" s="65"/>
      <c r="K270" s="65"/>
      <c r="L270" s="65"/>
      <c r="M270" s="65"/>
      <c r="N270" s="65"/>
      <c r="O270" s="65"/>
      <c r="P270" s="65"/>
      <c r="Q270" s="77"/>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row>
    <row r="271" spans="4:51" ht="15" customHeight="1" x14ac:dyDescent="0.25">
      <c r="D271" s="65"/>
      <c r="E271" s="65"/>
      <c r="F271" s="65"/>
      <c r="G271" s="65"/>
      <c r="H271" s="65"/>
      <c r="I271" s="65"/>
      <c r="J271" s="65"/>
      <c r="K271" s="65"/>
      <c r="L271" s="65"/>
      <c r="M271" s="65"/>
      <c r="N271" s="65"/>
      <c r="O271" s="65"/>
      <c r="P271" s="65"/>
      <c r="Q271" s="77"/>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row>
    <row r="272" spans="4:51" ht="15" customHeight="1" x14ac:dyDescent="0.25">
      <c r="D272" s="65"/>
      <c r="E272" s="65"/>
      <c r="F272" s="65"/>
      <c r="G272" s="65"/>
      <c r="H272" s="65"/>
      <c r="I272" s="65"/>
      <c r="J272" s="65"/>
      <c r="K272" s="65"/>
      <c r="L272" s="65"/>
      <c r="M272" s="65"/>
      <c r="N272" s="65"/>
      <c r="O272" s="65"/>
      <c r="P272" s="65"/>
      <c r="Q272" s="77"/>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row>
    <row r="273" spans="4:51" ht="15" customHeight="1" x14ac:dyDescent="0.25">
      <c r="D273" s="65"/>
      <c r="E273" s="65"/>
      <c r="F273" s="65"/>
      <c r="G273" s="65"/>
      <c r="H273" s="65"/>
      <c r="I273" s="65"/>
      <c r="J273" s="65"/>
      <c r="K273" s="65"/>
      <c r="L273" s="65"/>
      <c r="M273" s="65"/>
      <c r="N273" s="65"/>
      <c r="O273" s="65"/>
      <c r="P273" s="65"/>
      <c r="Q273" s="77"/>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row>
    <row r="274" spans="4:51" ht="15" customHeight="1" x14ac:dyDescent="0.25">
      <c r="D274" s="65"/>
      <c r="E274" s="65"/>
      <c r="F274" s="65"/>
      <c r="G274" s="65"/>
      <c r="H274" s="65"/>
      <c r="I274" s="65"/>
      <c r="J274" s="65"/>
      <c r="K274" s="65"/>
      <c r="L274" s="65"/>
      <c r="M274" s="65"/>
      <c r="N274" s="65"/>
      <c r="O274" s="65"/>
      <c r="P274" s="65"/>
      <c r="Q274" s="77"/>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row>
    <row r="275" spans="4:51" ht="15" customHeight="1" x14ac:dyDescent="0.25">
      <c r="D275" s="65"/>
      <c r="E275" s="65"/>
      <c r="F275" s="65"/>
      <c r="G275" s="65"/>
      <c r="H275" s="65"/>
      <c r="I275" s="65"/>
      <c r="J275" s="65"/>
      <c r="K275" s="65"/>
      <c r="L275" s="65"/>
      <c r="M275" s="65"/>
      <c r="N275" s="65"/>
      <c r="O275" s="65"/>
      <c r="P275" s="65"/>
      <c r="Q275" s="77"/>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row>
    <row r="276" spans="4:51" ht="15" customHeight="1" x14ac:dyDescent="0.25">
      <c r="D276" s="65"/>
      <c r="E276" s="65"/>
      <c r="F276" s="65"/>
      <c r="G276" s="65"/>
      <c r="H276" s="65"/>
      <c r="I276" s="65"/>
      <c r="J276" s="65"/>
      <c r="K276" s="65"/>
      <c r="L276" s="65"/>
      <c r="M276" s="65"/>
      <c r="N276" s="65"/>
      <c r="O276" s="65"/>
      <c r="P276" s="65"/>
      <c r="Q276" s="77"/>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row>
    <row r="277" spans="4:51" ht="15" customHeight="1" x14ac:dyDescent="0.25">
      <c r="D277" s="65"/>
      <c r="E277" s="65"/>
      <c r="F277" s="65"/>
      <c r="G277" s="65"/>
      <c r="H277" s="65"/>
      <c r="I277" s="65"/>
      <c r="J277" s="65"/>
      <c r="K277" s="65"/>
      <c r="L277" s="65"/>
      <c r="M277" s="65"/>
      <c r="N277" s="65"/>
      <c r="O277" s="65"/>
      <c r="P277" s="65"/>
      <c r="Q277" s="77"/>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row>
    <row r="278" spans="4:51" ht="15" customHeight="1" x14ac:dyDescent="0.25">
      <c r="D278" s="65"/>
      <c r="E278" s="65"/>
      <c r="F278" s="65"/>
      <c r="G278" s="65"/>
      <c r="H278" s="65"/>
      <c r="I278" s="65"/>
      <c r="J278" s="65"/>
      <c r="K278" s="65"/>
      <c r="L278" s="65"/>
      <c r="M278" s="65"/>
      <c r="N278" s="65"/>
      <c r="O278" s="65"/>
      <c r="P278" s="65"/>
      <c r="Q278" s="77"/>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row>
    <row r="279" spans="4:51" ht="15" customHeight="1" x14ac:dyDescent="0.25">
      <c r="D279" s="65"/>
      <c r="E279" s="65"/>
      <c r="F279" s="65"/>
      <c r="G279" s="65"/>
      <c r="H279" s="65"/>
      <c r="I279" s="65"/>
      <c r="J279" s="65"/>
      <c r="K279" s="65"/>
      <c r="L279" s="65"/>
      <c r="M279" s="65"/>
      <c r="N279" s="65"/>
      <c r="O279" s="65"/>
      <c r="P279" s="65"/>
      <c r="Q279" s="77"/>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row>
    <row r="280" spans="4:51" ht="15" customHeight="1" x14ac:dyDescent="0.25">
      <c r="D280" s="65"/>
      <c r="E280" s="65"/>
      <c r="F280" s="65"/>
      <c r="G280" s="65"/>
      <c r="H280" s="65"/>
      <c r="I280" s="65"/>
      <c r="J280" s="65"/>
      <c r="K280" s="65"/>
      <c r="L280" s="65"/>
      <c r="M280" s="65"/>
      <c r="N280" s="65"/>
      <c r="O280" s="65"/>
      <c r="P280" s="65"/>
      <c r="Q280" s="77"/>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row>
    <row r="281" spans="4:51" ht="15" customHeight="1" x14ac:dyDescent="0.25">
      <c r="D281" s="65"/>
      <c r="E281" s="65"/>
      <c r="F281" s="65"/>
      <c r="G281" s="65"/>
      <c r="H281" s="65"/>
      <c r="I281" s="65"/>
      <c r="J281" s="65"/>
      <c r="K281" s="65"/>
      <c r="L281" s="65"/>
      <c r="M281" s="65"/>
      <c r="N281" s="65"/>
      <c r="O281" s="65"/>
      <c r="P281" s="65"/>
      <c r="Q281" s="77"/>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row>
    <row r="282" spans="4:51" ht="15" customHeight="1" x14ac:dyDescent="0.25">
      <c r="D282" s="65"/>
      <c r="E282" s="65"/>
      <c r="F282" s="65"/>
      <c r="G282" s="65"/>
      <c r="H282" s="65"/>
      <c r="I282" s="65"/>
      <c r="J282" s="65"/>
      <c r="K282" s="65"/>
      <c r="L282" s="65"/>
      <c r="M282" s="65"/>
      <c r="N282" s="65"/>
      <c r="O282" s="65"/>
      <c r="P282" s="65"/>
      <c r="Q282" s="77"/>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row>
    <row r="283" spans="4:51" ht="15" customHeight="1" x14ac:dyDescent="0.25">
      <c r="D283" s="65"/>
      <c r="E283" s="65"/>
      <c r="F283" s="65"/>
      <c r="G283" s="65"/>
      <c r="H283" s="65"/>
      <c r="I283" s="65"/>
      <c r="J283" s="65"/>
      <c r="K283" s="65"/>
      <c r="L283" s="65"/>
      <c r="M283" s="65"/>
      <c r="N283" s="65"/>
      <c r="O283" s="65"/>
      <c r="P283" s="65"/>
      <c r="Q283" s="77"/>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row>
    <row r="284" spans="4:51" ht="15" customHeight="1" x14ac:dyDescent="0.25">
      <c r="D284" s="65"/>
      <c r="E284" s="65"/>
      <c r="F284" s="65"/>
      <c r="G284" s="65"/>
      <c r="H284" s="65"/>
      <c r="I284" s="65"/>
      <c r="J284" s="65"/>
      <c r="K284" s="65"/>
      <c r="L284" s="65"/>
      <c r="M284" s="65"/>
      <c r="N284" s="65"/>
      <c r="O284" s="65"/>
      <c r="P284" s="65"/>
      <c r="Q284" s="77"/>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row>
    <row r="285" spans="4:51" ht="15" customHeight="1" x14ac:dyDescent="0.25">
      <c r="D285" s="65"/>
      <c r="E285" s="65"/>
      <c r="F285" s="65"/>
      <c r="G285" s="65"/>
      <c r="H285" s="65"/>
      <c r="I285" s="65"/>
      <c r="J285" s="65"/>
      <c r="K285" s="65"/>
      <c r="L285" s="65"/>
      <c r="M285" s="65"/>
      <c r="N285" s="65"/>
      <c r="O285" s="65"/>
      <c r="P285" s="65"/>
      <c r="Q285" s="77"/>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row>
    <row r="286" spans="4:51" ht="15" customHeight="1" x14ac:dyDescent="0.25">
      <c r="D286" s="65"/>
      <c r="E286" s="65"/>
      <c r="F286" s="65"/>
      <c r="G286" s="65"/>
      <c r="H286" s="65"/>
      <c r="I286" s="65"/>
      <c r="J286" s="65"/>
      <c r="K286" s="65"/>
      <c r="L286" s="65"/>
      <c r="M286" s="65"/>
      <c r="N286" s="65"/>
      <c r="O286" s="65"/>
      <c r="P286" s="65"/>
      <c r="Q286" s="77"/>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row>
    <row r="287" spans="4:51" ht="15" customHeight="1" x14ac:dyDescent="0.25">
      <c r="D287" s="65"/>
      <c r="E287" s="65"/>
      <c r="F287" s="65"/>
      <c r="G287" s="65"/>
      <c r="H287" s="65"/>
      <c r="I287" s="65"/>
      <c r="J287" s="65"/>
      <c r="K287" s="65"/>
      <c r="L287" s="65"/>
      <c r="M287" s="65"/>
      <c r="N287" s="65"/>
      <c r="O287" s="65"/>
      <c r="P287" s="65"/>
      <c r="Q287" s="77"/>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row>
    <row r="288" spans="4:51" ht="15" customHeight="1" x14ac:dyDescent="0.25">
      <c r="D288" s="65"/>
      <c r="E288" s="65"/>
      <c r="F288" s="65"/>
      <c r="G288" s="65"/>
      <c r="H288" s="65"/>
      <c r="I288" s="65"/>
      <c r="J288" s="65"/>
      <c r="K288" s="65"/>
      <c r="L288" s="65"/>
      <c r="M288" s="65"/>
      <c r="N288" s="65"/>
      <c r="O288" s="65"/>
      <c r="P288" s="65"/>
      <c r="Q288" s="77"/>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row>
    <row r="289" spans="4:51" ht="15" customHeight="1" x14ac:dyDescent="0.25">
      <c r="D289" s="65"/>
      <c r="E289" s="65"/>
      <c r="F289" s="65"/>
      <c r="G289" s="65"/>
      <c r="H289" s="65"/>
      <c r="I289" s="65"/>
      <c r="J289" s="65"/>
      <c r="K289" s="65"/>
      <c r="L289" s="65"/>
      <c r="M289" s="65"/>
      <c r="N289" s="65"/>
      <c r="O289" s="65"/>
      <c r="P289" s="65"/>
      <c r="Q289" s="77"/>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row>
    <row r="290" spans="4:51" ht="15" customHeight="1" x14ac:dyDescent="0.25">
      <c r="D290" s="65"/>
      <c r="E290" s="65"/>
      <c r="F290" s="65"/>
      <c r="G290" s="65"/>
      <c r="H290" s="65"/>
      <c r="I290" s="65"/>
      <c r="J290" s="65"/>
      <c r="K290" s="65"/>
      <c r="L290" s="65"/>
      <c r="M290" s="65"/>
      <c r="N290" s="65"/>
      <c r="O290" s="65"/>
      <c r="P290" s="65"/>
      <c r="Q290" s="77"/>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row>
    <row r="291" spans="4:51" ht="15" customHeight="1" x14ac:dyDescent="0.25">
      <c r="D291" s="65"/>
      <c r="E291" s="65"/>
      <c r="F291" s="65"/>
      <c r="G291" s="65"/>
      <c r="H291" s="65"/>
      <c r="I291" s="65"/>
      <c r="J291" s="65"/>
      <c r="K291" s="65"/>
      <c r="L291" s="65"/>
      <c r="M291" s="65"/>
      <c r="N291" s="65"/>
      <c r="O291" s="65"/>
      <c r="P291" s="65"/>
      <c r="Q291" s="77"/>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row>
    <row r="292" spans="4:51" ht="15" customHeight="1" x14ac:dyDescent="0.25">
      <c r="D292" s="65"/>
      <c r="E292" s="65"/>
      <c r="F292" s="65"/>
      <c r="G292" s="65"/>
      <c r="H292" s="65"/>
      <c r="I292" s="65"/>
      <c r="J292" s="65"/>
      <c r="K292" s="65"/>
      <c r="L292" s="65"/>
      <c r="M292" s="65"/>
      <c r="N292" s="65"/>
      <c r="O292" s="65"/>
      <c r="P292" s="65"/>
      <c r="Q292" s="77"/>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row>
    <row r="293" spans="4:51" ht="15" customHeight="1" x14ac:dyDescent="0.25">
      <c r="D293" s="65"/>
      <c r="E293" s="65"/>
      <c r="F293" s="65"/>
      <c r="G293" s="65"/>
      <c r="H293" s="65"/>
      <c r="I293" s="65"/>
      <c r="J293" s="65"/>
      <c r="K293" s="65"/>
      <c r="L293" s="65"/>
      <c r="M293" s="65"/>
      <c r="N293" s="65"/>
      <c r="O293" s="65"/>
      <c r="P293" s="65"/>
      <c r="Q293" s="77"/>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row>
    <row r="294" spans="4:51" ht="15" customHeight="1" x14ac:dyDescent="0.25">
      <c r="D294" s="65"/>
      <c r="E294" s="65"/>
      <c r="F294" s="65"/>
      <c r="G294" s="65"/>
      <c r="H294" s="65"/>
      <c r="I294" s="65"/>
      <c r="J294" s="65"/>
      <c r="K294" s="65"/>
      <c r="L294" s="65"/>
      <c r="M294" s="65"/>
      <c r="N294" s="65"/>
      <c r="O294" s="65"/>
      <c r="P294" s="65"/>
      <c r="Q294" s="77"/>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row>
    <row r="295" spans="4:51" ht="15" customHeight="1" x14ac:dyDescent="0.25">
      <c r="D295" s="65"/>
      <c r="E295" s="65"/>
      <c r="F295" s="65"/>
      <c r="G295" s="65"/>
      <c r="H295" s="65"/>
      <c r="I295" s="65"/>
      <c r="J295" s="65"/>
      <c r="K295" s="65"/>
      <c r="L295" s="65"/>
      <c r="M295" s="65"/>
      <c r="N295" s="65"/>
      <c r="O295" s="65"/>
      <c r="P295" s="65"/>
      <c r="Q295" s="77"/>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row>
    <row r="296" spans="4:51" ht="15" customHeight="1" x14ac:dyDescent="0.25">
      <c r="D296" s="65"/>
      <c r="E296" s="65"/>
      <c r="F296" s="65"/>
      <c r="G296" s="65"/>
      <c r="H296" s="65"/>
      <c r="I296" s="65"/>
      <c r="J296" s="65"/>
      <c r="K296" s="65"/>
      <c r="L296" s="65"/>
      <c r="M296" s="65"/>
      <c r="N296" s="65"/>
      <c r="O296" s="65"/>
      <c r="P296" s="65"/>
      <c r="Q296" s="77"/>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row>
    <row r="297" spans="4:51" ht="15" customHeight="1" x14ac:dyDescent="0.25">
      <c r="D297" s="65"/>
      <c r="E297" s="65"/>
      <c r="F297" s="65"/>
      <c r="G297" s="65"/>
      <c r="H297" s="65"/>
      <c r="I297" s="65"/>
      <c r="J297" s="65"/>
      <c r="K297" s="65"/>
      <c r="L297" s="65"/>
      <c r="M297" s="65"/>
      <c r="N297" s="65"/>
      <c r="O297" s="65"/>
      <c r="P297" s="65"/>
      <c r="Q297" s="77"/>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row>
    <row r="298" spans="4:51" ht="15" customHeight="1" x14ac:dyDescent="0.25">
      <c r="D298" s="65"/>
      <c r="E298" s="65"/>
      <c r="F298" s="65"/>
      <c r="G298" s="65"/>
      <c r="H298" s="65"/>
      <c r="I298" s="65"/>
      <c r="J298" s="65"/>
      <c r="K298" s="65"/>
      <c r="L298" s="65"/>
      <c r="M298" s="65"/>
      <c r="N298" s="65"/>
      <c r="O298" s="65"/>
      <c r="P298" s="65"/>
      <c r="Q298" s="77"/>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row>
    <row r="299" spans="4:51" ht="15" customHeight="1" x14ac:dyDescent="0.25">
      <c r="D299" s="65"/>
      <c r="E299" s="65"/>
      <c r="F299" s="65"/>
      <c r="G299" s="65"/>
      <c r="H299" s="65"/>
      <c r="I299" s="65"/>
      <c r="J299" s="65"/>
      <c r="K299" s="65"/>
      <c r="L299" s="65"/>
      <c r="M299" s="65"/>
      <c r="N299" s="65"/>
      <c r="O299" s="65"/>
      <c r="P299" s="65"/>
      <c r="Q299" s="77"/>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row>
    <row r="300" spans="4:51" ht="15" customHeight="1" x14ac:dyDescent="0.25">
      <c r="D300" s="65"/>
      <c r="E300" s="65"/>
      <c r="F300" s="65"/>
      <c r="G300" s="65"/>
      <c r="H300" s="65"/>
      <c r="I300" s="65"/>
      <c r="J300" s="65"/>
      <c r="K300" s="65"/>
      <c r="L300" s="65"/>
      <c r="M300" s="65"/>
      <c r="N300" s="65"/>
      <c r="O300" s="65"/>
      <c r="P300" s="65"/>
      <c r="Q300" s="77"/>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row>
    <row r="301" spans="4:51" ht="15" customHeight="1" x14ac:dyDescent="0.25">
      <c r="D301" s="65"/>
      <c r="E301" s="65"/>
      <c r="F301" s="65"/>
      <c r="G301" s="65"/>
      <c r="H301" s="65"/>
      <c r="I301" s="65"/>
      <c r="J301" s="65"/>
      <c r="K301" s="65"/>
      <c r="L301" s="65"/>
      <c r="M301" s="65"/>
      <c r="N301" s="65"/>
      <c r="O301" s="65"/>
      <c r="P301" s="65"/>
      <c r="Q301" s="77"/>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row>
    <row r="302" spans="4:51" ht="15" customHeight="1" x14ac:dyDescent="0.25">
      <c r="D302" s="65"/>
      <c r="E302" s="65"/>
      <c r="F302" s="65"/>
      <c r="G302" s="65"/>
      <c r="H302" s="65"/>
      <c r="I302" s="65"/>
      <c r="J302" s="65"/>
      <c r="K302" s="65"/>
      <c r="L302" s="65"/>
      <c r="M302" s="65"/>
      <c r="N302" s="65"/>
      <c r="O302" s="65"/>
      <c r="P302" s="65"/>
      <c r="Q302" s="77"/>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row>
    <row r="303" spans="4:51" ht="15" customHeight="1" x14ac:dyDescent="0.25">
      <c r="D303" s="65"/>
      <c r="E303" s="65"/>
      <c r="F303" s="65"/>
      <c r="G303" s="65"/>
      <c r="H303" s="65"/>
      <c r="I303" s="65"/>
      <c r="J303" s="65"/>
      <c r="K303" s="65"/>
      <c r="L303" s="65"/>
      <c r="M303" s="65"/>
      <c r="N303" s="65"/>
      <c r="O303" s="65"/>
      <c r="P303" s="65"/>
      <c r="Q303" s="77"/>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row>
    <row r="304" spans="4:51" ht="15" customHeight="1" x14ac:dyDescent="0.25">
      <c r="D304" s="65"/>
      <c r="E304" s="65"/>
      <c r="F304" s="65"/>
      <c r="G304" s="65"/>
      <c r="H304" s="65"/>
      <c r="I304" s="65"/>
      <c r="J304" s="65"/>
      <c r="K304" s="65"/>
      <c r="L304" s="65"/>
      <c r="M304" s="65"/>
      <c r="N304" s="65"/>
      <c r="O304" s="65"/>
      <c r="P304" s="65"/>
      <c r="Q304" s="77"/>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row>
    <row r="305" spans="4:51" ht="15" customHeight="1" x14ac:dyDescent="0.25">
      <c r="D305" s="65"/>
      <c r="E305" s="65"/>
      <c r="F305" s="65"/>
      <c r="G305" s="65"/>
      <c r="H305" s="65"/>
      <c r="I305" s="65"/>
      <c r="J305" s="65"/>
      <c r="K305" s="65"/>
      <c r="L305" s="65"/>
      <c r="M305" s="65"/>
      <c r="N305" s="65"/>
      <c r="O305" s="65"/>
      <c r="P305" s="65"/>
      <c r="Q305" s="77"/>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row>
    <row r="306" spans="4:51" ht="15" customHeight="1" x14ac:dyDescent="0.25">
      <c r="D306" s="65"/>
      <c r="E306" s="65"/>
      <c r="F306" s="65"/>
      <c r="G306" s="65"/>
      <c r="H306" s="65"/>
      <c r="I306" s="65"/>
      <c r="J306" s="65"/>
      <c r="K306" s="65"/>
      <c r="L306" s="65"/>
      <c r="M306" s="65"/>
      <c r="N306" s="65"/>
      <c r="O306" s="65"/>
      <c r="P306" s="65"/>
      <c r="Q306" s="77"/>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row>
    <row r="307" spans="4:51" ht="15" customHeight="1" x14ac:dyDescent="0.25">
      <c r="D307" s="65"/>
      <c r="E307" s="65"/>
      <c r="F307" s="65"/>
      <c r="G307" s="65"/>
      <c r="H307" s="65"/>
      <c r="I307" s="65"/>
      <c r="J307" s="65"/>
      <c r="K307" s="65"/>
      <c r="L307" s="65"/>
      <c r="M307" s="65"/>
      <c r="N307" s="65"/>
      <c r="O307" s="65"/>
      <c r="P307" s="65"/>
      <c r="Q307" s="77"/>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row>
    <row r="308" spans="4:51" ht="15" customHeight="1" x14ac:dyDescent="0.25">
      <c r="D308" s="65"/>
      <c r="E308" s="65"/>
      <c r="F308" s="65"/>
      <c r="G308" s="65"/>
      <c r="H308" s="65"/>
      <c r="I308" s="65"/>
      <c r="J308" s="65"/>
      <c r="K308" s="65"/>
      <c r="L308" s="65"/>
      <c r="M308" s="65"/>
      <c r="N308" s="65"/>
      <c r="O308" s="65"/>
      <c r="P308" s="65"/>
      <c r="Q308" s="77"/>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row>
    <row r="309" spans="4:51" ht="15" customHeight="1" x14ac:dyDescent="0.25"/>
    <row r="310" spans="4:51" ht="15" customHeight="1" x14ac:dyDescent="0.25"/>
    <row r="311" spans="4:51" ht="15" customHeight="1" x14ac:dyDescent="0.25"/>
    <row r="312" spans="4:51" ht="15" customHeight="1" x14ac:dyDescent="0.25"/>
    <row r="313" spans="4:51" ht="15" customHeight="1" x14ac:dyDescent="0.25"/>
    <row r="314" spans="4:51" ht="15" customHeight="1" x14ac:dyDescent="0.25"/>
    <row r="315" spans="4:51" ht="15" customHeight="1" x14ac:dyDescent="0.25"/>
    <row r="316" spans="4:51" ht="15" customHeight="1" x14ac:dyDescent="0.25"/>
    <row r="317" spans="4:51" ht="15" customHeight="1" x14ac:dyDescent="0.25"/>
    <row r="318" spans="4:51" ht="15" customHeight="1" x14ac:dyDescent="0.25"/>
    <row r="319" spans="4:51" ht="15" customHeight="1" x14ac:dyDescent="0.25"/>
    <row r="320" spans="4:51"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sheetData>
  <sheetProtection algorithmName="SHA-512" hashValue="UnlsNlX69AH4nnGWmBiTwItZnCD1uMOiqtYLwDHQ4K2d6duLJm5mkCglLnhN8yu00S2hm+W1oX5sZqmZO8O9ng==" saltValue="NEodRy4uOahpehbgHs+Vaw==" spinCount="100000" sheet="1" objects="1" scenarios="1"/>
  <mergeCells count="59">
    <mergeCell ref="A34:C35"/>
    <mergeCell ref="A26:C27"/>
    <mergeCell ref="U3:W3"/>
    <mergeCell ref="R3:T3"/>
    <mergeCell ref="P1:W1"/>
    <mergeCell ref="A1:C1"/>
    <mergeCell ref="A2:C3"/>
    <mergeCell ref="A4:C5"/>
    <mergeCell ref="E4:H4"/>
    <mergeCell ref="A12:C13"/>
    <mergeCell ref="E12:H12"/>
    <mergeCell ref="E13:H13"/>
    <mergeCell ref="A8:C9"/>
    <mergeCell ref="E8:H8"/>
    <mergeCell ref="E3:P3"/>
    <mergeCell ref="I4:P4"/>
    <mergeCell ref="I17:P17"/>
    <mergeCell ref="E18:H18"/>
    <mergeCell ref="A22:C23"/>
    <mergeCell ref="E15:H15"/>
    <mergeCell ref="I15:P15"/>
    <mergeCell ref="A16:C17"/>
    <mergeCell ref="A14:C15"/>
    <mergeCell ref="E14:H14"/>
    <mergeCell ref="A18:C19"/>
    <mergeCell ref="I19:P19"/>
    <mergeCell ref="I20:P20"/>
    <mergeCell ref="I11:P11"/>
    <mergeCell ref="E19:H19"/>
    <mergeCell ref="A46:C47"/>
    <mergeCell ref="E5:P5"/>
    <mergeCell ref="I21:P21"/>
    <mergeCell ref="I18:P18"/>
    <mergeCell ref="E21:H21"/>
    <mergeCell ref="E20:H20"/>
    <mergeCell ref="I12:P12"/>
    <mergeCell ref="I13:P13"/>
    <mergeCell ref="E16:P16"/>
    <mergeCell ref="A38:C38"/>
    <mergeCell ref="A24:C25"/>
    <mergeCell ref="A20:C21"/>
    <mergeCell ref="I14:P14"/>
    <mergeCell ref="E17:H17"/>
    <mergeCell ref="A48:C49"/>
    <mergeCell ref="A6:C7"/>
    <mergeCell ref="E6:H6"/>
    <mergeCell ref="I6:P6"/>
    <mergeCell ref="E7:H7"/>
    <mergeCell ref="I7:P7"/>
    <mergeCell ref="I8:P8"/>
    <mergeCell ref="E9:H9"/>
    <mergeCell ref="I9:P9"/>
    <mergeCell ref="E10:H10"/>
    <mergeCell ref="E11:H11"/>
    <mergeCell ref="A10:C11"/>
    <mergeCell ref="A28:C29"/>
    <mergeCell ref="A30:C31"/>
    <mergeCell ref="A32:C33"/>
    <mergeCell ref="I10:P10"/>
  </mergeCells>
  <dataValidations count="1">
    <dataValidation type="whole" operator="greaterThan" allowBlank="1" showInputMessage="1" showErrorMessage="1" sqref="Q20:Q21" xr:uid="{271D38F9-A7FE-4DEE-98D3-36B4DD39DA67}">
      <formula1>1</formula1>
    </dataValidation>
  </dataValidations>
  <hyperlinks>
    <hyperlink ref="A4:C5" location="Landing!A1" display="Home" xr:uid="{4A1AD276-41F9-4C96-A719-62DC279AC519}"/>
    <hyperlink ref="A10:C11" location="SpaceUT!A1" display="- Utilities" xr:uid="{9451754D-19DA-4A1A-83D4-9EAE8E1BEA45}"/>
    <hyperlink ref="A12:C13" location="SpaceSA!A1" display="- Safety" xr:uid="{790F916D-EC0A-4353-B7A3-7A332010FDC4}"/>
    <hyperlink ref="A14:C15" location="SpaceFL!A1" display="- Flooring" xr:uid="{7A097667-A6D8-41C0-96AC-29F2C6FE75C4}"/>
    <hyperlink ref="A16:C17" location="SpaceCL!A1" display="- Cleaning" xr:uid="{4580AFA6-0E69-45A5-8F0B-6A82B148CD84}"/>
    <hyperlink ref="A28:C29" location="SpaceGR!A1" display="- Graphics &amp; Rigging" xr:uid="{B328DF79-73D9-4097-9254-2DBD5EFEF413}"/>
    <hyperlink ref="A30:C31" location="SpaceCD!A1" display="Your contact details" xr:uid="{135F4E9C-77C9-45F6-9F30-225C96D20269}"/>
    <hyperlink ref="A32:C33" location="SpaceOS!A1" display="Order summary" xr:uid="{876A62C2-0F0C-499C-BB91-A6CAD2C78D4E}"/>
    <hyperlink ref="A34:C35" location="SpaceTC!A1" display="Terms and Conditions" xr:uid="{ADE095EA-A971-4A59-8173-72B907FB64DE}"/>
    <hyperlink ref="A6:C7" location="SpaceO!A1" display="Important information" xr:uid="{A0DC03C2-5E81-41E5-9F53-3CB572FF3258}"/>
    <hyperlink ref="A8:C9" location="SpaceEI!A1" display=" - Event IT" xr:uid="{EFD9C6DF-B776-40E0-B48D-A0B43DC7D447}"/>
    <hyperlink ref="A46" r:id="rId1" display="eventorders.nec@necgroup.co.uk" xr:uid="{7128BC20-B730-4D55-BA61-FFF8030A5186}"/>
    <hyperlink ref="A46:C47" r:id="rId2" display="Click here to speak to our team!" xr:uid="{CB408495-1702-43B7-8C09-B68859C83EA3}"/>
    <hyperlink ref="A18:C19" location="SpaceCA!A1" display="- Catering - Breakfast" xr:uid="{6399D9FC-ED44-41C3-ABC7-A94433D62419}"/>
    <hyperlink ref="A24:C25" location="'ShellCA (4)'!A1" display="Catering - Equipment" xr:uid="{6B2586D8-2A69-4653-980B-7B66A9ECDAD1}"/>
    <hyperlink ref="A26:C27" location="'SpaceCA (5)'!A1" display="Catering - Hygiene" xr:uid="{1C9CB9EE-C48E-4785-B699-48B4D0AD3B93}"/>
    <hyperlink ref="A20:C21" location="'SpaceCA (2)'!A1" display="Drinks" xr:uid="{CC1766D8-7429-4BEE-B6DC-9922D8A88C6F}"/>
    <hyperlink ref="A22:C23" location="'SpaceCA (3)'!A1" display="- Catering - Alcohol" xr:uid="{F1987259-8BD5-463C-8C98-F0CDE4638715}"/>
    <hyperlink ref="P1:W1" r:id="rId3" display="mailto:eventorders.nec@necgroup.co.uk" xr:uid="{2A3650CE-BBDF-45BA-B7B3-66729CCBDFD5}"/>
  </hyperlinks>
  <printOptions horizontalCentered="1" verticalCentered="1"/>
  <pageMargins left="0.23622047244094491" right="0.23622047244094491" top="0.35433070866141736" bottom="0.35433070866141736" header="0.31496062992125984" footer="0.31496062992125984"/>
  <pageSetup paperSize="9" scale="80"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D81D0-7E57-4929-AFBE-DC93BE8C4D5E}">
  <sheetPr codeName="Sheet6">
    <tabColor rgb="FF1E384E"/>
    <pageSetUpPr autoPageBreaks="0" fitToPage="1"/>
  </sheetPr>
  <dimension ref="A1:AF438"/>
  <sheetViews>
    <sheetView showRowColHeaders="0" workbookViewId="0">
      <selection activeCell="A16" sqref="A16:C17"/>
    </sheetView>
  </sheetViews>
  <sheetFormatPr defaultColWidth="8.85546875" defaultRowHeight="18" x14ac:dyDescent="0.25"/>
  <cols>
    <col min="1" max="3" width="10.5703125" style="75" customWidth="1"/>
    <col min="4" max="4" width="4.5703125" style="1" customWidth="1"/>
    <col min="5" max="8" width="7.85546875" style="1" customWidth="1"/>
    <col min="9" max="9" width="5.5703125" style="1" customWidth="1"/>
    <col min="10" max="10" width="8.28515625" style="145" customWidth="1"/>
    <col min="11" max="11" width="11.85546875" style="1" customWidth="1"/>
    <col min="12" max="12" width="5.5703125" style="1" customWidth="1"/>
    <col min="13" max="13" width="8.28515625" style="145" bestFit="1" customWidth="1"/>
    <col min="14" max="14" width="11.85546875" style="7" customWidth="1"/>
    <col min="15" max="18" width="9.5703125" style="1" customWidth="1"/>
    <col min="19" max="19" width="11.28515625" style="13" customWidth="1"/>
    <col min="20" max="21" width="11.28515625" style="1" customWidth="1"/>
    <col min="22" max="23" width="9.5703125" style="1" customWidth="1"/>
    <col min="24" max="16384" width="8.85546875" style="1"/>
  </cols>
  <sheetData>
    <row r="1" spans="1:31" s="69" customFormat="1" ht="36" customHeight="1" x14ac:dyDescent="0.2">
      <c r="A1" s="670" t="s">
        <v>843</v>
      </c>
      <c r="B1" s="671"/>
      <c r="C1" s="671"/>
      <c r="E1" s="70" t="str">
        <f>Landing!B2</f>
        <v>NEC Products and Services Order Form</v>
      </c>
      <c r="J1" s="146"/>
      <c r="K1" s="71"/>
      <c r="L1" s="71"/>
      <c r="M1" s="154"/>
      <c r="O1" s="155"/>
      <c r="P1" s="689" t="s">
        <v>842</v>
      </c>
      <c r="Q1" s="689"/>
      <c r="R1" s="689"/>
      <c r="S1" s="689"/>
      <c r="T1" s="689"/>
      <c r="U1" s="689"/>
      <c r="V1" s="689"/>
      <c r="W1" s="689"/>
      <c r="X1" s="155"/>
    </row>
    <row r="2" spans="1:31" ht="15" customHeight="1" x14ac:dyDescent="0.25">
      <c r="A2" s="672"/>
      <c r="B2" s="672"/>
      <c r="C2" s="672"/>
      <c r="D2" s="65"/>
      <c r="E2" s="65"/>
      <c r="F2" s="65"/>
      <c r="G2" s="65"/>
      <c r="H2" s="65"/>
      <c r="I2" s="65"/>
      <c r="J2" s="139"/>
      <c r="K2" s="65"/>
      <c r="L2" s="65"/>
      <c r="M2" s="139"/>
      <c r="N2" s="77"/>
      <c r="O2" s="65"/>
      <c r="P2" s="65"/>
      <c r="Q2" s="65"/>
      <c r="R2" s="65"/>
      <c r="S2" s="77"/>
      <c r="T2" s="65"/>
      <c r="U2" s="65"/>
      <c r="V2" s="65"/>
      <c r="W2" s="65"/>
      <c r="X2" s="65"/>
      <c r="Y2" s="65"/>
      <c r="Z2" s="65"/>
      <c r="AA2" s="65"/>
      <c r="AB2" s="65"/>
      <c r="AC2" s="65"/>
      <c r="AD2" s="65"/>
      <c r="AE2" s="65"/>
    </row>
    <row r="3" spans="1:31" ht="15" customHeight="1" x14ac:dyDescent="0.25">
      <c r="A3" s="672"/>
      <c r="B3" s="672"/>
      <c r="C3" s="672"/>
      <c r="D3" s="65"/>
      <c r="E3" s="825" t="s">
        <v>607</v>
      </c>
      <c r="F3" s="826"/>
      <c r="G3" s="826"/>
      <c r="H3" s="826"/>
      <c r="I3" s="825" t="s">
        <v>206</v>
      </c>
      <c r="J3" s="826"/>
      <c r="K3" s="826"/>
      <c r="L3" s="826"/>
      <c r="M3" s="826"/>
      <c r="N3" s="827"/>
      <c r="O3" s="776" t="s">
        <v>595</v>
      </c>
      <c r="P3" s="777"/>
      <c r="Q3" s="778"/>
      <c r="R3" s="575" t="s">
        <v>643</v>
      </c>
      <c r="S3" s="776" t="s">
        <v>221</v>
      </c>
      <c r="T3" s="777"/>
      <c r="U3" s="778"/>
      <c r="V3" s="65"/>
      <c r="W3" s="65"/>
      <c r="X3" s="65"/>
      <c r="Y3" s="65"/>
      <c r="Z3" s="65"/>
      <c r="AA3" s="65"/>
      <c r="AB3" s="65"/>
      <c r="AC3" s="65"/>
    </row>
    <row r="4" spans="1:31" ht="15" customHeight="1" x14ac:dyDescent="0.25">
      <c r="A4" s="673" t="s">
        <v>4</v>
      </c>
      <c r="B4" s="674"/>
      <c r="C4" s="675"/>
      <c r="D4" s="65"/>
      <c r="E4" s="695" t="s">
        <v>25</v>
      </c>
      <c r="F4" s="696"/>
      <c r="G4" s="696"/>
      <c r="H4" s="696"/>
      <c r="I4" s="252" t="s">
        <v>220</v>
      </c>
      <c r="J4" s="257" t="s">
        <v>145</v>
      </c>
      <c r="K4" s="252" t="s">
        <v>188</v>
      </c>
      <c r="L4" s="252" t="s">
        <v>220</v>
      </c>
      <c r="M4" s="257" t="s">
        <v>145</v>
      </c>
      <c r="N4" s="252" t="s">
        <v>188</v>
      </c>
      <c r="O4" s="252" t="s">
        <v>28</v>
      </c>
      <c r="P4" s="252" t="s">
        <v>29</v>
      </c>
      <c r="Q4" s="252" t="s">
        <v>30</v>
      </c>
      <c r="R4" s="252"/>
      <c r="S4" s="252" t="s">
        <v>28</v>
      </c>
      <c r="T4" s="252" t="s">
        <v>29</v>
      </c>
      <c r="U4" s="253" t="s">
        <v>30</v>
      </c>
      <c r="V4" s="65"/>
      <c r="W4" s="65"/>
      <c r="X4" s="65"/>
      <c r="Y4" s="65"/>
      <c r="Z4" s="65"/>
      <c r="AA4" s="65"/>
      <c r="AB4" s="65"/>
      <c r="AC4" s="65"/>
    </row>
    <row r="5" spans="1:31" ht="15" customHeight="1" x14ac:dyDescent="0.25">
      <c r="A5" s="673"/>
      <c r="B5" s="674"/>
      <c r="C5" s="675"/>
      <c r="D5" s="65"/>
      <c r="E5" s="806" t="s">
        <v>144</v>
      </c>
      <c r="F5" s="807"/>
      <c r="G5" s="807"/>
      <c r="H5" s="807"/>
      <c r="I5" s="266">
        <f>IF(SUM(I6:I11)&gt;0,9999,0)</f>
        <v>0</v>
      </c>
      <c r="J5" s="267"/>
      <c r="K5" s="268"/>
      <c r="L5" s="266">
        <f>IF(SUM(L6:L11)&gt;0,9999,0)</f>
        <v>0</v>
      </c>
      <c r="M5" s="269"/>
      <c r="N5" s="270"/>
      <c r="O5" s="271"/>
      <c r="P5" s="271"/>
      <c r="Q5" s="271"/>
      <c r="R5" s="266">
        <f>IF(SUM(R6:R11)&gt;0,9999,0)</f>
        <v>0</v>
      </c>
      <c r="S5" s="271"/>
      <c r="T5" s="271"/>
      <c r="U5" s="272"/>
      <c r="V5" s="65"/>
      <c r="W5" s="65"/>
      <c r="X5" s="65"/>
      <c r="Y5" s="65"/>
      <c r="Z5" s="65"/>
      <c r="AA5" s="65"/>
      <c r="AB5" s="65"/>
      <c r="AC5" s="65"/>
    </row>
    <row r="6" spans="1:31" ht="15" customHeight="1" x14ac:dyDescent="0.25">
      <c r="A6" s="673" t="str">
        <f>SpaceO!E3</f>
        <v>Important Information</v>
      </c>
      <c r="B6" s="674"/>
      <c r="C6" s="675"/>
      <c r="D6" s="65"/>
      <c r="E6" s="811" t="s">
        <v>189</v>
      </c>
      <c r="F6" s="812"/>
      <c r="G6" s="812"/>
      <c r="H6" s="813"/>
      <c r="I6" s="530"/>
      <c r="J6" s="565"/>
      <c r="K6" s="258"/>
      <c r="L6" s="530"/>
      <c r="M6" s="565"/>
      <c r="N6" s="258"/>
      <c r="O6" s="377">
        <v>42.603120000000004</v>
      </c>
      <c r="P6" s="259">
        <v>51.123744000000009</v>
      </c>
      <c r="Q6" s="562">
        <v>66.46086720000001</v>
      </c>
      <c r="R6" s="426">
        <f t="shared" ref="R6:R11" si="0">SUM(I6,L6)</f>
        <v>0</v>
      </c>
      <c r="S6" s="568">
        <f t="shared" ref="S6:U11" si="1">$R6*O6</f>
        <v>0</v>
      </c>
      <c r="T6" s="259">
        <f t="shared" si="1"/>
        <v>0</v>
      </c>
      <c r="U6" s="260">
        <f t="shared" si="1"/>
        <v>0</v>
      </c>
      <c r="V6" s="65"/>
      <c r="W6" s="65"/>
      <c r="X6" s="65"/>
      <c r="Y6" s="65"/>
      <c r="Z6" s="65"/>
      <c r="AA6" s="65"/>
      <c r="AB6" s="65"/>
      <c r="AC6" s="65"/>
    </row>
    <row r="7" spans="1:31" ht="15" customHeight="1" x14ac:dyDescent="0.25">
      <c r="A7" s="673"/>
      <c r="B7" s="674"/>
      <c r="C7" s="675"/>
      <c r="D7" s="65"/>
      <c r="E7" s="808" t="s">
        <v>190</v>
      </c>
      <c r="F7" s="809"/>
      <c r="G7" s="809"/>
      <c r="H7" s="810"/>
      <c r="I7" s="531"/>
      <c r="J7" s="566"/>
      <c r="K7" s="156"/>
      <c r="L7" s="531"/>
      <c r="M7" s="566"/>
      <c r="N7" s="156"/>
      <c r="O7" s="378">
        <v>42.603120000000004</v>
      </c>
      <c r="P7" s="132">
        <v>51.123744000000009</v>
      </c>
      <c r="Q7" s="563">
        <v>66.46086720000001</v>
      </c>
      <c r="R7" s="427">
        <f t="shared" si="0"/>
        <v>0</v>
      </c>
      <c r="S7" s="569">
        <f t="shared" si="1"/>
        <v>0</v>
      </c>
      <c r="T7" s="132">
        <f t="shared" si="1"/>
        <v>0</v>
      </c>
      <c r="U7" s="261">
        <f t="shared" si="1"/>
        <v>0</v>
      </c>
      <c r="V7" s="65"/>
      <c r="W7" s="65"/>
      <c r="X7" s="65"/>
      <c r="Y7" s="65"/>
      <c r="Z7" s="65"/>
      <c r="AA7" s="65"/>
      <c r="AB7" s="65"/>
      <c r="AC7" s="65"/>
    </row>
    <row r="8" spans="1:31" ht="15" customHeight="1" x14ac:dyDescent="0.25">
      <c r="A8" s="663" t="str">
        <f>SpaceEI!E3</f>
        <v>IT &amp; Networks</v>
      </c>
      <c r="B8" s="664"/>
      <c r="C8" s="665"/>
      <c r="D8" s="65"/>
      <c r="E8" s="808" t="s">
        <v>191</v>
      </c>
      <c r="F8" s="809"/>
      <c r="G8" s="809"/>
      <c r="H8" s="810"/>
      <c r="I8" s="531"/>
      <c r="J8" s="566"/>
      <c r="K8" s="156"/>
      <c r="L8" s="531"/>
      <c r="M8" s="566"/>
      <c r="N8" s="156"/>
      <c r="O8" s="378">
        <v>42.603120000000004</v>
      </c>
      <c r="P8" s="132">
        <v>51.123744000000009</v>
      </c>
      <c r="Q8" s="563">
        <v>66.46086720000001</v>
      </c>
      <c r="R8" s="427">
        <f>SUM(I8,L8)</f>
        <v>0</v>
      </c>
      <c r="S8" s="569">
        <f t="shared" si="1"/>
        <v>0</v>
      </c>
      <c r="T8" s="132">
        <f t="shared" si="1"/>
        <v>0</v>
      </c>
      <c r="U8" s="261">
        <f t="shared" si="1"/>
        <v>0</v>
      </c>
      <c r="V8" s="65"/>
      <c r="W8" s="65"/>
      <c r="X8" s="65"/>
      <c r="Y8" s="65"/>
      <c r="Z8" s="65"/>
      <c r="AA8" s="65"/>
      <c r="AB8" s="65"/>
      <c r="AC8" s="65"/>
    </row>
    <row r="9" spans="1:31" ht="15" customHeight="1" x14ac:dyDescent="0.25">
      <c r="A9" s="666"/>
      <c r="B9" s="667"/>
      <c r="C9" s="668"/>
      <c r="D9" s="65"/>
      <c r="E9" s="808" t="s">
        <v>192</v>
      </c>
      <c r="F9" s="809"/>
      <c r="G9" s="809"/>
      <c r="H9" s="810"/>
      <c r="I9" s="531"/>
      <c r="J9" s="566"/>
      <c r="K9" s="156"/>
      <c r="L9" s="531"/>
      <c r="M9" s="566"/>
      <c r="N9" s="156"/>
      <c r="O9" s="378">
        <v>42.603120000000004</v>
      </c>
      <c r="P9" s="132">
        <v>51.123744000000009</v>
      </c>
      <c r="Q9" s="563">
        <v>66.46086720000001</v>
      </c>
      <c r="R9" s="427">
        <f>SUM(I9,L9)</f>
        <v>0</v>
      </c>
      <c r="S9" s="569">
        <f t="shared" si="1"/>
        <v>0</v>
      </c>
      <c r="T9" s="132">
        <f t="shared" si="1"/>
        <v>0</v>
      </c>
      <c r="U9" s="261">
        <f t="shared" si="1"/>
        <v>0</v>
      </c>
      <c r="V9" s="65"/>
      <c r="W9" s="65"/>
      <c r="X9" s="65"/>
      <c r="Y9" s="65"/>
      <c r="Z9" s="65"/>
      <c r="AA9" s="65"/>
      <c r="AB9" s="65"/>
      <c r="AC9" s="65"/>
    </row>
    <row r="10" spans="1:31" ht="15" customHeight="1" x14ac:dyDescent="0.25">
      <c r="A10" s="663" t="str">
        <f>SpaceUT!E3</f>
        <v>Utilities</v>
      </c>
      <c r="B10" s="664"/>
      <c r="C10" s="665"/>
      <c r="D10" s="65"/>
      <c r="E10" s="808" t="s">
        <v>193</v>
      </c>
      <c r="F10" s="809"/>
      <c r="G10" s="809"/>
      <c r="H10" s="810"/>
      <c r="I10" s="531"/>
      <c r="J10" s="566"/>
      <c r="K10" s="156"/>
      <c r="L10" s="531"/>
      <c r="M10" s="566"/>
      <c r="N10" s="156"/>
      <c r="O10" s="378">
        <v>64.306144000000003</v>
      </c>
      <c r="P10" s="132">
        <v>77.16737280000001</v>
      </c>
      <c r="Q10" s="563">
        <v>100.31758464000001</v>
      </c>
      <c r="R10" s="427">
        <f>SUM(I10,L10)</f>
        <v>0</v>
      </c>
      <c r="S10" s="569">
        <f t="shared" si="1"/>
        <v>0</v>
      </c>
      <c r="T10" s="132">
        <f t="shared" si="1"/>
        <v>0</v>
      </c>
      <c r="U10" s="261">
        <f t="shared" si="1"/>
        <v>0</v>
      </c>
      <c r="V10" s="65"/>
      <c r="W10" s="65"/>
      <c r="X10" s="65"/>
      <c r="Y10" s="65"/>
      <c r="Z10" s="65"/>
      <c r="AA10" s="65"/>
      <c r="AB10" s="65"/>
      <c r="AC10" s="65"/>
    </row>
    <row r="11" spans="1:31" ht="15" customHeight="1" x14ac:dyDescent="0.25">
      <c r="A11" s="666"/>
      <c r="B11" s="667"/>
      <c r="C11" s="668"/>
      <c r="D11" s="65"/>
      <c r="E11" s="814" t="s">
        <v>194</v>
      </c>
      <c r="F11" s="815"/>
      <c r="G11" s="815"/>
      <c r="H11" s="816"/>
      <c r="I11" s="532"/>
      <c r="J11" s="567"/>
      <c r="K11" s="262"/>
      <c r="L11" s="532"/>
      <c r="M11" s="567"/>
      <c r="N11" s="262"/>
      <c r="O11" s="379">
        <v>64.306144000000003</v>
      </c>
      <c r="P11" s="263">
        <v>77.16737280000001</v>
      </c>
      <c r="Q11" s="564">
        <v>100.31758464000001</v>
      </c>
      <c r="R11" s="428">
        <f t="shared" si="0"/>
        <v>0</v>
      </c>
      <c r="S11" s="570">
        <f t="shared" si="1"/>
        <v>0</v>
      </c>
      <c r="T11" s="263">
        <f t="shared" si="1"/>
        <v>0</v>
      </c>
      <c r="U11" s="265">
        <f t="shared" si="1"/>
        <v>0</v>
      </c>
      <c r="V11" s="65"/>
      <c r="W11" s="65"/>
      <c r="X11" s="65"/>
      <c r="Y11" s="65"/>
      <c r="Z11" s="65"/>
      <c r="AA11" s="65"/>
      <c r="AB11" s="65"/>
      <c r="AC11" s="65"/>
    </row>
    <row r="12" spans="1:31" ht="15" customHeight="1" x14ac:dyDescent="0.25">
      <c r="A12" s="663" t="str">
        <f>SpaceSA!E3</f>
        <v>Safety</v>
      </c>
      <c r="B12" s="664"/>
      <c r="C12" s="665"/>
      <c r="D12" s="65"/>
      <c r="E12" s="65"/>
      <c r="F12" s="65"/>
      <c r="G12" s="65"/>
      <c r="H12" s="65"/>
      <c r="I12" s="65"/>
      <c r="J12" s="139"/>
      <c r="K12" s="65"/>
      <c r="L12" s="65"/>
      <c r="M12" s="139"/>
      <c r="N12" s="77"/>
      <c r="O12" s="65"/>
      <c r="P12" s="65"/>
      <c r="Q12" s="65"/>
      <c r="R12" s="65"/>
      <c r="S12" s="77"/>
      <c r="T12" s="65"/>
      <c r="U12" s="65"/>
      <c r="V12" s="65"/>
      <c r="W12" s="65"/>
      <c r="X12" s="65"/>
      <c r="Y12" s="65"/>
      <c r="Z12" s="65"/>
      <c r="AA12" s="65"/>
      <c r="AB12" s="65"/>
      <c r="AC12" s="65"/>
      <c r="AD12" s="65"/>
      <c r="AE12" s="65"/>
    </row>
    <row r="13" spans="1:31" ht="15" customHeight="1" x14ac:dyDescent="0.25">
      <c r="A13" s="666"/>
      <c r="B13" s="667"/>
      <c r="C13" s="668"/>
      <c r="D13" s="65"/>
      <c r="E13" s="817" t="s">
        <v>851</v>
      </c>
      <c r="F13" s="818"/>
      <c r="G13" s="818"/>
      <c r="H13" s="818"/>
      <c r="I13" s="818"/>
      <c r="J13" s="818"/>
      <c r="K13" s="818"/>
      <c r="L13" s="818"/>
      <c r="M13" s="818"/>
      <c r="N13" s="818"/>
      <c r="O13" s="818"/>
      <c r="P13" s="818"/>
      <c r="Q13" s="818"/>
      <c r="R13" s="818"/>
      <c r="S13" s="818"/>
      <c r="T13" s="818"/>
      <c r="U13" s="819"/>
      <c r="V13" s="580"/>
      <c r="W13" s="217"/>
      <c r="X13" s="105"/>
      <c r="Y13" s="105"/>
      <c r="Z13" s="65"/>
      <c r="AA13" s="65"/>
      <c r="AB13" s="65"/>
      <c r="AC13" s="65"/>
      <c r="AD13" s="65"/>
      <c r="AE13" s="65"/>
    </row>
    <row r="14" spans="1:31" ht="15" customHeight="1" x14ac:dyDescent="0.25">
      <c r="A14" s="676" t="str">
        <f>SpaceFL!E3</f>
        <v>Flooring</v>
      </c>
      <c r="B14" s="677"/>
      <c r="C14" s="678"/>
      <c r="D14" s="65"/>
      <c r="E14" s="820"/>
      <c r="F14" s="759"/>
      <c r="G14" s="759"/>
      <c r="H14" s="759"/>
      <c r="I14" s="759"/>
      <c r="J14" s="759"/>
      <c r="K14" s="759"/>
      <c r="L14" s="759"/>
      <c r="M14" s="759"/>
      <c r="N14" s="759"/>
      <c r="O14" s="759"/>
      <c r="P14" s="759"/>
      <c r="Q14" s="759"/>
      <c r="R14" s="759"/>
      <c r="S14" s="759"/>
      <c r="T14" s="759"/>
      <c r="U14" s="821"/>
      <c r="V14" s="580"/>
      <c r="W14" s="217"/>
      <c r="X14" s="105"/>
      <c r="Y14" s="105"/>
      <c r="Z14" s="65"/>
      <c r="AA14" s="65"/>
      <c r="AB14" s="65"/>
      <c r="AC14" s="65"/>
      <c r="AD14" s="65"/>
      <c r="AE14" s="65"/>
    </row>
    <row r="15" spans="1:31" ht="15" customHeight="1" x14ac:dyDescent="0.25">
      <c r="A15" s="679"/>
      <c r="B15" s="680"/>
      <c r="C15" s="681"/>
      <c r="D15" s="65"/>
      <c r="E15" s="820"/>
      <c r="F15" s="759"/>
      <c r="G15" s="759"/>
      <c r="H15" s="759"/>
      <c r="I15" s="759"/>
      <c r="J15" s="759"/>
      <c r="K15" s="759"/>
      <c r="L15" s="759"/>
      <c r="M15" s="759"/>
      <c r="N15" s="759"/>
      <c r="O15" s="759"/>
      <c r="P15" s="759"/>
      <c r="Q15" s="759"/>
      <c r="R15" s="759"/>
      <c r="S15" s="759"/>
      <c r="T15" s="759"/>
      <c r="U15" s="821"/>
      <c r="V15" s="580"/>
      <c r="W15" s="217"/>
      <c r="X15" s="105"/>
      <c r="Y15" s="105"/>
      <c r="Z15" s="65"/>
      <c r="AA15" s="65"/>
      <c r="AB15" s="65"/>
      <c r="AC15" s="65"/>
      <c r="AD15" s="65"/>
      <c r="AE15" s="65"/>
    </row>
    <row r="16" spans="1:31" ht="15" customHeight="1" x14ac:dyDescent="0.25">
      <c r="A16" s="663" t="str">
        <f>SpaceCL!E3</f>
        <v>Cleaning</v>
      </c>
      <c r="B16" s="664"/>
      <c r="C16" s="665"/>
      <c r="D16" s="65"/>
      <c r="E16" s="820"/>
      <c r="F16" s="759"/>
      <c r="G16" s="759"/>
      <c r="H16" s="759"/>
      <c r="I16" s="759"/>
      <c r="J16" s="759"/>
      <c r="K16" s="759"/>
      <c r="L16" s="759"/>
      <c r="M16" s="759"/>
      <c r="N16" s="759"/>
      <c r="O16" s="759"/>
      <c r="P16" s="759"/>
      <c r="Q16" s="759"/>
      <c r="R16" s="759"/>
      <c r="S16" s="759"/>
      <c r="T16" s="759"/>
      <c r="U16" s="821"/>
      <c r="V16" s="580"/>
      <c r="W16" s="217"/>
      <c r="X16" s="105"/>
      <c r="Y16" s="105"/>
      <c r="Z16" s="65"/>
      <c r="AA16" s="65"/>
      <c r="AB16" s="65"/>
      <c r="AC16" s="65"/>
      <c r="AD16" s="65"/>
      <c r="AE16" s="65"/>
    </row>
    <row r="17" spans="1:32" ht="15" customHeight="1" x14ac:dyDescent="0.25">
      <c r="A17" s="666"/>
      <c r="B17" s="667"/>
      <c r="C17" s="668"/>
      <c r="D17" s="65"/>
      <c r="E17" s="820"/>
      <c r="F17" s="759"/>
      <c r="G17" s="759"/>
      <c r="H17" s="759"/>
      <c r="I17" s="759"/>
      <c r="J17" s="759"/>
      <c r="K17" s="759"/>
      <c r="L17" s="759"/>
      <c r="M17" s="759"/>
      <c r="N17" s="759"/>
      <c r="O17" s="759"/>
      <c r="P17" s="759"/>
      <c r="Q17" s="759"/>
      <c r="R17" s="759"/>
      <c r="S17" s="759"/>
      <c r="T17" s="759"/>
      <c r="U17" s="821"/>
      <c r="V17" s="580"/>
      <c r="W17" s="217"/>
      <c r="X17" s="109"/>
      <c r="Y17" s="109"/>
      <c r="Z17" s="80"/>
      <c r="AA17" s="85"/>
      <c r="AB17" s="85"/>
      <c r="AC17" s="79"/>
      <c r="AD17" s="79"/>
      <c r="AE17" s="65"/>
    </row>
    <row r="18" spans="1:32" ht="15" customHeight="1" x14ac:dyDescent="0.25">
      <c r="A18" s="663" t="str">
        <f>SpaceCA!E3</f>
        <v>Food</v>
      </c>
      <c r="B18" s="664"/>
      <c r="C18" s="665"/>
      <c r="D18" s="65"/>
      <c r="E18" s="820"/>
      <c r="F18" s="759"/>
      <c r="G18" s="759"/>
      <c r="H18" s="759"/>
      <c r="I18" s="759"/>
      <c r="J18" s="759"/>
      <c r="K18" s="759"/>
      <c r="L18" s="759"/>
      <c r="M18" s="759"/>
      <c r="N18" s="759"/>
      <c r="O18" s="759"/>
      <c r="P18" s="759"/>
      <c r="Q18" s="759"/>
      <c r="R18" s="759"/>
      <c r="S18" s="759"/>
      <c r="T18" s="759"/>
      <c r="U18" s="821"/>
      <c r="V18" s="580"/>
      <c r="W18" s="217"/>
      <c r="X18" s="105"/>
      <c r="Y18" s="105"/>
      <c r="Z18" s="65"/>
      <c r="AA18" s="65"/>
      <c r="AB18" s="65"/>
      <c r="AC18" s="65"/>
      <c r="AD18" s="65"/>
      <c r="AE18" s="65"/>
    </row>
    <row r="19" spans="1:32" ht="15" customHeight="1" x14ac:dyDescent="0.25">
      <c r="A19" s="666"/>
      <c r="B19" s="667"/>
      <c r="C19" s="668"/>
      <c r="D19" s="65"/>
      <c r="E19" s="820"/>
      <c r="F19" s="759"/>
      <c r="G19" s="759"/>
      <c r="H19" s="759"/>
      <c r="I19" s="759"/>
      <c r="J19" s="759"/>
      <c r="K19" s="759"/>
      <c r="L19" s="759"/>
      <c r="M19" s="759"/>
      <c r="N19" s="759"/>
      <c r="O19" s="759"/>
      <c r="P19" s="759"/>
      <c r="Q19" s="759"/>
      <c r="R19" s="759"/>
      <c r="S19" s="759"/>
      <c r="T19" s="759"/>
      <c r="U19" s="821"/>
      <c r="V19" s="580"/>
      <c r="W19" s="217"/>
      <c r="X19" s="105"/>
      <c r="Y19" s="105"/>
      <c r="Z19" s="65"/>
      <c r="AA19" s="65"/>
      <c r="AB19" s="65"/>
      <c r="AC19" s="65"/>
      <c r="AD19" s="65"/>
      <c r="AE19" s="65"/>
    </row>
    <row r="20" spans="1:32" ht="15" customHeight="1" x14ac:dyDescent="0.25">
      <c r="A20" s="663" t="str">
        <f>'SpaceCA (2)'!E3</f>
        <v>Drinks</v>
      </c>
      <c r="B20" s="664"/>
      <c r="C20" s="665"/>
      <c r="D20" s="65"/>
      <c r="E20" s="820"/>
      <c r="F20" s="759"/>
      <c r="G20" s="759"/>
      <c r="H20" s="759"/>
      <c r="I20" s="759"/>
      <c r="J20" s="759"/>
      <c r="K20" s="759"/>
      <c r="L20" s="759"/>
      <c r="M20" s="759"/>
      <c r="N20" s="759"/>
      <c r="O20" s="759"/>
      <c r="P20" s="759"/>
      <c r="Q20" s="759"/>
      <c r="R20" s="759"/>
      <c r="S20" s="759"/>
      <c r="T20" s="759"/>
      <c r="U20" s="821"/>
      <c r="V20" s="580"/>
      <c r="W20" s="217"/>
      <c r="X20" s="105"/>
      <c r="Y20" s="105"/>
      <c r="Z20" s="65"/>
      <c r="AA20" s="65"/>
      <c r="AB20" s="65"/>
      <c r="AC20" s="65"/>
      <c r="AD20" s="65"/>
      <c r="AE20" s="65"/>
    </row>
    <row r="21" spans="1:32" ht="15" customHeight="1" x14ac:dyDescent="0.25">
      <c r="A21" s="666"/>
      <c r="B21" s="667"/>
      <c r="C21" s="668"/>
      <c r="D21" s="65"/>
      <c r="E21" s="820"/>
      <c r="F21" s="759"/>
      <c r="G21" s="759"/>
      <c r="H21" s="759"/>
      <c r="I21" s="759"/>
      <c r="J21" s="759"/>
      <c r="K21" s="759"/>
      <c r="L21" s="759"/>
      <c r="M21" s="759"/>
      <c r="N21" s="759"/>
      <c r="O21" s="759"/>
      <c r="P21" s="759"/>
      <c r="Q21" s="759"/>
      <c r="R21" s="759"/>
      <c r="S21" s="759"/>
      <c r="T21" s="759"/>
      <c r="U21" s="821"/>
      <c r="V21" s="580"/>
      <c r="W21" s="217"/>
      <c r="X21" s="105"/>
      <c r="Y21" s="105"/>
      <c r="Z21" s="65"/>
      <c r="AA21" s="65"/>
      <c r="AB21" s="65"/>
      <c r="AC21" s="65"/>
      <c r="AD21" s="65"/>
      <c r="AE21" s="65"/>
    </row>
    <row r="22" spans="1:32" ht="15" customHeight="1" x14ac:dyDescent="0.25">
      <c r="A22" s="663" t="str">
        <f>'SpaceCA (3)'!E3</f>
        <v>Alcohol</v>
      </c>
      <c r="B22" s="664"/>
      <c r="C22" s="665"/>
      <c r="D22" s="65"/>
      <c r="E22" s="820"/>
      <c r="F22" s="759"/>
      <c r="G22" s="759"/>
      <c r="H22" s="759"/>
      <c r="I22" s="759"/>
      <c r="J22" s="759"/>
      <c r="K22" s="759"/>
      <c r="L22" s="759"/>
      <c r="M22" s="759"/>
      <c r="N22" s="759"/>
      <c r="O22" s="759"/>
      <c r="P22" s="759"/>
      <c r="Q22" s="759"/>
      <c r="R22" s="759"/>
      <c r="S22" s="759"/>
      <c r="T22" s="759"/>
      <c r="U22" s="821"/>
      <c r="V22" s="580"/>
      <c r="W22" s="217"/>
      <c r="X22" s="105"/>
      <c r="Y22" s="105"/>
      <c r="Z22" s="65"/>
      <c r="AA22" s="65"/>
      <c r="AB22" s="65"/>
      <c r="AC22" s="65"/>
      <c r="AD22" s="65"/>
      <c r="AE22" s="65"/>
    </row>
    <row r="23" spans="1:32" ht="15" customHeight="1" x14ac:dyDescent="0.25">
      <c r="A23" s="666"/>
      <c r="B23" s="667"/>
      <c r="C23" s="668"/>
      <c r="D23" s="65"/>
      <c r="E23" s="820"/>
      <c r="F23" s="759"/>
      <c r="G23" s="759"/>
      <c r="H23" s="759"/>
      <c r="I23" s="759"/>
      <c r="J23" s="759"/>
      <c r="K23" s="759"/>
      <c r="L23" s="759"/>
      <c r="M23" s="759"/>
      <c r="N23" s="759"/>
      <c r="O23" s="759"/>
      <c r="P23" s="759"/>
      <c r="Q23" s="759"/>
      <c r="R23" s="759"/>
      <c r="S23" s="759"/>
      <c r="T23" s="759"/>
      <c r="U23" s="821"/>
      <c r="V23" s="580"/>
      <c r="W23" s="217"/>
      <c r="X23" s="105"/>
      <c r="Y23" s="105"/>
      <c r="Z23" s="65"/>
      <c r="AA23" s="65"/>
      <c r="AB23" s="65"/>
      <c r="AC23" s="65"/>
      <c r="AD23" s="65"/>
      <c r="AE23" s="65"/>
    </row>
    <row r="24" spans="1:32" ht="15" customHeight="1" x14ac:dyDescent="0.25">
      <c r="A24" s="663" t="str">
        <f>'SpaceCA (4)'!E3</f>
        <v>Catering - Equipment</v>
      </c>
      <c r="B24" s="664"/>
      <c r="C24" s="665"/>
      <c r="D24" s="65"/>
      <c r="E24" s="820"/>
      <c r="F24" s="759"/>
      <c r="G24" s="759"/>
      <c r="H24" s="759"/>
      <c r="I24" s="759"/>
      <c r="J24" s="759"/>
      <c r="K24" s="759"/>
      <c r="L24" s="759"/>
      <c r="M24" s="759"/>
      <c r="N24" s="759"/>
      <c r="O24" s="759"/>
      <c r="P24" s="759"/>
      <c r="Q24" s="759"/>
      <c r="R24" s="759"/>
      <c r="S24" s="759"/>
      <c r="T24" s="759"/>
      <c r="U24" s="821"/>
      <c r="V24" s="580"/>
      <c r="W24" s="217"/>
      <c r="X24" s="65"/>
      <c r="Y24" s="65"/>
      <c r="Z24" s="65"/>
      <c r="AA24" s="65"/>
      <c r="AB24" s="65"/>
      <c r="AC24" s="65"/>
      <c r="AD24" s="65"/>
      <c r="AE24" s="65"/>
    </row>
    <row r="25" spans="1:32" ht="15" customHeight="1" x14ac:dyDescent="0.25">
      <c r="A25" s="666"/>
      <c r="B25" s="667"/>
      <c r="C25" s="668"/>
      <c r="D25" s="65"/>
      <c r="E25" s="820"/>
      <c r="F25" s="759"/>
      <c r="G25" s="759"/>
      <c r="H25" s="759"/>
      <c r="I25" s="759"/>
      <c r="J25" s="759"/>
      <c r="K25" s="759"/>
      <c r="L25" s="759"/>
      <c r="M25" s="759"/>
      <c r="N25" s="759"/>
      <c r="O25" s="759"/>
      <c r="P25" s="759"/>
      <c r="Q25" s="759"/>
      <c r="R25" s="759"/>
      <c r="S25" s="759"/>
      <c r="T25" s="759"/>
      <c r="U25" s="821"/>
      <c r="V25" s="217"/>
      <c r="W25" s="217"/>
      <c r="X25" s="65"/>
      <c r="Y25" s="65"/>
      <c r="Z25" s="65"/>
      <c r="AA25" s="65"/>
      <c r="AB25" s="65"/>
      <c r="AC25" s="65"/>
      <c r="AD25" s="65"/>
      <c r="AE25" s="65"/>
    </row>
    <row r="26" spans="1:32" ht="15" customHeight="1" x14ac:dyDescent="0.25">
      <c r="A26" s="663" t="str">
        <f>'SpaceCA (5)'!E3</f>
        <v>Catering - Hygiene</v>
      </c>
      <c r="B26" s="664"/>
      <c r="C26" s="665"/>
      <c r="D26" s="65"/>
      <c r="E26" s="822"/>
      <c r="F26" s="823"/>
      <c r="G26" s="823"/>
      <c r="H26" s="823"/>
      <c r="I26" s="823"/>
      <c r="J26" s="823"/>
      <c r="K26" s="823"/>
      <c r="L26" s="823"/>
      <c r="M26" s="823"/>
      <c r="N26" s="823"/>
      <c r="O26" s="823"/>
      <c r="P26" s="823"/>
      <c r="Q26" s="823"/>
      <c r="R26" s="823"/>
      <c r="S26" s="823"/>
      <c r="T26" s="823"/>
      <c r="U26" s="824"/>
      <c r="V26" s="80"/>
      <c r="W26" s="80"/>
      <c r="X26" s="65"/>
      <c r="Y26" s="65"/>
      <c r="Z26" s="65"/>
      <c r="AA26" s="65"/>
      <c r="AB26" s="65"/>
      <c r="AC26" s="65"/>
      <c r="AD26" s="65"/>
      <c r="AE26" s="65"/>
    </row>
    <row r="27" spans="1:32" ht="15" customHeight="1" x14ac:dyDescent="0.25">
      <c r="A27" s="666"/>
      <c r="B27" s="667"/>
      <c r="C27" s="668"/>
      <c r="D27" s="65"/>
      <c r="E27" s="105"/>
      <c r="F27" s="80"/>
      <c r="G27" s="80"/>
      <c r="H27" s="80"/>
      <c r="I27" s="80"/>
      <c r="J27" s="143"/>
      <c r="K27" s="80"/>
      <c r="L27" s="80"/>
      <c r="M27" s="143"/>
      <c r="N27" s="80"/>
      <c r="O27" s="80"/>
      <c r="P27" s="80"/>
      <c r="Q27" s="80"/>
      <c r="R27" s="80"/>
      <c r="S27" s="81"/>
      <c r="T27" s="80"/>
      <c r="U27" s="80"/>
      <c r="V27" s="80"/>
      <c r="W27" s="80"/>
      <c r="X27" s="65"/>
      <c r="Y27" s="65"/>
      <c r="Z27" s="65"/>
      <c r="AA27" s="65"/>
      <c r="AB27" s="65"/>
      <c r="AC27" s="65"/>
      <c r="AD27" s="65"/>
      <c r="AE27" s="65"/>
    </row>
    <row r="28" spans="1:32" ht="15" customHeight="1" x14ac:dyDescent="0.25">
      <c r="A28" s="663" t="str">
        <f>SpaceGR!E3</f>
        <v>Graphics &amp; Rigging</v>
      </c>
      <c r="B28" s="664"/>
      <c r="C28" s="665"/>
      <c r="D28" s="65"/>
      <c r="E28" s="109"/>
      <c r="F28" s="80"/>
      <c r="G28" s="80"/>
      <c r="H28" s="80"/>
      <c r="I28" s="80"/>
      <c r="J28" s="143"/>
      <c r="K28" s="80"/>
      <c r="L28" s="80"/>
      <c r="M28" s="143"/>
      <c r="N28" s="80"/>
      <c r="O28" s="80"/>
      <c r="P28" s="80"/>
      <c r="Q28" s="80"/>
      <c r="R28" s="80"/>
      <c r="S28" s="81"/>
      <c r="T28" s="80"/>
      <c r="U28" s="80"/>
      <c r="V28" s="80"/>
      <c r="W28" s="80"/>
      <c r="X28" s="65"/>
      <c r="Y28" s="65"/>
      <c r="Z28" s="65"/>
      <c r="AA28" s="65"/>
      <c r="AB28" s="65"/>
      <c r="AC28" s="65"/>
      <c r="AD28" s="65"/>
      <c r="AE28" s="65"/>
    </row>
    <row r="29" spans="1:32" ht="15" customHeight="1" x14ac:dyDescent="0.25">
      <c r="A29" s="666"/>
      <c r="B29" s="667"/>
      <c r="C29" s="668"/>
      <c r="D29" s="65"/>
      <c r="E29" s="109"/>
      <c r="F29" s="80"/>
      <c r="G29" s="80"/>
      <c r="H29" s="80"/>
      <c r="I29" s="80"/>
      <c r="J29" s="143"/>
      <c r="K29" s="80"/>
      <c r="L29" s="80"/>
      <c r="M29" s="143"/>
      <c r="N29" s="80"/>
      <c r="O29" s="80"/>
      <c r="P29" s="80"/>
      <c r="Q29" s="80"/>
      <c r="R29" s="80"/>
      <c r="S29" s="81"/>
      <c r="T29" s="80"/>
      <c r="U29" s="80"/>
      <c r="V29" s="80"/>
      <c r="W29" s="80"/>
      <c r="X29" s="86"/>
      <c r="Y29" s="86"/>
      <c r="Z29" s="86"/>
      <c r="AA29" s="86"/>
      <c r="AB29" s="86"/>
      <c r="AC29" s="82"/>
      <c r="AD29" s="82"/>
      <c r="AE29" s="82"/>
      <c r="AF29" s="6"/>
    </row>
    <row r="30" spans="1:32" ht="15" customHeight="1" x14ac:dyDescent="0.25">
      <c r="A30" s="663" t="str">
        <f>SpaceCD!E2</f>
        <v>Your contact details</v>
      </c>
      <c r="B30" s="664"/>
      <c r="C30" s="665"/>
      <c r="D30" s="65"/>
      <c r="E30" s="87"/>
      <c r="F30" s="87"/>
      <c r="G30" s="87"/>
      <c r="H30" s="87"/>
      <c r="I30" s="87"/>
      <c r="J30" s="144"/>
      <c r="K30" s="87"/>
      <c r="L30" s="87"/>
      <c r="M30" s="144"/>
      <c r="N30" s="88"/>
      <c r="O30" s="87"/>
      <c r="P30" s="87"/>
      <c r="Q30" s="87"/>
      <c r="R30" s="87"/>
      <c r="S30" s="88"/>
      <c r="T30" s="87"/>
      <c r="U30" s="87"/>
      <c r="V30" s="87"/>
      <c r="W30" s="87"/>
      <c r="X30" s="65"/>
      <c r="Y30" s="65"/>
      <c r="Z30" s="65"/>
      <c r="AA30" s="65"/>
      <c r="AB30" s="65"/>
      <c r="AC30" s="65"/>
      <c r="AD30" s="65"/>
      <c r="AE30" s="65"/>
    </row>
    <row r="31" spans="1:32" ht="15" customHeight="1" x14ac:dyDescent="0.25">
      <c r="A31" s="666"/>
      <c r="B31" s="667"/>
      <c r="C31" s="668"/>
      <c r="D31" s="65"/>
      <c r="E31" s="87"/>
      <c r="F31" s="87"/>
      <c r="G31" s="87"/>
      <c r="H31" s="87"/>
      <c r="I31" s="87"/>
      <c r="J31" s="144"/>
      <c r="K31" s="87"/>
      <c r="L31" s="87"/>
      <c r="M31" s="144"/>
      <c r="N31" s="88"/>
      <c r="O31" s="87"/>
      <c r="P31" s="87"/>
      <c r="Q31" s="87"/>
      <c r="R31" s="87"/>
      <c r="S31" s="88"/>
      <c r="T31" s="87"/>
      <c r="U31" s="87"/>
      <c r="V31" s="87"/>
      <c r="W31" s="87"/>
      <c r="X31" s="65"/>
      <c r="Y31" s="65"/>
      <c r="Z31" s="65"/>
      <c r="AA31" s="65"/>
      <c r="AB31" s="65"/>
      <c r="AC31" s="65"/>
      <c r="AD31" s="65"/>
      <c r="AE31" s="65"/>
    </row>
    <row r="32" spans="1:32" ht="15" customHeight="1" x14ac:dyDescent="0.25">
      <c r="A32" s="663" t="str">
        <f>SpaceOS!E2</f>
        <v>Order summary</v>
      </c>
      <c r="B32" s="664"/>
      <c r="C32" s="665"/>
      <c r="D32" s="65"/>
      <c r="E32" s="87"/>
      <c r="F32" s="87"/>
      <c r="G32" s="87"/>
      <c r="H32" s="87"/>
      <c r="I32" s="87"/>
      <c r="J32" s="144"/>
      <c r="K32" s="87"/>
      <c r="L32" s="87"/>
      <c r="M32" s="144"/>
      <c r="N32" s="88"/>
      <c r="O32" s="87"/>
      <c r="P32" s="87"/>
      <c r="Q32" s="87"/>
      <c r="R32" s="87"/>
      <c r="S32" s="88"/>
      <c r="T32" s="87"/>
      <c r="U32" s="87"/>
      <c r="V32" s="87"/>
      <c r="W32" s="87"/>
      <c r="X32" s="65"/>
      <c r="Y32" s="65"/>
      <c r="Z32" s="65"/>
      <c r="AA32" s="65"/>
      <c r="AB32" s="65"/>
      <c r="AC32" s="65"/>
      <c r="AD32" s="65"/>
      <c r="AE32" s="65"/>
    </row>
    <row r="33" spans="1:31" ht="15" customHeight="1" x14ac:dyDescent="0.25">
      <c r="A33" s="666"/>
      <c r="B33" s="667"/>
      <c r="C33" s="668"/>
      <c r="D33" s="65"/>
      <c r="E33" s="65"/>
      <c r="F33" s="65"/>
      <c r="G33" s="65"/>
      <c r="H33" s="65"/>
      <c r="I33" s="65"/>
      <c r="J33" s="139"/>
      <c r="K33" s="65"/>
      <c r="L33" s="65"/>
      <c r="M33" s="139"/>
      <c r="N33" s="152"/>
      <c r="O33" s="65"/>
      <c r="P33" s="65"/>
      <c r="Q33" s="65"/>
      <c r="R33" s="65"/>
      <c r="S33" s="152"/>
      <c r="T33" s="65"/>
      <c r="U33" s="65"/>
      <c r="V33" s="65"/>
      <c r="W33" s="65"/>
      <c r="X33" s="65"/>
      <c r="Y33" s="65"/>
      <c r="Z33" s="65"/>
      <c r="AA33" s="65"/>
      <c r="AB33" s="65"/>
      <c r="AC33" s="65"/>
      <c r="AD33" s="65"/>
      <c r="AE33" s="65"/>
    </row>
    <row r="34" spans="1:31" ht="15" customHeight="1" x14ac:dyDescent="0.25">
      <c r="A34" s="663" t="str">
        <f>SpaceTC!E2</f>
        <v>Terms &amp; Conditions</v>
      </c>
      <c r="B34" s="664"/>
      <c r="C34" s="665"/>
      <c r="D34" s="65"/>
      <c r="E34" s="80" t="s">
        <v>204</v>
      </c>
      <c r="F34" s="80"/>
      <c r="G34" s="80"/>
      <c r="H34" s="80"/>
      <c r="I34" s="80"/>
      <c r="J34" s="143"/>
      <c r="K34" s="80"/>
      <c r="L34" s="80"/>
      <c r="M34" s="143"/>
      <c r="N34" s="80"/>
      <c r="O34" s="80"/>
      <c r="P34" s="80"/>
      <c r="Q34" s="80"/>
      <c r="R34" s="80"/>
      <c r="S34" s="81"/>
      <c r="T34" s="80"/>
      <c r="U34" s="80"/>
      <c r="V34" s="80"/>
      <c r="W34" s="80"/>
      <c r="X34" s="65"/>
      <c r="Y34" s="65"/>
      <c r="Z34" s="65"/>
      <c r="AA34" s="65"/>
      <c r="AB34" s="65"/>
      <c r="AC34" s="65"/>
      <c r="AD34" s="65"/>
      <c r="AE34" s="65"/>
    </row>
    <row r="35" spans="1:31" ht="15" customHeight="1" x14ac:dyDescent="0.25">
      <c r="A35" s="666"/>
      <c r="B35" s="667"/>
      <c r="C35" s="668"/>
      <c r="D35" s="65"/>
      <c r="E35" s="80"/>
      <c r="F35" s="80"/>
      <c r="G35" s="80"/>
      <c r="H35" s="80"/>
      <c r="I35" s="80"/>
      <c r="J35" s="143"/>
      <c r="K35" s="80"/>
      <c r="L35" s="80"/>
      <c r="M35" s="143"/>
      <c r="N35" s="80"/>
      <c r="O35" s="80"/>
      <c r="P35" s="80"/>
      <c r="Q35" s="80"/>
      <c r="R35" s="80"/>
      <c r="S35" s="81"/>
      <c r="T35" s="80"/>
      <c r="U35" s="80"/>
      <c r="V35" s="80"/>
      <c r="W35" s="80"/>
      <c r="X35" s="65"/>
      <c r="Y35" s="65"/>
      <c r="Z35" s="65"/>
      <c r="AA35" s="65"/>
      <c r="AB35" s="65"/>
      <c r="AC35" s="65"/>
      <c r="AD35" s="65"/>
      <c r="AE35" s="65"/>
    </row>
    <row r="36" spans="1:31" ht="15" customHeight="1" x14ac:dyDescent="0.25">
      <c r="A36" s="72"/>
      <c r="B36" s="72"/>
      <c r="C36" s="72"/>
      <c r="D36" s="65"/>
      <c r="E36" s="80"/>
      <c r="F36" s="80"/>
      <c r="G36" s="80"/>
      <c r="H36" s="80"/>
      <c r="I36" s="80"/>
      <c r="J36" s="143"/>
      <c r="K36" s="80"/>
      <c r="L36" s="80"/>
      <c r="M36" s="143"/>
      <c r="N36" s="80"/>
      <c r="O36" s="80"/>
      <c r="P36" s="80"/>
      <c r="Q36" s="80"/>
      <c r="R36" s="80"/>
      <c r="S36" s="81"/>
      <c r="T36" s="80"/>
      <c r="U36" s="80"/>
      <c r="V36" s="80"/>
      <c r="W36" s="80"/>
      <c r="X36" s="65"/>
      <c r="Y36" s="65"/>
      <c r="Z36" s="65"/>
      <c r="AA36" s="65"/>
      <c r="AB36" s="65"/>
      <c r="AC36" s="65"/>
      <c r="AD36" s="65"/>
      <c r="AE36" s="65"/>
    </row>
    <row r="37" spans="1:31" ht="15" customHeight="1" x14ac:dyDescent="0.25">
      <c r="A37" s="73"/>
      <c r="B37" s="73"/>
      <c r="C37" s="73"/>
      <c r="D37" s="65"/>
      <c r="E37" s="80"/>
      <c r="F37" s="80"/>
      <c r="G37" s="80"/>
      <c r="H37" s="80"/>
      <c r="I37" s="80"/>
      <c r="J37" s="143"/>
      <c r="K37" s="80"/>
      <c r="L37" s="80"/>
      <c r="M37" s="143"/>
      <c r="N37" s="80"/>
      <c r="O37" s="80"/>
      <c r="P37" s="80"/>
      <c r="Q37" s="80"/>
      <c r="R37" s="80"/>
      <c r="S37" s="81"/>
      <c r="T37" s="80"/>
      <c r="U37" s="80"/>
      <c r="V37" s="80"/>
      <c r="W37" s="80"/>
      <c r="X37" s="65"/>
      <c r="Y37" s="65"/>
      <c r="Z37" s="65"/>
      <c r="AA37" s="65"/>
      <c r="AB37" s="65"/>
      <c r="AC37" s="65"/>
      <c r="AD37" s="65"/>
      <c r="AE37" s="65"/>
    </row>
    <row r="38" spans="1:31" ht="15" customHeight="1" x14ac:dyDescent="0.25">
      <c r="A38" s="669" t="s">
        <v>18</v>
      </c>
      <c r="B38" s="669"/>
      <c r="C38" s="669"/>
      <c r="D38" s="65"/>
      <c r="E38" s="80"/>
      <c r="F38" s="80"/>
      <c r="G38" s="80"/>
      <c r="H38" s="80"/>
      <c r="I38" s="80"/>
      <c r="J38" s="143"/>
      <c r="K38" s="80"/>
      <c r="L38" s="80"/>
      <c r="M38" s="143"/>
      <c r="N38" s="80"/>
      <c r="O38" s="80"/>
      <c r="P38" s="80"/>
      <c r="Q38" s="80"/>
      <c r="R38" s="80"/>
      <c r="S38" s="81"/>
      <c r="T38" s="80"/>
      <c r="U38" s="80"/>
      <c r="V38" s="80"/>
      <c r="W38" s="80"/>
      <c r="X38" s="65"/>
      <c r="Y38" s="65"/>
      <c r="Z38" s="65"/>
      <c r="AA38" s="65"/>
      <c r="AB38" s="65"/>
      <c r="AC38" s="65"/>
      <c r="AD38" s="65"/>
      <c r="AE38" s="65"/>
    </row>
    <row r="39" spans="1:31" ht="15" customHeight="1" x14ac:dyDescent="0.25">
      <c r="A39" s="104" t="s">
        <v>88</v>
      </c>
      <c r="B39" s="231"/>
      <c r="C39" s="231"/>
      <c r="D39" s="65"/>
      <c r="E39" s="80"/>
      <c r="F39" s="80"/>
      <c r="G39" s="80"/>
      <c r="H39" s="80"/>
      <c r="I39" s="80"/>
      <c r="J39" s="143"/>
      <c r="K39" s="80"/>
      <c r="L39" s="80"/>
      <c r="M39" s="143"/>
      <c r="N39" s="80"/>
      <c r="O39" s="80"/>
      <c r="P39" s="80"/>
      <c r="Q39" s="80"/>
      <c r="R39" s="80"/>
      <c r="S39" s="81"/>
      <c r="T39" s="80"/>
      <c r="U39" s="80"/>
      <c r="V39" s="80"/>
      <c r="W39" s="80"/>
      <c r="X39" s="65"/>
      <c r="Y39" s="65"/>
      <c r="Z39" s="65"/>
      <c r="AA39" s="65"/>
      <c r="AB39" s="65"/>
      <c r="AC39" s="65"/>
      <c r="AD39" s="65"/>
      <c r="AE39" s="65"/>
    </row>
    <row r="40" spans="1:31" ht="15" customHeight="1" x14ac:dyDescent="0.25">
      <c r="A40" s="68" t="s">
        <v>20</v>
      </c>
      <c r="B40" s="231"/>
      <c r="C40" s="231"/>
      <c r="D40" s="65"/>
      <c r="E40" s="65"/>
      <c r="F40" s="65"/>
      <c r="G40" s="65"/>
      <c r="H40" s="65"/>
      <c r="I40" s="65"/>
      <c r="J40" s="139"/>
      <c r="K40" s="65"/>
      <c r="L40" s="65"/>
      <c r="M40" s="139"/>
      <c r="N40" s="152"/>
      <c r="O40" s="65"/>
      <c r="P40" s="65"/>
      <c r="Q40" s="65"/>
      <c r="R40" s="65"/>
      <c r="S40" s="152"/>
      <c r="T40" s="65"/>
      <c r="U40" s="65"/>
      <c r="V40" s="65"/>
      <c r="W40" s="65"/>
      <c r="X40" s="65"/>
      <c r="Y40" s="65"/>
      <c r="Z40" s="65"/>
      <c r="AA40" s="65"/>
      <c r="AB40" s="65"/>
      <c r="AC40" s="65"/>
      <c r="AD40" s="65"/>
      <c r="AE40" s="65"/>
    </row>
    <row r="41" spans="1:31" ht="15" customHeight="1" x14ac:dyDescent="0.25">
      <c r="A41" s="68" t="s">
        <v>21</v>
      </c>
      <c r="B41" s="231"/>
      <c r="C41" s="231"/>
      <c r="D41" s="65"/>
      <c r="E41" s="65"/>
      <c r="F41" s="65"/>
      <c r="G41" s="65"/>
      <c r="H41" s="65"/>
      <c r="I41" s="65"/>
      <c r="J41" s="139"/>
      <c r="K41" s="65"/>
      <c r="L41" s="65"/>
      <c r="M41" s="139"/>
      <c r="N41" s="152"/>
      <c r="O41" s="65"/>
      <c r="P41" s="65"/>
      <c r="Q41" s="65"/>
      <c r="R41" s="65"/>
      <c r="S41" s="152"/>
      <c r="T41" s="65"/>
      <c r="U41" s="65"/>
      <c r="V41" s="65"/>
      <c r="W41" s="65"/>
      <c r="X41" s="65"/>
      <c r="Y41" s="65"/>
      <c r="Z41" s="65"/>
      <c r="AA41" s="65"/>
      <c r="AB41" s="65"/>
      <c r="AC41" s="65"/>
      <c r="AD41" s="65"/>
      <c r="AE41" s="65"/>
    </row>
    <row r="42" spans="1:31" ht="15" customHeight="1" x14ac:dyDescent="0.25">
      <c r="A42" s="68" t="s">
        <v>22</v>
      </c>
      <c r="B42" s="231"/>
      <c r="C42" s="231"/>
      <c r="D42" s="65"/>
      <c r="E42" s="65"/>
      <c r="F42" s="65"/>
      <c r="G42" s="65"/>
      <c r="H42" s="65"/>
      <c r="I42" s="65"/>
      <c r="J42" s="139"/>
      <c r="K42" s="65"/>
      <c r="L42" s="65"/>
      <c r="M42" s="139"/>
      <c r="N42" s="77"/>
      <c r="O42" s="65"/>
      <c r="P42" s="65"/>
      <c r="Q42" s="65"/>
      <c r="R42" s="65"/>
      <c r="S42" s="77"/>
      <c r="T42" s="65"/>
      <c r="U42" s="65"/>
      <c r="V42" s="65"/>
      <c r="W42" s="65"/>
      <c r="X42" s="65"/>
      <c r="Y42" s="65"/>
      <c r="Z42" s="65"/>
      <c r="AA42" s="65"/>
      <c r="AB42" s="65"/>
      <c r="AC42" s="65"/>
      <c r="AD42" s="65"/>
      <c r="AE42" s="65"/>
    </row>
    <row r="43" spans="1:31" ht="15" customHeight="1" x14ac:dyDescent="0.25">
      <c r="A43" s="68" t="s">
        <v>23</v>
      </c>
      <c r="B43" s="231"/>
      <c r="C43" s="231"/>
      <c r="D43" s="65"/>
      <c r="E43" s="65"/>
      <c r="F43" s="65"/>
      <c r="G43" s="65"/>
      <c r="H43" s="65"/>
      <c r="I43" s="65"/>
      <c r="J43" s="139"/>
      <c r="K43" s="65"/>
      <c r="L43" s="65"/>
      <c r="M43" s="139"/>
      <c r="N43" s="77"/>
      <c r="O43" s="65"/>
      <c r="P43" s="65"/>
      <c r="Q43" s="65"/>
      <c r="R43" s="65"/>
      <c r="S43" s="77"/>
      <c r="T43" s="65"/>
      <c r="U43" s="65"/>
      <c r="V43" s="65"/>
      <c r="W43" s="65"/>
      <c r="X43" s="65"/>
      <c r="Y43" s="65"/>
      <c r="Z43" s="65"/>
      <c r="AA43" s="65"/>
      <c r="AB43" s="65"/>
      <c r="AC43" s="65"/>
      <c r="AD43" s="65"/>
      <c r="AE43" s="65"/>
    </row>
    <row r="44" spans="1:31" ht="15" customHeight="1" x14ac:dyDescent="0.25">
      <c r="A44" s="68" t="s">
        <v>827</v>
      </c>
      <c r="B44" s="231"/>
      <c r="C44" s="231"/>
      <c r="D44" s="65"/>
      <c r="E44" s="65"/>
      <c r="F44" s="65"/>
      <c r="G44" s="65"/>
      <c r="H44" s="65"/>
      <c r="I44" s="65"/>
      <c r="J44" s="139"/>
      <c r="K44" s="65"/>
      <c r="L44" s="65"/>
      <c r="M44" s="139"/>
      <c r="N44" s="77"/>
      <c r="O44" s="65"/>
      <c r="P44" s="65"/>
      <c r="Q44" s="65"/>
      <c r="R44" s="65"/>
      <c r="S44" s="77"/>
      <c r="T44" s="65"/>
      <c r="U44" s="65"/>
      <c r="V44" s="65"/>
      <c r="W44" s="65"/>
      <c r="X44" s="65"/>
      <c r="Y44" s="65"/>
      <c r="Z44" s="65"/>
      <c r="AA44" s="65"/>
      <c r="AB44" s="65"/>
      <c r="AC44" s="65"/>
      <c r="AD44" s="65"/>
      <c r="AE44" s="65"/>
    </row>
    <row r="45" spans="1:31" ht="15" customHeight="1" x14ac:dyDescent="0.25">
      <c r="A45" s="74"/>
      <c r="B45" s="231"/>
      <c r="C45" s="231"/>
      <c r="D45" s="65"/>
      <c r="E45" s="65"/>
      <c r="F45" s="65"/>
      <c r="G45" s="65"/>
      <c r="H45" s="65"/>
      <c r="I45" s="65"/>
      <c r="J45" s="139"/>
      <c r="K45" s="65"/>
      <c r="L45" s="65"/>
      <c r="M45" s="139"/>
      <c r="N45" s="77"/>
      <c r="O45" s="65"/>
      <c r="P45" s="65"/>
      <c r="Q45" s="65"/>
      <c r="R45" s="65"/>
      <c r="S45" s="77"/>
      <c r="T45" s="65"/>
      <c r="U45" s="65"/>
      <c r="V45" s="65"/>
      <c r="W45" s="65"/>
      <c r="X45" s="65"/>
      <c r="Y45" s="65"/>
      <c r="Z45" s="65"/>
      <c r="AA45" s="65"/>
      <c r="AB45" s="65"/>
      <c r="AC45" s="65"/>
      <c r="AD45" s="65"/>
      <c r="AE45" s="65"/>
    </row>
    <row r="46" spans="1:31" ht="15" customHeight="1" x14ac:dyDescent="0.25">
      <c r="A46" s="661" t="s">
        <v>705</v>
      </c>
      <c r="B46" s="661"/>
      <c r="C46" s="661"/>
      <c r="D46" s="65"/>
      <c r="E46" s="65"/>
      <c r="F46" s="65"/>
      <c r="G46" s="65"/>
      <c r="H46" s="65"/>
      <c r="I46" s="65"/>
      <c r="J46" s="139"/>
      <c r="K46" s="65"/>
      <c r="L46" s="65"/>
      <c r="M46" s="139"/>
      <c r="N46" s="77"/>
      <c r="O46" s="65"/>
      <c r="P46" s="65"/>
      <c r="Q46" s="65"/>
      <c r="R46" s="65"/>
      <c r="S46" s="77"/>
      <c r="T46" s="65"/>
      <c r="U46" s="65"/>
      <c r="V46" s="65"/>
      <c r="W46" s="65"/>
      <c r="X46" s="65"/>
      <c r="Y46" s="65"/>
      <c r="Z46" s="65"/>
      <c r="AA46" s="65"/>
      <c r="AB46" s="65"/>
      <c r="AC46" s="65"/>
      <c r="AD46" s="65"/>
      <c r="AE46" s="65"/>
    </row>
    <row r="47" spans="1:31" ht="15" customHeight="1" x14ac:dyDescent="0.25">
      <c r="A47" s="661"/>
      <c r="B47" s="661"/>
      <c r="C47" s="661"/>
      <c r="D47" s="65"/>
      <c r="E47" s="65"/>
      <c r="F47" s="65"/>
      <c r="G47" s="65"/>
      <c r="H47" s="65"/>
      <c r="I47" s="65"/>
      <c r="J47" s="139"/>
      <c r="K47" s="65"/>
      <c r="L47" s="65"/>
      <c r="M47" s="139"/>
      <c r="N47" s="77"/>
      <c r="O47" s="65"/>
      <c r="P47" s="65"/>
      <c r="Q47" s="65"/>
      <c r="R47" s="65"/>
      <c r="S47" s="77"/>
      <c r="T47" s="65"/>
      <c r="U47" s="65"/>
      <c r="V47" s="65"/>
      <c r="W47" s="65"/>
      <c r="X47" s="65"/>
      <c r="Y47" s="65"/>
      <c r="Z47" s="65"/>
      <c r="AA47" s="65"/>
      <c r="AB47" s="65"/>
      <c r="AC47" s="65"/>
      <c r="AD47" s="65"/>
      <c r="AE47" s="65"/>
    </row>
    <row r="48" spans="1:31" ht="15" customHeight="1" x14ac:dyDescent="0.25">
      <c r="A48" s="662" t="s">
        <v>24</v>
      </c>
      <c r="B48" s="662"/>
      <c r="C48" s="662"/>
      <c r="D48" s="65"/>
      <c r="E48" s="65"/>
      <c r="F48" s="65"/>
      <c r="G48" s="65"/>
      <c r="H48" s="65"/>
      <c r="I48" s="65"/>
      <c r="J48" s="139"/>
      <c r="K48" s="65"/>
      <c r="L48" s="65"/>
      <c r="M48" s="139"/>
      <c r="N48" s="77"/>
      <c r="O48" s="65"/>
      <c r="P48" s="65"/>
      <c r="Q48" s="65"/>
      <c r="R48" s="65"/>
      <c r="S48" s="77"/>
      <c r="T48" s="65"/>
      <c r="U48" s="65"/>
      <c r="V48" s="65"/>
      <c r="W48" s="65"/>
      <c r="X48" s="65"/>
      <c r="Y48" s="65"/>
      <c r="Z48" s="65"/>
      <c r="AA48" s="65"/>
      <c r="AB48" s="65"/>
      <c r="AC48" s="65"/>
      <c r="AD48" s="65"/>
      <c r="AE48" s="65"/>
    </row>
    <row r="49" spans="1:31" ht="15" customHeight="1" x14ac:dyDescent="0.25">
      <c r="A49" s="662"/>
      <c r="B49" s="662"/>
      <c r="C49" s="662"/>
      <c r="D49" s="65"/>
      <c r="E49" s="65"/>
      <c r="F49" s="65"/>
      <c r="G49" s="65"/>
      <c r="H49" s="65"/>
      <c r="I49" s="65"/>
      <c r="J49" s="139"/>
      <c r="K49" s="65"/>
      <c r="L49" s="65"/>
      <c r="M49" s="139"/>
      <c r="N49" s="77"/>
      <c r="O49" s="65"/>
      <c r="P49" s="65"/>
      <c r="Q49" s="65"/>
      <c r="R49" s="65"/>
      <c r="S49" s="77"/>
      <c r="T49" s="65"/>
      <c r="U49" s="65"/>
      <c r="V49" s="65"/>
      <c r="W49" s="65"/>
      <c r="X49" s="65"/>
      <c r="Y49" s="65"/>
      <c r="Z49" s="65"/>
      <c r="AA49" s="65"/>
      <c r="AB49" s="65"/>
      <c r="AC49" s="65"/>
      <c r="AD49" s="65"/>
      <c r="AE49" s="65"/>
    </row>
    <row r="50" spans="1:31" ht="15" customHeight="1" x14ac:dyDescent="0.25">
      <c r="A50" s="73"/>
      <c r="B50" s="73"/>
      <c r="C50" s="73"/>
      <c r="D50" s="65"/>
      <c r="E50" s="65"/>
      <c r="F50" s="65"/>
      <c r="G50" s="65"/>
      <c r="H50" s="65"/>
      <c r="I50" s="65"/>
      <c r="J50" s="139"/>
      <c r="K50" s="65"/>
      <c r="L50" s="65"/>
      <c r="M50" s="139"/>
      <c r="N50" s="77"/>
      <c r="O50" s="65"/>
      <c r="P50" s="65"/>
      <c r="Q50" s="65"/>
      <c r="R50" s="65"/>
      <c r="S50" s="77"/>
      <c r="T50" s="65"/>
      <c r="U50" s="65"/>
      <c r="V50" s="65"/>
      <c r="W50" s="65"/>
      <c r="X50" s="65"/>
      <c r="Y50" s="65"/>
      <c r="Z50" s="65"/>
      <c r="AA50" s="65"/>
      <c r="AB50" s="65"/>
    </row>
    <row r="51" spans="1:31" ht="15" customHeight="1" x14ac:dyDescent="0.25">
      <c r="A51" s="73"/>
      <c r="B51" s="73"/>
      <c r="C51" s="73"/>
      <c r="D51" s="65"/>
      <c r="E51" s="65"/>
      <c r="F51" s="65"/>
      <c r="G51" s="65"/>
      <c r="H51" s="65"/>
      <c r="I51" s="65"/>
      <c r="J51" s="139"/>
      <c r="K51" s="65"/>
      <c r="L51" s="65"/>
      <c r="M51" s="139"/>
      <c r="N51" s="77"/>
      <c r="O51" s="65"/>
      <c r="P51" s="65"/>
      <c r="Q51" s="65"/>
      <c r="R51" s="65"/>
      <c r="S51" s="77"/>
      <c r="T51" s="65"/>
      <c r="U51" s="65"/>
      <c r="V51" s="65"/>
      <c r="W51" s="65"/>
      <c r="X51" s="65"/>
      <c r="Y51" s="65"/>
      <c r="Z51" s="65"/>
      <c r="AA51" s="65"/>
      <c r="AB51" s="65"/>
    </row>
    <row r="52" spans="1:31" ht="15" customHeight="1" x14ac:dyDescent="0.25">
      <c r="A52" s="73"/>
      <c r="B52" s="73"/>
      <c r="C52" s="73"/>
      <c r="D52" s="65"/>
      <c r="E52" s="65"/>
      <c r="F52" s="65"/>
      <c r="G52" s="65"/>
      <c r="H52" s="65"/>
      <c r="I52" s="65"/>
      <c r="J52" s="139"/>
      <c r="K52" s="65"/>
      <c r="L52" s="65"/>
      <c r="M52" s="139"/>
      <c r="N52" s="77"/>
      <c r="O52" s="65"/>
      <c r="P52" s="65"/>
      <c r="Q52" s="65"/>
      <c r="R52" s="65"/>
      <c r="S52" s="77"/>
      <c r="T52" s="65"/>
      <c r="U52" s="65"/>
      <c r="V52" s="65"/>
      <c r="W52" s="65"/>
      <c r="X52" s="65"/>
      <c r="Y52" s="65"/>
      <c r="Z52" s="65"/>
      <c r="AA52" s="65"/>
      <c r="AB52" s="65"/>
    </row>
    <row r="53" spans="1:31" ht="15" customHeight="1" x14ac:dyDescent="0.25">
      <c r="A53" s="73"/>
      <c r="B53" s="73"/>
      <c r="C53" s="73"/>
      <c r="D53" s="65"/>
      <c r="E53" s="65"/>
      <c r="F53" s="65"/>
      <c r="G53" s="65"/>
      <c r="H53" s="65"/>
      <c r="I53" s="65"/>
      <c r="J53" s="139"/>
      <c r="K53" s="65"/>
      <c r="L53" s="65"/>
      <c r="M53" s="139"/>
      <c r="N53" s="77"/>
      <c r="O53" s="65"/>
      <c r="P53" s="65"/>
      <c r="Q53" s="65"/>
      <c r="R53" s="65"/>
      <c r="S53" s="77"/>
      <c r="T53" s="65"/>
      <c r="U53" s="65"/>
      <c r="V53" s="65"/>
      <c r="W53" s="65"/>
      <c r="X53" s="65"/>
      <c r="Y53" s="65"/>
      <c r="Z53" s="65"/>
      <c r="AA53" s="65"/>
      <c r="AB53" s="65"/>
    </row>
    <row r="54" spans="1:31" ht="15" customHeight="1" x14ac:dyDescent="0.25">
      <c r="D54" s="65"/>
      <c r="E54" s="65"/>
      <c r="F54" s="65"/>
      <c r="G54" s="65"/>
      <c r="H54" s="65"/>
      <c r="I54" s="65"/>
      <c r="J54" s="139"/>
      <c r="K54" s="65"/>
      <c r="L54" s="65"/>
      <c r="M54" s="139"/>
      <c r="N54" s="77"/>
      <c r="O54" s="65"/>
      <c r="P54" s="65"/>
      <c r="Q54" s="65"/>
      <c r="R54" s="65"/>
      <c r="S54" s="77"/>
      <c r="T54" s="65"/>
      <c r="U54" s="65"/>
      <c r="V54" s="65"/>
      <c r="W54" s="65"/>
      <c r="X54" s="65"/>
      <c r="Y54" s="65"/>
      <c r="Z54" s="65"/>
      <c r="AA54" s="65"/>
      <c r="AB54" s="65"/>
    </row>
    <row r="55" spans="1:31" ht="15" customHeight="1" x14ac:dyDescent="0.25">
      <c r="D55" s="65"/>
      <c r="E55" s="65"/>
      <c r="F55" s="65"/>
      <c r="G55" s="65"/>
      <c r="H55" s="65"/>
      <c r="I55" s="65"/>
      <c r="J55" s="139"/>
      <c r="K55" s="65"/>
      <c r="L55" s="65"/>
      <c r="M55" s="139"/>
      <c r="N55" s="77"/>
      <c r="O55" s="65"/>
      <c r="P55" s="65"/>
      <c r="Q55" s="65"/>
      <c r="R55" s="65"/>
      <c r="S55" s="77"/>
      <c r="T55" s="65"/>
      <c r="U55" s="65"/>
      <c r="V55" s="65"/>
      <c r="W55" s="65"/>
      <c r="X55" s="65"/>
      <c r="Y55" s="65"/>
      <c r="Z55" s="65"/>
      <c r="AA55" s="65"/>
      <c r="AB55" s="65"/>
    </row>
    <row r="56" spans="1:31" ht="15" customHeight="1" x14ac:dyDescent="0.25">
      <c r="D56" s="65"/>
      <c r="E56" s="65"/>
      <c r="F56" s="65"/>
      <c r="G56" s="65"/>
      <c r="H56" s="65"/>
      <c r="I56" s="65"/>
      <c r="J56" s="139"/>
      <c r="K56" s="65"/>
      <c r="L56" s="65"/>
      <c r="M56" s="139"/>
      <c r="N56" s="77"/>
      <c r="O56" s="65"/>
      <c r="P56" s="65"/>
      <c r="Q56" s="65"/>
      <c r="R56" s="65"/>
      <c r="S56" s="77"/>
      <c r="T56" s="65"/>
      <c r="U56" s="65"/>
      <c r="V56" s="65"/>
      <c r="W56" s="65"/>
      <c r="X56" s="65"/>
      <c r="Y56" s="65"/>
      <c r="Z56" s="65"/>
      <c r="AA56" s="65"/>
      <c r="AB56" s="65"/>
    </row>
    <row r="57" spans="1:31" ht="15" customHeight="1" x14ac:dyDescent="0.25">
      <c r="D57" s="65"/>
      <c r="E57" s="65"/>
      <c r="F57" s="65"/>
      <c r="G57" s="65"/>
      <c r="H57" s="65"/>
      <c r="I57" s="65"/>
      <c r="J57" s="139"/>
      <c r="K57" s="65"/>
      <c r="L57" s="65"/>
      <c r="M57" s="139"/>
      <c r="N57" s="77"/>
      <c r="O57" s="65"/>
      <c r="P57" s="65"/>
      <c r="Q57" s="65"/>
      <c r="R57" s="65"/>
      <c r="S57" s="77"/>
      <c r="T57" s="65"/>
      <c r="U57" s="65"/>
      <c r="V57" s="65"/>
      <c r="W57" s="65"/>
      <c r="X57" s="65"/>
      <c r="Y57" s="65"/>
      <c r="Z57" s="65"/>
      <c r="AA57" s="65"/>
      <c r="AB57" s="65"/>
    </row>
    <row r="58" spans="1:31" ht="15" customHeight="1" x14ac:dyDescent="0.25">
      <c r="D58" s="65"/>
      <c r="E58" s="65"/>
      <c r="F58" s="65"/>
      <c r="G58" s="65"/>
      <c r="H58" s="65"/>
      <c r="I58" s="65"/>
      <c r="J58" s="139"/>
      <c r="K58" s="65"/>
      <c r="L58" s="65"/>
      <c r="M58" s="139"/>
      <c r="N58" s="77"/>
      <c r="O58" s="65"/>
      <c r="P58" s="65"/>
      <c r="Q58" s="65"/>
      <c r="R58" s="65"/>
      <c r="S58" s="77"/>
      <c r="T58" s="65"/>
      <c r="U58" s="65"/>
      <c r="V58" s="65"/>
      <c r="W58" s="65"/>
      <c r="X58" s="65"/>
      <c r="Y58" s="65"/>
      <c r="Z58" s="65"/>
      <c r="AA58" s="65"/>
      <c r="AB58" s="65"/>
    </row>
    <row r="59" spans="1:31" ht="15" customHeight="1" x14ac:dyDescent="0.25">
      <c r="D59" s="65"/>
      <c r="E59" s="65"/>
      <c r="F59" s="65"/>
      <c r="G59" s="65"/>
      <c r="H59" s="65"/>
      <c r="I59" s="65"/>
      <c r="J59" s="139"/>
      <c r="K59" s="65"/>
      <c r="L59" s="65"/>
      <c r="M59" s="139"/>
      <c r="N59" s="77"/>
      <c r="O59" s="65"/>
      <c r="P59" s="65"/>
      <c r="Q59" s="65"/>
      <c r="R59" s="65"/>
      <c r="S59" s="77"/>
      <c r="T59" s="65"/>
      <c r="U59" s="65"/>
      <c r="V59" s="65"/>
      <c r="W59" s="65"/>
      <c r="X59" s="65"/>
      <c r="Y59" s="65"/>
      <c r="Z59" s="65"/>
      <c r="AA59" s="65"/>
      <c r="AB59" s="65"/>
    </row>
    <row r="60" spans="1:31" ht="15" customHeight="1" x14ac:dyDescent="0.25">
      <c r="D60" s="65"/>
      <c r="E60" s="65"/>
      <c r="F60" s="65"/>
      <c r="G60" s="65"/>
      <c r="H60" s="65"/>
      <c r="I60" s="65"/>
      <c r="J60" s="139"/>
      <c r="K60" s="65"/>
      <c r="L60" s="65"/>
      <c r="M60" s="139"/>
      <c r="N60" s="77"/>
      <c r="O60" s="65"/>
      <c r="P60" s="65"/>
      <c r="Q60" s="65"/>
      <c r="R60" s="65"/>
      <c r="S60" s="77"/>
      <c r="T60" s="65"/>
      <c r="U60" s="65"/>
      <c r="V60" s="65"/>
      <c r="W60" s="65"/>
      <c r="X60" s="65"/>
      <c r="Y60" s="65"/>
      <c r="Z60" s="65"/>
      <c r="AA60" s="65"/>
      <c r="AB60" s="65"/>
    </row>
    <row r="61" spans="1:31" ht="15" customHeight="1" x14ac:dyDescent="0.25">
      <c r="D61" s="65"/>
      <c r="E61" s="65"/>
      <c r="F61" s="65"/>
      <c r="G61" s="65"/>
      <c r="H61" s="65"/>
      <c r="I61" s="65"/>
      <c r="J61" s="139"/>
      <c r="K61" s="65"/>
      <c r="L61" s="65"/>
      <c r="M61" s="139"/>
      <c r="N61" s="77"/>
      <c r="O61" s="65"/>
      <c r="P61" s="65"/>
      <c r="Q61" s="65"/>
      <c r="R61" s="65"/>
      <c r="S61" s="77"/>
      <c r="T61" s="65"/>
      <c r="U61" s="65"/>
      <c r="V61" s="65"/>
      <c r="W61" s="65"/>
      <c r="X61" s="65"/>
      <c r="Y61" s="65"/>
      <c r="Z61" s="65"/>
      <c r="AA61" s="65"/>
      <c r="AB61" s="65"/>
    </row>
    <row r="62" spans="1:31" ht="15" customHeight="1" x14ac:dyDescent="0.25"/>
    <row r="63" spans="1:31" ht="15" customHeight="1" x14ac:dyDescent="0.25"/>
    <row r="64" spans="1:31"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sheetData>
  <sheetProtection algorithmName="SHA-512" hashValue="rZleY52cxUKWK7Pl9Y5dllmjD1sV+G3p+5jyvbsgbCqsKqNzwq3wiYXx15RJXT4WeAJyOUNYDIgjjhhGg5bBVg==" saltValue="T7/RNbyWK+TgyRpE8K0Mxg==" spinCount="100000" sheet="1" objects="1" scenarios="1"/>
  <mergeCells count="35">
    <mergeCell ref="S3:U3"/>
    <mergeCell ref="E4:H4"/>
    <mergeCell ref="E3:H3"/>
    <mergeCell ref="A1:C1"/>
    <mergeCell ref="A2:C3"/>
    <mergeCell ref="A4:C5"/>
    <mergeCell ref="I3:N3"/>
    <mergeCell ref="O3:Q3"/>
    <mergeCell ref="P1:W1"/>
    <mergeCell ref="E6:H6"/>
    <mergeCell ref="E11:H11"/>
    <mergeCell ref="E7:H7"/>
    <mergeCell ref="A24:C25"/>
    <mergeCell ref="A18:C19"/>
    <mergeCell ref="A8:C9"/>
    <mergeCell ref="A16:C17"/>
    <mergeCell ref="A12:C13"/>
    <mergeCell ref="A14:C15"/>
    <mergeCell ref="E13:U26"/>
    <mergeCell ref="A46:C47"/>
    <mergeCell ref="A48:C49"/>
    <mergeCell ref="A28:C29"/>
    <mergeCell ref="E5:H5"/>
    <mergeCell ref="A26:C27"/>
    <mergeCell ref="E9:H9"/>
    <mergeCell ref="A6:C7"/>
    <mergeCell ref="A32:C33"/>
    <mergeCell ref="A34:C35"/>
    <mergeCell ref="A38:C38"/>
    <mergeCell ref="A10:C11"/>
    <mergeCell ref="A20:C21"/>
    <mergeCell ref="A22:C23"/>
    <mergeCell ref="E8:H8"/>
    <mergeCell ref="E10:H10"/>
    <mergeCell ref="A30:C31"/>
  </mergeCells>
  <phoneticPr fontId="9" type="noConversion"/>
  <hyperlinks>
    <hyperlink ref="A4:C5" location="Landing!A1" display="Home" xr:uid="{8085A4C3-CC52-4E5C-851D-158361B8EF31}"/>
    <hyperlink ref="A10:C11" location="SpaceUT!A1" display="- Utilities" xr:uid="{DB3A7726-3B7E-41A0-8988-919DC1B3ACB4}"/>
    <hyperlink ref="A12:C13" location="SpaceSA!A1" display="- Safety" xr:uid="{D756403D-99F8-44FD-9E45-45FE37023816}"/>
    <hyperlink ref="A14:C15" location="SpaceFL!A1" display="- Flooring" xr:uid="{83C7E700-C242-4455-81D0-44CC988F1D61}"/>
    <hyperlink ref="A16:C17" location="SpaceCL!A1" display="- Cleaning" xr:uid="{6A9DD988-F622-4616-B1E5-D629F5E5620B}"/>
    <hyperlink ref="A28:C29" location="SpaceGR!A1" display="- Graphics &amp; Rigging" xr:uid="{72D6909A-94C0-4C1F-9C8B-6AA0CD699281}"/>
    <hyperlink ref="A30:C31" location="SpaceCD!A1" display="Your contact details" xr:uid="{60527B0F-569B-4857-877D-52A927B84E6C}"/>
    <hyperlink ref="A32:C33" location="SpaceOS!A1" display="Order summary" xr:uid="{0D9CDB46-49B7-4280-ABFD-5FECE7FFB16A}"/>
    <hyperlink ref="A34:C35" location="SpaceTC!A1" display="Terms and Conditions" xr:uid="{4D60C47E-5C52-44BF-A22B-9889F15989D4}"/>
    <hyperlink ref="A6:C7" location="SpaceO!A1" display="Important information" xr:uid="{539B98E8-FBD2-40D8-AE34-216632B0E153}"/>
    <hyperlink ref="A8:C9" location="SpaceEI!A1" display=" - Event IT" xr:uid="{6D1670C2-06B6-4E7E-8337-1E5F4AA3FF7F}"/>
    <hyperlink ref="A46" r:id="rId1" display="eventorders.nec@necgroup.co.uk" xr:uid="{5B3F270C-E63A-45EF-BB00-AB10509A2FD2}"/>
    <hyperlink ref="A46:C47" r:id="rId2" display="Click here to speak to our team!" xr:uid="{85E5D1E0-7A07-4131-9E91-2F1748990BFF}"/>
    <hyperlink ref="A18:C19" location="SpaceCA!A1" display="- Catering - Breakfast" xr:uid="{C3861842-10C4-4E04-9B24-E20D1DDA5C76}"/>
    <hyperlink ref="A24:C25" location="'ShellCA (4)'!A1" display="Catering - Equipment" xr:uid="{A0165940-439E-46A9-8664-8F5ABCB6DA76}"/>
    <hyperlink ref="A26:C27" location="'SpaceCA (5)'!A1" display="Catering - Hygiene" xr:uid="{026FBBD0-08C1-43B8-B482-1B766F987676}"/>
    <hyperlink ref="A20:C21" location="'SpaceCA (2)'!A1" display="Drinks" xr:uid="{507AB499-C39F-4B37-AF1E-8DC5C062205B}"/>
    <hyperlink ref="A22:C23" location="'SpaceCA (3)'!A1" display="- Catering - Alcohol" xr:uid="{C0C63FB0-3BA3-49FC-8512-9AF70512A8FB}"/>
    <hyperlink ref="P1:W1" r:id="rId3" display="mailto:eventorders.nec@necgroup.co.uk" xr:uid="{0DC49B4B-4AC9-4002-A5CF-657C8D4D0BA3}"/>
  </hyperlinks>
  <printOptions horizontalCentered="1" verticalCentered="1"/>
  <pageMargins left="0.23622047244094491" right="0.23622047244094491" top="0.35433070866141736" bottom="0.35433070866141736" header="0.31496062992125984" footer="0.31496062992125984"/>
  <pageSetup paperSize="9" scale="84"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347DB616-2255-463C-B2C2-D39C58DFDC14}">
          <x14:formula1>
            <xm:f>Admin!$B$3:$B$10</xm:f>
          </x14:formula1>
          <xm:sqref>N6:N11 K6:K11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55D53-2914-4AD0-8F0F-0C55AB5C4D29}">
  <sheetPr codeName="Sheet7">
    <tabColor rgb="FF1E384E"/>
    <pageSetUpPr autoPageBreaks="0" fitToPage="1"/>
  </sheetPr>
  <dimension ref="A1:AO59"/>
  <sheetViews>
    <sheetView showRowColHeaders="0" workbookViewId="0">
      <selection activeCell="A4" sqref="A4:C5"/>
    </sheetView>
  </sheetViews>
  <sheetFormatPr defaultColWidth="8.85546875" defaultRowHeight="18" x14ac:dyDescent="0.25"/>
  <cols>
    <col min="1" max="3" width="10.5703125" style="75" customWidth="1"/>
    <col min="4" max="4" width="4.5703125" style="1" customWidth="1"/>
    <col min="5" max="10" width="9.5703125" style="1" customWidth="1"/>
    <col min="11" max="11" width="5.5703125" style="1" customWidth="1"/>
    <col min="12" max="12" width="11.42578125" style="1" customWidth="1"/>
    <col min="13" max="13" width="11.28515625" style="1" customWidth="1"/>
    <col min="14" max="15" width="10.7109375" style="1" hidden="1" customWidth="1"/>
    <col min="16" max="16" width="10.140625" style="1" bestFit="1" customWidth="1"/>
    <col min="17" max="17" width="9.5703125" style="1" customWidth="1"/>
    <col min="18" max="18" width="11.42578125" style="1" customWidth="1"/>
    <col min="19" max="19" width="10.42578125" style="1" bestFit="1" customWidth="1"/>
    <col min="20" max="20" width="9.5703125" style="1" customWidth="1"/>
    <col min="21" max="21" width="10.5703125" style="1" customWidth="1"/>
    <col min="22" max="22" width="13.5703125" style="1" customWidth="1"/>
    <col min="23" max="26" width="9.5703125" style="1" customWidth="1"/>
    <col min="27" max="16384" width="8.85546875" style="1"/>
  </cols>
  <sheetData>
    <row r="1" spans="1:41" s="69" customFormat="1" ht="36" customHeight="1" x14ac:dyDescent="0.2">
      <c r="A1" s="670" t="s">
        <v>843</v>
      </c>
      <c r="B1" s="671"/>
      <c r="C1" s="671"/>
      <c r="E1" s="70" t="str">
        <f>Landing!B2</f>
        <v>NEC Products and Services Order Form</v>
      </c>
      <c r="L1" s="71"/>
      <c r="M1" s="71"/>
      <c r="N1" s="71"/>
      <c r="O1" s="71"/>
      <c r="P1" s="689" t="s">
        <v>842</v>
      </c>
      <c r="Q1" s="689"/>
      <c r="R1" s="689"/>
      <c r="S1" s="689"/>
      <c r="T1" s="689"/>
      <c r="U1" s="689"/>
      <c r="V1" s="689"/>
      <c r="W1" s="689"/>
      <c r="X1" s="155"/>
      <c r="Y1" s="155"/>
      <c r="Z1" s="155"/>
      <c r="AA1" s="155"/>
      <c r="AB1" s="155"/>
    </row>
    <row r="2" spans="1:41" ht="15" customHeight="1" x14ac:dyDescent="0.25">
      <c r="A2" s="672"/>
      <c r="B2" s="672"/>
      <c r="C2" s="672"/>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row>
    <row r="3" spans="1:41" ht="15" customHeight="1" x14ac:dyDescent="0.25">
      <c r="A3" s="672"/>
      <c r="B3" s="672"/>
      <c r="C3" s="672"/>
      <c r="D3" s="65"/>
      <c r="E3" s="781" t="s">
        <v>608</v>
      </c>
      <c r="F3" s="782"/>
      <c r="G3" s="782"/>
      <c r="H3" s="782"/>
      <c r="I3" s="782"/>
      <c r="J3" s="783"/>
      <c r="K3" s="529" t="s">
        <v>220</v>
      </c>
      <c r="L3" s="511" t="s">
        <v>832</v>
      </c>
      <c r="M3" s="839" t="s">
        <v>221</v>
      </c>
      <c r="N3" s="840"/>
      <c r="O3" s="841"/>
      <c r="P3" s="529" t="s">
        <v>206</v>
      </c>
      <c r="Q3" s="527"/>
      <c r="R3" s="527"/>
      <c r="S3" s="528"/>
      <c r="T3" s="157"/>
      <c r="V3" s="83"/>
      <c r="W3" s="83"/>
      <c r="X3" s="65"/>
      <c r="Y3" s="65"/>
      <c r="Z3" s="65"/>
      <c r="AA3" s="65"/>
      <c r="AB3" s="65"/>
      <c r="AC3" s="65"/>
      <c r="AD3" s="65"/>
      <c r="AE3" s="65"/>
      <c r="AF3" s="65"/>
      <c r="AG3" s="65"/>
      <c r="AH3" s="65"/>
      <c r="AI3" s="65"/>
      <c r="AJ3" s="65"/>
      <c r="AK3" s="65"/>
      <c r="AL3" s="65"/>
      <c r="AM3" s="65"/>
      <c r="AN3" s="65"/>
    </row>
    <row r="4" spans="1:41" ht="15" customHeight="1" x14ac:dyDescent="0.25">
      <c r="A4" s="673" t="s">
        <v>4</v>
      </c>
      <c r="B4" s="674"/>
      <c r="C4" s="675"/>
      <c r="D4" s="65"/>
      <c r="E4" s="695" t="s">
        <v>25</v>
      </c>
      <c r="F4" s="696"/>
      <c r="G4" s="696"/>
      <c r="H4" s="696"/>
      <c r="I4" s="696"/>
      <c r="J4" s="696"/>
      <c r="K4" s="252"/>
      <c r="L4" s="252" t="s">
        <v>28</v>
      </c>
      <c r="M4" s="252" t="s">
        <v>28</v>
      </c>
      <c r="N4" s="252" t="s">
        <v>29</v>
      </c>
      <c r="O4" s="252" t="s">
        <v>833</v>
      </c>
      <c r="P4" s="253" t="s">
        <v>145</v>
      </c>
      <c r="Q4" s="65"/>
      <c r="W4" s="65"/>
      <c r="X4" s="65"/>
      <c r="Y4" s="65"/>
      <c r="Z4" s="65"/>
      <c r="AA4" s="65"/>
      <c r="AB4" s="65"/>
      <c r="AC4" s="65"/>
      <c r="AD4" s="65"/>
      <c r="AE4" s="65"/>
      <c r="AF4" s="65"/>
      <c r="AG4" s="65"/>
      <c r="AH4" s="65"/>
      <c r="AI4" s="65"/>
    </row>
    <row r="5" spans="1:41" ht="15" customHeight="1" x14ac:dyDescent="0.25">
      <c r="A5" s="673"/>
      <c r="B5" s="674"/>
      <c r="C5" s="675"/>
      <c r="D5" s="65"/>
      <c r="E5" s="806" t="s">
        <v>620</v>
      </c>
      <c r="F5" s="855"/>
      <c r="G5" s="855"/>
      <c r="H5" s="855"/>
      <c r="I5" s="855"/>
      <c r="J5" s="855"/>
      <c r="K5" s="266">
        <f>IF(SUM(K6:K7)&gt;0,9999,0)</f>
        <v>0</v>
      </c>
      <c r="L5" s="295"/>
      <c r="M5" s="295"/>
      <c r="N5" s="295"/>
      <c r="O5" s="295"/>
      <c r="P5" s="455"/>
      <c r="Q5" s="65"/>
      <c r="W5" s="65"/>
      <c r="X5" s="65"/>
      <c r="Y5" s="65"/>
      <c r="Z5" s="65"/>
      <c r="AA5" s="65"/>
      <c r="AB5" s="65"/>
      <c r="AC5" s="65"/>
      <c r="AD5" s="65"/>
      <c r="AE5" s="65"/>
      <c r="AF5" s="65"/>
      <c r="AG5" s="65"/>
      <c r="AH5" s="65"/>
      <c r="AI5" s="65"/>
    </row>
    <row r="6" spans="1:41" ht="15" customHeight="1" x14ac:dyDescent="0.25">
      <c r="A6" s="673" t="str">
        <f>SpaceO!E3</f>
        <v>Important Information</v>
      </c>
      <c r="B6" s="674"/>
      <c r="C6" s="675"/>
      <c r="D6" s="65"/>
      <c r="E6" s="856" t="s">
        <v>146</v>
      </c>
      <c r="F6" s="857"/>
      <c r="G6" s="857"/>
      <c r="H6" s="857"/>
      <c r="I6" s="857"/>
      <c r="J6" s="857"/>
      <c r="K6" s="538"/>
      <c r="L6" s="452">
        <v>166.32</v>
      </c>
      <c r="M6" s="494">
        <f t="shared" ref="M6:O7" si="0">$K6*L6</f>
        <v>0</v>
      </c>
      <c r="N6" s="494">
        <f t="shared" si="0"/>
        <v>0</v>
      </c>
      <c r="O6" s="494">
        <f t="shared" si="0"/>
        <v>0</v>
      </c>
      <c r="P6" s="454"/>
      <c r="Q6" s="65"/>
      <c r="W6" s="65"/>
      <c r="X6" s="65"/>
      <c r="Y6" s="65"/>
      <c r="Z6" s="65"/>
      <c r="AA6" s="65"/>
      <c r="AB6" s="65"/>
      <c r="AC6" s="65"/>
      <c r="AD6" s="65"/>
      <c r="AE6" s="65"/>
      <c r="AF6" s="65"/>
      <c r="AG6" s="65"/>
      <c r="AH6" s="65"/>
      <c r="AI6" s="65"/>
    </row>
    <row r="7" spans="1:41" ht="15" customHeight="1" x14ac:dyDescent="0.25">
      <c r="A7" s="673"/>
      <c r="B7" s="674"/>
      <c r="C7" s="675"/>
      <c r="D7" s="65"/>
      <c r="E7" s="848" t="s">
        <v>203</v>
      </c>
      <c r="F7" s="849"/>
      <c r="G7" s="849"/>
      <c r="H7" s="849"/>
      <c r="I7" s="849"/>
      <c r="J7" s="849"/>
      <c r="K7" s="533"/>
      <c r="L7" s="380">
        <v>113.58600000000001</v>
      </c>
      <c r="M7" s="495">
        <f t="shared" si="0"/>
        <v>0</v>
      </c>
      <c r="N7" s="495">
        <f t="shared" si="0"/>
        <v>0</v>
      </c>
      <c r="O7" s="495">
        <f t="shared" si="0"/>
        <v>0</v>
      </c>
      <c r="P7" s="478"/>
      <c r="Q7" s="65"/>
      <c r="W7" s="65"/>
      <c r="X7" s="65"/>
      <c r="Y7" s="65"/>
      <c r="Z7" s="65"/>
      <c r="AA7" s="65"/>
      <c r="AB7" s="65"/>
      <c r="AC7" s="65"/>
      <c r="AD7" s="65"/>
      <c r="AE7" s="65"/>
      <c r="AF7" s="65"/>
      <c r="AG7" s="65"/>
      <c r="AH7" s="65"/>
      <c r="AI7" s="65"/>
    </row>
    <row r="8" spans="1:41" ht="15" customHeight="1" x14ac:dyDescent="0.25">
      <c r="A8" s="663" t="str">
        <f>SpaceEI!E3</f>
        <v>IT &amp; Networks</v>
      </c>
      <c r="B8" s="664"/>
      <c r="C8" s="665"/>
      <c r="D8" s="65"/>
      <c r="E8" s="850" t="s">
        <v>147</v>
      </c>
      <c r="F8" s="851"/>
      <c r="G8" s="851"/>
      <c r="H8" s="851"/>
      <c r="I8" s="851"/>
      <c r="J8" s="851"/>
      <c r="K8" s="266">
        <f>IF(SUM(K9:K16)&gt;0,9999,0)</f>
        <v>0</v>
      </c>
      <c r="L8" s="337"/>
      <c r="M8" s="337"/>
      <c r="N8" s="337"/>
      <c r="O8" s="337"/>
      <c r="P8" s="453"/>
      <c r="Q8" s="157"/>
      <c r="W8" s="65"/>
      <c r="X8" s="65"/>
      <c r="Y8" s="65"/>
      <c r="Z8" s="65"/>
      <c r="AA8" s="65"/>
      <c r="AB8" s="65"/>
      <c r="AC8" s="65"/>
      <c r="AD8" s="65"/>
      <c r="AE8" s="65"/>
      <c r="AF8" s="65"/>
      <c r="AG8" s="65"/>
      <c r="AH8" s="65"/>
      <c r="AI8" s="65"/>
      <c r="AJ8" s="65"/>
    </row>
    <row r="9" spans="1:41" ht="15" customHeight="1" x14ac:dyDescent="0.25">
      <c r="A9" s="666"/>
      <c r="B9" s="667"/>
      <c r="C9" s="668"/>
      <c r="D9" s="65"/>
      <c r="E9" s="842" t="s">
        <v>148</v>
      </c>
      <c r="F9" s="843"/>
      <c r="G9" s="843"/>
      <c r="H9" s="843"/>
      <c r="I9" s="843"/>
      <c r="J9" s="844"/>
      <c r="K9" s="530"/>
      <c r="L9" s="639">
        <v>13.607000000000001</v>
      </c>
      <c r="M9" s="494">
        <f t="shared" ref="M9:O16" si="1">$K9*L9</f>
        <v>0</v>
      </c>
      <c r="N9" s="494">
        <f t="shared" si="1"/>
        <v>0</v>
      </c>
      <c r="O9" s="494">
        <f t="shared" si="1"/>
        <v>0</v>
      </c>
      <c r="P9" s="490"/>
      <c r="Q9" s="157"/>
      <c r="W9" s="65"/>
      <c r="X9" s="65"/>
      <c r="Y9" s="65"/>
      <c r="Z9" s="65"/>
      <c r="AA9" s="65"/>
      <c r="AB9" s="65"/>
      <c r="AC9" s="65"/>
      <c r="AD9" s="65"/>
      <c r="AE9" s="65"/>
      <c r="AF9" s="65"/>
      <c r="AG9" s="65"/>
      <c r="AH9" s="65"/>
      <c r="AI9" s="65"/>
      <c r="AJ9" s="65"/>
    </row>
    <row r="10" spans="1:41" ht="15" customHeight="1" x14ac:dyDescent="0.25">
      <c r="A10" s="663" t="str">
        <f>SpaceUT!E3</f>
        <v>Utilities</v>
      </c>
      <c r="B10" s="664"/>
      <c r="C10" s="665"/>
      <c r="D10" s="65"/>
      <c r="E10" s="845" t="s">
        <v>149</v>
      </c>
      <c r="F10" s="846"/>
      <c r="G10" s="846"/>
      <c r="H10" s="846"/>
      <c r="I10" s="846"/>
      <c r="J10" s="847"/>
      <c r="K10" s="531"/>
      <c r="L10" s="640">
        <v>18.557000000000002</v>
      </c>
      <c r="M10" s="496">
        <f t="shared" si="1"/>
        <v>0</v>
      </c>
      <c r="N10" s="496">
        <f t="shared" si="1"/>
        <v>0</v>
      </c>
      <c r="O10" s="496">
        <f t="shared" si="1"/>
        <v>0</v>
      </c>
      <c r="P10" s="221"/>
      <c r="Q10" s="157"/>
      <c r="W10" s="65"/>
      <c r="X10" s="65"/>
      <c r="Y10" s="65"/>
      <c r="Z10" s="65"/>
      <c r="AA10" s="65"/>
      <c r="AB10" s="65"/>
      <c r="AC10" s="65"/>
      <c r="AD10" s="65"/>
      <c r="AE10" s="65"/>
      <c r="AF10" s="65"/>
      <c r="AG10" s="65"/>
      <c r="AH10" s="65"/>
      <c r="AI10" s="65"/>
      <c r="AJ10" s="65"/>
    </row>
    <row r="11" spans="1:41" ht="15" customHeight="1" x14ac:dyDescent="0.25">
      <c r="A11" s="666"/>
      <c r="B11" s="667"/>
      <c r="C11" s="668"/>
      <c r="D11" s="65"/>
      <c r="E11" s="845" t="s">
        <v>150</v>
      </c>
      <c r="F11" s="846"/>
      <c r="G11" s="846"/>
      <c r="H11" s="846"/>
      <c r="I11" s="846"/>
      <c r="J11" s="847"/>
      <c r="K11" s="531"/>
      <c r="L11" s="640">
        <v>18.557000000000002</v>
      </c>
      <c r="M11" s="496">
        <f t="shared" si="1"/>
        <v>0</v>
      </c>
      <c r="N11" s="496">
        <f t="shared" si="1"/>
        <v>0</v>
      </c>
      <c r="O11" s="496">
        <f t="shared" si="1"/>
        <v>0</v>
      </c>
      <c r="P11" s="221"/>
      <c r="Q11" s="157"/>
      <c r="W11" s="65"/>
      <c r="X11" s="65"/>
      <c r="Y11" s="65"/>
      <c r="Z11" s="65"/>
      <c r="AA11" s="65"/>
      <c r="AB11" s="65"/>
      <c r="AC11" s="65"/>
      <c r="AD11" s="65"/>
      <c r="AE11" s="65"/>
      <c r="AF11" s="65"/>
      <c r="AG11" s="65"/>
      <c r="AH11" s="65"/>
      <c r="AI11" s="65"/>
      <c r="AJ11" s="65"/>
    </row>
    <row r="12" spans="1:41" ht="15" customHeight="1" x14ac:dyDescent="0.25">
      <c r="A12" s="663" t="str">
        <f>SpaceSA!E3</f>
        <v>Safety</v>
      </c>
      <c r="B12" s="664"/>
      <c r="C12" s="665"/>
      <c r="D12" s="65"/>
      <c r="E12" s="845" t="s">
        <v>152</v>
      </c>
      <c r="F12" s="846"/>
      <c r="G12" s="846"/>
      <c r="H12" s="846"/>
      <c r="I12" s="846"/>
      <c r="J12" s="847"/>
      <c r="K12" s="531"/>
      <c r="L12" s="640">
        <v>18.557000000000002</v>
      </c>
      <c r="M12" s="496">
        <f t="shared" si="1"/>
        <v>0</v>
      </c>
      <c r="N12" s="496">
        <f t="shared" si="1"/>
        <v>0</v>
      </c>
      <c r="O12" s="496">
        <f t="shared" si="1"/>
        <v>0</v>
      </c>
      <c r="P12" s="221"/>
      <c r="Q12" s="157"/>
      <c r="W12" s="65"/>
      <c r="X12" s="65"/>
      <c r="Y12" s="65"/>
      <c r="Z12" s="65"/>
      <c r="AA12" s="65"/>
      <c r="AB12" s="65"/>
      <c r="AC12" s="65"/>
      <c r="AD12" s="65"/>
      <c r="AE12" s="65"/>
      <c r="AF12" s="65"/>
      <c r="AG12" s="65"/>
      <c r="AH12" s="65"/>
      <c r="AI12" s="65"/>
      <c r="AJ12" s="65"/>
    </row>
    <row r="13" spans="1:41" ht="15" customHeight="1" x14ac:dyDescent="0.25">
      <c r="A13" s="666"/>
      <c r="B13" s="667"/>
      <c r="C13" s="668"/>
      <c r="D13" s="65"/>
      <c r="E13" s="845" t="s">
        <v>878</v>
      </c>
      <c r="F13" s="846"/>
      <c r="G13" s="846"/>
      <c r="H13" s="846"/>
      <c r="I13" s="846"/>
      <c r="J13" s="847"/>
      <c r="K13" s="531"/>
      <c r="L13" s="640">
        <v>82.907000000000011</v>
      </c>
      <c r="M13" s="496">
        <f t="shared" si="1"/>
        <v>0</v>
      </c>
      <c r="N13" s="496">
        <f t="shared" si="1"/>
        <v>0</v>
      </c>
      <c r="O13" s="496">
        <f t="shared" si="1"/>
        <v>0</v>
      </c>
      <c r="P13" s="221"/>
      <c r="Q13" s="157"/>
      <c r="W13" s="65"/>
      <c r="X13" s="65"/>
      <c r="Y13" s="65"/>
      <c r="Z13" s="65"/>
      <c r="AA13" s="65"/>
      <c r="AB13" s="65"/>
      <c r="AC13" s="65"/>
      <c r="AD13" s="65"/>
      <c r="AE13" s="65"/>
      <c r="AF13" s="65"/>
      <c r="AG13" s="65"/>
      <c r="AH13" s="65"/>
      <c r="AI13" s="65"/>
      <c r="AJ13" s="65"/>
    </row>
    <row r="14" spans="1:41" ht="15" customHeight="1" x14ac:dyDescent="0.25">
      <c r="A14" s="663" t="str">
        <f>SpaceFL!E3</f>
        <v>Flooring</v>
      </c>
      <c r="B14" s="664"/>
      <c r="C14" s="665"/>
      <c r="D14" s="65"/>
      <c r="E14" s="845" t="s">
        <v>876</v>
      </c>
      <c r="F14" s="846"/>
      <c r="G14" s="846"/>
      <c r="H14" s="846"/>
      <c r="I14" s="846"/>
      <c r="J14" s="847"/>
      <c r="K14" s="531"/>
      <c r="L14" s="640">
        <v>106.42500000000001</v>
      </c>
      <c r="M14" s="496">
        <f t="shared" si="1"/>
        <v>0</v>
      </c>
      <c r="N14" s="496">
        <f t="shared" si="1"/>
        <v>0</v>
      </c>
      <c r="O14" s="496">
        <f t="shared" si="1"/>
        <v>0</v>
      </c>
      <c r="P14" s="221"/>
      <c r="Q14" s="157"/>
      <c r="W14" s="65"/>
      <c r="X14" s="65"/>
      <c r="Y14" s="65"/>
      <c r="Z14" s="65"/>
      <c r="AA14" s="65"/>
      <c r="AB14" s="65"/>
      <c r="AC14" s="65"/>
      <c r="AD14" s="65"/>
      <c r="AE14" s="65"/>
      <c r="AF14" s="65"/>
      <c r="AG14" s="65"/>
      <c r="AH14" s="65"/>
      <c r="AI14" s="65"/>
      <c r="AJ14" s="65"/>
    </row>
    <row r="15" spans="1:41" ht="15" customHeight="1" x14ac:dyDescent="0.25">
      <c r="A15" s="666"/>
      <c r="B15" s="667"/>
      <c r="C15" s="668"/>
      <c r="D15" s="65"/>
      <c r="E15" s="845" t="s">
        <v>153</v>
      </c>
      <c r="F15" s="846"/>
      <c r="G15" s="846"/>
      <c r="H15" s="846"/>
      <c r="I15" s="846"/>
      <c r="J15" s="847"/>
      <c r="K15" s="531"/>
      <c r="L15" s="640">
        <v>150.97500000000002</v>
      </c>
      <c r="M15" s="496">
        <f t="shared" si="1"/>
        <v>0</v>
      </c>
      <c r="N15" s="496">
        <f t="shared" si="1"/>
        <v>0</v>
      </c>
      <c r="O15" s="496">
        <f t="shared" si="1"/>
        <v>0</v>
      </c>
      <c r="P15" s="221"/>
      <c r="Q15" s="157"/>
      <c r="W15" s="65"/>
      <c r="X15" s="65"/>
      <c r="Y15" s="65"/>
      <c r="Z15" s="65"/>
      <c r="AA15" s="65"/>
      <c r="AB15" s="65"/>
      <c r="AC15" s="65"/>
      <c r="AD15" s="65"/>
      <c r="AE15" s="65"/>
      <c r="AF15" s="65"/>
      <c r="AG15" s="65"/>
      <c r="AH15" s="65"/>
      <c r="AI15" s="65"/>
      <c r="AJ15" s="65"/>
    </row>
    <row r="16" spans="1:41" ht="15" customHeight="1" x14ac:dyDescent="0.25">
      <c r="A16" s="676" t="str">
        <f>SpaceCL!E3</f>
        <v>Cleaning</v>
      </c>
      <c r="B16" s="677"/>
      <c r="C16" s="678"/>
      <c r="D16" s="65"/>
      <c r="E16" s="852" t="s">
        <v>151</v>
      </c>
      <c r="F16" s="853"/>
      <c r="G16" s="853"/>
      <c r="H16" s="853"/>
      <c r="I16" s="853"/>
      <c r="J16" s="854"/>
      <c r="K16" s="532"/>
      <c r="L16" s="637">
        <v>180.67500000000001</v>
      </c>
      <c r="M16" s="495">
        <f t="shared" si="1"/>
        <v>0</v>
      </c>
      <c r="N16" s="495">
        <f t="shared" si="1"/>
        <v>0</v>
      </c>
      <c r="O16" s="495">
        <f t="shared" si="1"/>
        <v>0</v>
      </c>
      <c r="P16" s="492"/>
      <c r="Q16" s="157"/>
      <c r="W16" s="65"/>
      <c r="X16" s="65"/>
      <c r="Y16" s="65"/>
      <c r="Z16" s="65"/>
      <c r="AA16" s="65"/>
      <c r="AB16" s="65"/>
      <c r="AC16" s="65"/>
      <c r="AD16" s="65"/>
      <c r="AE16" s="65"/>
      <c r="AF16" s="65"/>
      <c r="AG16" s="65"/>
      <c r="AH16" s="65"/>
      <c r="AI16" s="65"/>
      <c r="AJ16" s="65"/>
    </row>
    <row r="17" spans="1:41" ht="15" customHeight="1" x14ac:dyDescent="0.25">
      <c r="A17" s="679"/>
      <c r="B17" s="680"/>
      <c r="C17" s="681"/>
      <c r="D17" s="65"/>
      <c r="E17" s="488"/>
      <c r="F17" s="488"/>
      <c r="G17" s="488"/>
      <c r="H17" s="488"/>
      <c r="I17" s="488"/>
      <c r="J17" s="488"/>
      <c r="K17" s="382"/>
      <c r="L17" s="381"/>
      <c r="M17" s="381"/>
      <c r="N17" s="381"/>
      <c r="O17" s="381"/>
      <c r="P17" s="381"/>
      <c r="Q17" s="381"/>
      <c r="R17" s="381"/>
      <c r="S17" s="134"/>
      <c r="T17" s="134"/>
      <c r="U17" s="157"/>
      <c r="V17" s="157"/>
      <c r="W17" s="65"/>
      <c r="X17" s="65"/>
      <c r="Y17" s="65"/>
      <c r="Z17" s="65"/>
      <c r="AA17" s="65"/>
      <c r="AB17" s="65"/>
      <c r="AC17" s="65"/>
      <c r="AD17" s="65"/>
      <c r="AE17" s="65"/>
      <c r="AF17" s="65"/>
      <c r="AG17" s="65"/>
      <c r="AH17" s="65"/>
      <c r="AI17" s="65"/>
      <c r="AJ17" s="65"/>
      <c r="AK17" s="65"/>
      <c r="AL17" s="65"/>
      <c r="AM17" s="65"/>
    </row>
    <row r="18" spans="1:41" ht="15" customHeight="1" x14ac:dyDescent="0.25">
      <c r="A18" s="663" t="str">
        <f>SpaceCA!E3</f>
        <v>Food</v>
      </c>
      <c r="B18" s="664"/>
      <c r="C18" s="665"/>
      <c r="D18" s="65"/>
      <c r="E18" s="830" t="s">
        <v>154</v>
      </c>
      <c r="F18" s="831"/>
      <c r="G18" s="831"/>
      <c r="H18" s="831"/>
      <c r="I18" s="831"/>
      <c r="J18" s="831"/>
      <c r="K18" s="831"/>
      <c r="L18" s="831"/>
      <c r="M18" s="831"/>
      <c r="N18" s="831"/>
      <c r="O18" s="831"/>
      <c r="P18" s="832"/>
      <c r="Q18" s="577"/>
      <c r="R18" s="576"/>
      <c r="S18" s="576"/>
      <c r="T18" s="576"/>
      <c r="U18" s="576"/>
      <c r="V18" s="157"/>
      <c r="W18" s="65"/>
      <c r="X18" s="65"/>
      <c r="Y18" s="65"/>
      <c r="Z18" s="65"/>
      <c r="AA18" s="65"/>
      <c r="AB18" s="65"/>
      <c r="AC18" s="65"/>
      <c r="AD18" s="65"/>
      <c r="AE18" s="65"/>
      <c r="AF18" s="65"/>
      <c r="AG18" s="65"/>
      <c r="AH18" s="65"/>
      <c r="AI18" s="65"/>
      <c r="AJ18" s="65"/>
      <c r="AK18" s="65"/>
      <c r="AL18" s="65"/>
      <c r="AM18" s="65"/>
      <c r="AN18" s="65"/>
      <c r="AO18" s="65"/>
    </row>
    <row r="19" spans="1:41" ht="15" customHeight="1" x14ac:dyDescent="0.25">
      <c r="A19" s="666"/>
      <c r="B19" s="667"/>
      <c r="C19" s="668"/>
      <c r="D19" s="65"/>
      <c r="E19" s="833"/>
      <c r="F19" s="834"/>
      <c r="G19" s="834"/>
      <c r="H19" s="834"/>
      <c r="I19" s="834"/>
      <c r="J19" s="834"/>
      <c r="K19" s="834"/>
      <c r="L19" s="834"/>
      <c r="M19" s="834"/>
      <c r="N19" s="834"/>
      <c r="O19" s="834"/>
      <c r="P19" s="835"/>
      <c r="Q19" s="577"/>
      <c r="R19" s="576"/>
      <c r="S19" s="576"/>
      <c r="T19" s="576"/>
      <c r="U19" s="576"/>
      <c r="V19" s="218"/>
      <c r="W19" s="65"/>
      <c r="X19" s="65"/>
      <c r="Y19" s="65"/>
      <c r="Z19" s="65"/>
      <c r="AA19" s="65"/>
      <c r="AB19" s="65"/>
      <c r="AC19" s="65"/>
      <c r="AD19" s="65"/>
      <c r="AE19" s="65"/>
      <c r="AF19" s="65"/>
      <c r="AG19" s="65"/>
      <c r="AH19" s="65"/>
      <c r="AI19" s="65"/>
      <c r="AJ19" s="65"/>
      <c r="AK19" s="65"/>
      <c r="AL19" s="65"/>
      <c r="AM19" s="65"/>
      <c r="AN19" s="65"/>
      <c r="AO19" s="65"/>
    </row>
    <row r="20" spans="1:41" ht="15" customHeight="1" x14ac:dyDescent="0.25">
      <c r="A20" s="663" t="str">
        <f>'SpaceCA (2)'!E3</f>
        <v>Drinks</v>
      </c>
      <c r="B20" s="664"/>
      <c r="C20" s="665"/>
      <c r="D20" s="65"/>
      <c r="E20" s="833"/>
      <c r="F20" s="834"/>
      <c r="G20" s="834"/>
      <c r="H20" s="834"/>
      <c r="I20" s="834"/>
      <c r="J20" s="834"/>
      <c r="K20" s="834"/>
      <c r="L20" s="834"/>
      <c r="M20" s="834"/>
      <c r="N20" s="834"/>
      <c r="O20" s="834"/>
      <c r="P20" s="835"/>
      <c r="Q20" s="577"/>
      <c r="R20" s="576"/>
      <c r="S20" s="576"/>
      <c r="T20" s="576"/>
      <c r="U20" s="576"/>
      <c r="V20" s="218"/>
      <c r="W20" s="65"/>
      <c r="X20" s="65"/>
      <c r="Y20" s="65"/>
      <c r="Z20" s="65"/>
      <c r="AA20" s="65"/>
      <c r="AB20" s="65"/>
      <c r="AC20" s="65"/>
      <c r="AD20" s="65"/>
      <c r="AE20" s="65"/>
      <c r="AF20" s="65"/>
      <c r="AG20" s="65"/>
      <c r="AH20" s="65"/>
      <c r="AI20" s="65"/>
      <c r="AJ20" s="65"/>
      <c r="AK20" s="65"/>
      <c r="AL20" s="65"/>
      <c r="AM20" s="65"/>
      <c r="AN20" s="65"/>
      <c r="AO20" s="65"/>
    </row>
    <row r="21" spans="1:41" ht="15" customHeight="1" x14ac:dyDescent="0.25">
      <c r="A21" s="666"/>
      <c r="B21" s="667"/>
      <c r="C21" s="668"/>
      <c r="D21" s="65"/>
      <c r="E21" s="833"/>
      <c r="F21" s="834"/>
      <c r="G21" s="834"/>
      <c r="H21" s="834"/>
      <c r="I21" s="834"/>
      <c r="J21" s="834"/>
      <c r="K21" s="834"/>
      <c r="L21" s="834"/>
      <c r="M21" s="834"/>
      <c r="N21" s="834"/>
      <c r="O21" s="834"/>
      <c r="P21" s="835"/>
      <c r="Q21" s="577"/>
      <c r="R21" s="576"/>
      <c r="S21" s="576"/>
      <c r="T21" s="576"/>
      <c r="U21" s="576"/>
      <c r="V21" s="218"/>
      <c r="W21" s="65"/>
      <c r="X21" s="65"/>
      <c r="Y21" s="65"/>
      <c r="Z21" s="65"/>
      <c r="AA21" s="65"/>
      <c r="AB21" s="65"/>
      <c r="AC21" s="65"/>
      <c r="AD21" s="65"/>
      <c r="AE21" s="65"/>
      <c r="AF21" s="65"/>
      <c r="AG21" s="65"/>
      <c r="AH21" s="65"/>
      <c r="AI21" s="65"/>
      <c r="AJ21" s="65"/>
      <c r="AK21" s="65"/>
      <c r="AL21" s="65"/>
      <c r="AM21" s="65"/>
      <c r="AN21" s="65"/>
      <c r="AO21" s="65"/>
    </row>
    <row r="22" spans="1:41" ht="15" customHeight="1" x14ac:dyDescent="0.25">
      <c r="A22" s="663" t="str">
        <f>'SpaceCA (3)'!E3</f>
        <v>Alcohol</v>
      </c>
      <c r="B22" s="664"/>
      <c r="C22" s="665"/>
      <c r="D22" s="65"/>
      <c r="E22" s="833"/>
      <c r="F22" s="834"/>
      <c r="G22" s="834"/>
      <c r="H22" s="834"/>
      <c r="I22" s="834"/>
      <c r="J22" s="834"/>
      <c r="K22" s="834"/>
      <c r="L22" s="834"/>
      <c r="M22" s="834"/>
      <c r="N22" s="834"/>
      <c r="O22" s="834"/>
      <c r="P22" s="835"/>
      <c r="Q22" s="577"/>
      <c r="R22" s="576"/>
      <c r="S22" s="576"/>
      <c r="T22" s="576"/>
      <c r="U22" s="576"/>
      <c r="V22" s="218"/>
      <c r="W22" s="80"/>
      <c r="X22" s="80"/>
      <c r="Y22" s="80"/>
      <c r="Z22" s="65"/>
      <c r="AA22" s="65"/>
      <c r="AB22" s="65"/>
      <c r="AC22" s="65"/>
      <c r="AD22" s="65"/>
      <c r="AE22" s="65"/>
      <c r="AF22" s="65"/>
      <c r="AG22" s="65"/>
      <c r="AH22" s="65"/>
      <c r="AI22" s="65"/>
      <c r="AJ22" s="65"/>
      <c r="AK22" s="65"/>
      <c r="AL22" s="65"/>
      <c r="AM22" s="65"/>
      <c r="AN22" s="65"/>
      <c r="AO22" s="65"/>
    </row>
    <row r="23" spans="1:41" ht="15" customHeight="1" x14ac:dyDescent="0.25">
      <c r="A23" s="666"/>
      <c r="B23" s="667"/>
      <c r="C23" s="668"/>
      <c r="D23" s="65"/>
      <c r="E23" s="836"/>
      <c r="F23" s="837"/>
      <c r="G23" s="837"/>
      <c r="H23" s="837"/>
      <c r="I23" s="837"/>
      <c r="J23" s="837"/>
      <c r="K23" s="837"/>
      <c r="L23" s="837"/>
      <c r="M23" s="837"/>
      <c r="N23" s="837"/>
      <c r="O23" s="837"/>
      <c r="P23" s="838"/>
      <c r="Q23" s="577"/>
      <c r="R23" s="576"/>
      <c r="S23" s="576"/>
      <c r="T23" s="576"/>
      <c r="U23" s="576"/>
      <c r="V23" s="218"/>
      <c r="W23" s="65"/>
      <c r="X23" s="65"/>
      <c r="Y23" s="65"/>
      <c r="Z23" s="80"/>
      <c r="AA23" s="80"/>
      <c r="AB23" s="65"/>
      <c r="AC23" s="65"/>
      <c r="AD23" s="65"/>
      <c r="AE23" s="65"/>
      <c r="AF23" s="65"/>
      <c r="AG23" s="65"/>
      <c r="AH23" s="65"/>
      <c r="AI23" s="65"/>
      <c r="AJ23" s="65"/>
      <c r="AK23" s="65"/>
      <c r="AL23" s="65"/>
      <c r="AM23" s="65"/>
      <c r="AN23" s="65"/>
      <c r="AO23" s="65"/>
    </row>
    <row r="24" spans="1:41" ht="15" customHeight="1" x14ac:dyDescent="0.25">
      <c r="A24" s="663" t="str">
        <f>'SpaceCA (4)'!E3</f>
        <v>Catering - Equipment</v>
      </c>
      <c r="B24" s="664"/>
      <c r="C24" s="665"/>
      <c r="D24" s="65"/>
      <c r="E24" s="220"/>
      <c r="F24" s="220"/>
      <c r="G24" s="220"/>
      <c r="H24" s="220"/>
      <c r="I24" s="220"/>
      <c r="J24" s="220"/>
      <c r="K24" s="220"/>
      <c r="L24" s="220"/>
      <c r="M24" s="220"/>
      <c r="N24" s="512"/>
      <c r="O24" s="512"/>
      <c r="P24" s="220"/>
      <c r="Q24" s="220"/>
      <c r="R24" s="220"/>
      <c r="S24" s="220"/>
      <c r="T24" s="220"/>
      <c r="U24" s="220"/>
      <c r="V24" s="218"/>
      <c r="W24" s="65"/>
      <c r="X24" s="65"/>
      <c r="Y24" s="65"/>
      <c r="Z24" s="65"/>
      <c r="AA24" s="65"/>
      <c r="AB24" s="65"/>
      <c r="AC24" s="65"/>
      <c r="AD24" s="65"/>
      <c r="AE24" s="65"/>
      <c r="AF24" s="65"/>
      <c r="AG24" s="65"/>
      <c r="AH24" s="65"/>
      <c r="AI24" s="65"/>
      <c r="AJ24" s="65"/>
      <c r="AK24" s="65"/>
      <c r="AL24" s="65"/>
      <c r="AM24" s="65"/>
      <c r="AN24" s="65"/>
      <c r="AO24" s="65"/>
    </row>
    <row r="25" spans="1:41" ht="15" customHeight="1" x14ac:dyDescent="0.25">
      <c r="A25" s="666"/>
      <c r="B25" s="667"/>
      <c r="C25" s="668"/>
      <c r="D25" s="65"/>
      <c r="E25" s="830" t="s">
        <v>838</v>
      </c>
      <c r="F25" s="831"/>
      <c r="G25" s="831"/>
      <c r="H25" s="831"/>
      <c r="I25" s="831"/>
      <c r="J25" s="831"/>
      <c r="K25" s="831"/>
      <c r="L25" s="831"/>
      <c r="M25" s="831"/>
      <c r="N25" s="831"/>
      <c r="O25" s="831"/>
      <c r="P25" s="832"/>
      <c r="Q25" s="577"/>
      <c r="R25" s="576"/>
      <c r="S25" s="576"/>
      <c r="T25" s="576"/>
      <c r="U25" s="576"/>
      <c r="V25" s="211"/>
      <c r="W25" s="65"/>
      <c r="X25" s="65"/>
      <c r="Y25" s="65"/>
      <c r="Z25" s="65"/>
      <c r="AA25" s="65"/>
      <c r="AB25" s="65"/>
      <c r="AC25" s="65"/>
      <c r="AD25" s="65"/>
      <c r="AE25" s="65"/>
      <c r="AF25" s="65"/>
      <c r="AG25" s="65"/>
      <c r="AH25" s="65"/>
      <c r="AI25" s="65"/>
      <c r="AJ25" s="65"/>
      <c r="AK25" s="65"/>
      <c r="AL25" s="65"/>
      <c r="AM25" s="65"/>
      <c r="AN25" s="65"/>
      <c r="AO25" s="65"/>
    </row>
    <row r="26" spans="1:41" ht="15" customHeight="1" x14ac:dyDescent="0.25">
      <c r="A26" s="663" t="str">
        <f>'SpaceCA (5)'!E3</f>
        <v>Catering - Hygiene</v>
      </c>
      <c r="B26" s="664"/>
      <c r="C26" s="665"/>
      <c r="D26" s="65"/>
      <c r="E26" s="833"/>
      <c r="F26" s="834"/>
      <c r="G26" s="834"/>
      <c r="H26" s="834"/>
      <c r="I26" s="834"/>
      <c r="J26" s="834"/>
      <c r="K26" s="834"/>
      <c r="L26" s="834"/>
      <c r="M26" s="834"/>
      <c r="N26" s="834"/>
      <c r="O26" s="834"/>
      <c r="P26" s="835"/>
      <c r="Q26" s="577"/>
      <c r="R26" s="576"/>
      <c r="S26" s="576"/>
      <c r="T26" s="576"/>
      <c r="U26" s="576"/>
      <c r="V26" s="211"/>
      <c r="W26" s="65"/>
      <c r="X26" s="65"/>
      <c r="Y26" s="65"/>
      <c r="Z26" s="65"/>
      <c r="AA26" s="65"/>
      <c r="AB26" s="65"/>
      <c r="AC26" s="65"/>
      <c r="AD26" s="65"/>
      <c r="AE26" s="65"/>
      <c r="AF26" s="65"/>
      <c r="AG26" s="65"/>
      <c r="AH26" s="65"/>
      <c r="AI26" s="65"/>
      <c r="AJ26" s="65"/>
      <c r="AK26" s="65"/>
      <c r="AL26" s="65"/>
      <c r="AM26" s="65"/>
      <c r="AN26" s="65"/>
      <c r="AO26" s="65"/>
    </row>
    <row r="27" spans="1:41" ht="15" customHeight="1" x14ac:dyDescent="0.25">
      <c r="A27" s="666"/>
      <c r="B27" s="667"/>
      <c r="C27" s="668"/>
      <c r="D27" s="65"/>
      <c r="E27" s="833"/>
      <c r="F27" s="834"/>
      <c r="G27" s="834"/>
      <c r="H27" s="834"/>
      <c r="I27" s="834"/>
      <c r="J27" s="834"/>
      <c r="K27" s="834"/>
      <c r="L27" s="834"/>
      <c r="M27" s="834"/>
      <c r="N27" s="834"/>
      <c r="O27" s="834"/>
      <c r="P27" s="835"/>
      <c r="Q27" s="577"/>
      <c r="R27" s="576"/>
      <c r="S27" s="576"/>
      <c r="T27" s="576"/>
      <c r="U27" s="576"/>
      <c r="V27" s="211"/>
      <c r="W27" s="65"/>
      <c r="X27" s="65"/>
      <c r="Y27" s="65"/>
      <c r="Z27" s="65"/>
      <c r="AA27" s="65"/>
      <c r="AB27" s="65"/>
      <c r="AC27" s="65"/>
      <c r="AD27" s="65"/>
      <c r="AE27" s="65"/>
      <c r="AF27" s="65"/>
      <c r="AG27" s="65"/>
      <c r="AH27" s="65"/>
      <c r="AI27" s="65"/>
      <c r="AJ27" s="65"/>
      <c r="AK27" s="65"/>
      <c r="AL27" s="65"/>
      <c r="AM27" s="65"/>
      <c r="AN27" s="65"/>
      <c r="AO27" s="65"/>
    </row>
    <row r="28" spans="1:41" ht="15" customHeight="1" x14ac:dyDescent="0.25">
      <c r="A28" s="663" t="str">
        <f>SpaceGR!E3</f>
        <v>Graphics &amp; Rigging</v>
      </c>
      <c r="B28" s="664"/>
      <c r="C28" s="665"/>
      <c r="D28" s="65"/>
      <c r="E28" s="836"/>
      <c r="F28" s="837"/>
      <c r="G28" s="837"/>
      <c r="H28" s="837"/>
      <c r="I28" s="837"/>
      <c r="J28" s="837"/>
      <c r="K28" s="837"/>
      <c r="L28" s="837"/>
      <c r="M28" s="837"/>
      <c r="N28" s="837"/>
      <c r="O28" s="837"/>
      <c r="P28" s="838"/>
      <c r="Q28" s="577"/>
      <c r="R28" s="576"/>
      <c r="S28" s="576"/>
      <c r="T28" s="576"/>
      <c r="U28" s="576"/>
      <c r="V28" s="211"/>
      <c r="W28" s="65"/>
      <c r="X28" s="65"/>
      <c r="Y28" s="65"/>
      <c r="Z28" s="65"/>
      <c r="AA28" s="65"/>
      <c r="AB28" s="65"/>
      <c r="AC28" s="65"/>
      <c r="AD28" s="65"/>
      <c r="AE28" s="65"/>
      <c r="AF28" s="65"/>
      <c r="AG28" s="65"/>
      <c r="AH28" s="65"/>
      <c r="AI28" s="65"/>
      <c r="AJ28" s="65"/>
      <c r="AK28" s="65"/>
      <c r="AL28" s="65"/>
      <c r="AM28" s="65"/>
      <c r="AN28" s="65"/>
      <c r="AO28" s="65"/>
    </row>
    <row r="29" spans="1:41" ht="15" customHeight="1" x14ac:dyDescent="0.25">
      <c r="A29" s="666"/>
      <c r="B29" s="667"/>
      <c r="C29" s="668"/>
      <c r="D29" s="65"/>
      <c r="E29" s="219"/>
      <c r="F29" s="219"/>
      <c r="G29" s="219"/>
      <c r="H29" s="219"/>
      <c r="I29" s="219"/>
      <c r="J29" s="219"/>
      <c r="K29" s="219"/>
      <c r="L29" s="219"/>
      <c r="M29" s="219"/>
      <c r="N29" s="219"/>
      <c r="O29" s="219"/>
      <c r="P29" s="219"/>
      <c r="Q29" s="219"/>
      <c r="R29" s="219"/>
      <c r="S29" s="219"/>
      <c r="T29" s="219"/>
      <c r="U29" s="219"/>
      <c r="V29" s="65"/>
      <c r="W29" s="65"/>
      <c r="X29" s="65"/>
      <c r="Y29" s="65"/>
      <c r="Z29" s="65"/>
      <c r="AA29" s="65"/>
      <c r="AB29" s="65"/>
      <c r="AC29" s="65"/>
      <c r="AD29" s="65"/>
      <c r="AE29" s="65"/>
      <c r="AF29" s="65"/>
      <c r="AG29" s="65"/>
      <c r="AH29" s="65"/>
      <c r="AI29" s="65"/>
      <c r="AJ29" s="65"/>
      <c r="AK29" s="65"/>
      <c r="AL29" s="65"/>
      <c r="AM29" s="65"/>
      <c r="AN29" s="65"/>
      <c r="AO29" s="65"/>
    </row>
    <row r="30" spans="1:41" ht="15" customHeight="1" x14ac:dyDescent="0.25">
      <c r="A30" s="663" t="str">
        <f>SpaceCD!E2</f>
        <v>Your contact details</v>
      </c>
      <c r="B30" s="664"/>
      <c r="C30" s="665"/>
      <c r="D30" s="65"/>
      <c r="E30" s="226"/>
      <c r="F30" s="227"/>
      <c r="G30" s="227"/>
      <c r="H30" s="227"/>
      <c r="I30" s="227"/>
      <c r="J30" s="227"/>
      <c r="K30" s="227"/>
      <c r="L30" s="227"/>
      <c r="M30" s="227"/>
      <c r="N30" s="227"/>
      <c r="O30" s="227"/>
      <c r="P30" s="228"/>
      <c r="Q30" s="65"/>
      <c r="R30" s="65"/>
      <c r="S30" s="65"/>
      <c r="T30" s="65"/>
      <c r="U30" s="65"/>
      <c r="V30" s="65"/>
      <c r="W30" s="65"/>
      <c r="X30" s="65"/>
      <c r="Y30" s="65"/>
      <c r="Z30" s="65"/>
      <c r="AA30" s="65"/>
      <c r="AB30" s="65"/>
      <c r="AC30" s="65"/>
      <c r="AD30" s="65"/>
      <c r="AE30" s="65"/>
      <c r="AF30" s="65"/>
      <c r="AG30" s="65"/>
      <c r="AH30" s="65"/>
      <c r="AI30" s="65"/>
      <c r="AJ30" s="65"/>
    </row>
    <row r="31" spans="1:41" ht="15" customHeight="1" x14ac:dyDescent="0.25">
      <c r="A31" s="666"/>
      <c r="B31" s="667"/>
      <c r="C31" s="668"/>
      <c r="D31" s="65"/>
      <c r="E31" s="222" t="s">
        <v>219</v>
      </c>
      <c r="F31" s="223"/>
      <c r="G31" s="223"/>
      <c r="H31" s="223"/>
      <c r="I31" s="223"/>
      <c r="J31" s="223"/>
      <c r="K31" s="223"/>
      <c r="L31" s="223"/>
      <c r="M31" s="223"/>
      <c r="N31" s="223"/>
      <c r="O31" s="223"/>
      <c r="P31" s="224"/>
      <c r="Q31" s="65"/>
      <c r="R31" s="65"/>
      <c r="S31" s="65"/>
      <c r="T31" s="65"/>
      <c r="U31" s="65"/>
      <c r="V31" s="65"/>
      <c r="W31" s="65"/>
      <c r="X31" s="65"/>
      <c r="Y31" s="65"/>
      <c r="Z31" s="65"/>
      <c r="AA31" s="65"/>
      <c r="AB31" s="65"/>
      <c r="AC31" s="65"/>
      <c r="AD31" s="65"/>
      <c r="AE31" s="65"/>
      <c r="AF31" s="65"/>
      <c r="AG31" s="65"/>
      <c r="AH31" s="65"/>
      <c r="AI31" s="65"/>
      <c r="AJ31" s="65"/>
    </row>
    <row r="32" spans="1:41" ht="15" customHeight="1" x14ac:dyDescent="0.25">
      <c r="A32" s="663" t="str">
        <f>SpaceOS!E2</f>
        <v>Order summary</v>
      </c>
      <c r="B32" s="664"/>
      <c r="C32" s="665"/>
      <c r="D32" s="65"/>
      <c r="E32" s="828" t="s">
        <v>835</v>
      </c>
      <c r="F32" s="829"/>
      <c r="G32" s="578"/>
      <c r="H32" s="578"/>
      <c r="I32" s="578"/>
      <c r="J32" s="578"/>
      <c r="K32" s="578"/>
      <c r="L32" s="578"/>
      <c r="M32" s="578"/>
      <c r="N32" s="578"/>
      <c r="O32" s="578"/>
      <c r="P32" s="224"/>
      <c r="Q32" s="65"/>
      <c r="R32" s="65"/>
      <c r="S32" s="65"/>
      <c r="T32" s="65"/>
      <c r="U32" s="65"/>
      <c r="V32" s="65"/>
      <c r="W32" s="65"/>
      <c r="X32" s="65"/>
      <c r="Y32" s="65"/>
      <c r="Z32" s="65"/>
      <c r="AA32" s="65"/>
      <c r="AB32" s="65"/>
      <c r="AC32" s="65"/>
      <c r="AD32" s="65"/>
      <c r="AE32" s="65"/>
      <c r="AF32" s="65"/>
      <c r="AG32" s="65"/>
      <c r="AH32" s="65"/>
      <c r="AI32" s="65"/>
      <c r="AJ32" s="65"/>
    </row>
    <row r="33" spans="1:41" ht="15" customHeight="1" x14ac:dyDescent="0.25">
      <c r="A33" s="666"/>
      <c r="B33" s="667"/>
      <c r="C33" s="668"/>
      <c r="D33" s="65"/>
      <c r="E33" s="828" t="s">
        <v>836</v>
      </c>
      <c r="F33" s="829"/>
      <c r="G33" s="579"/>
      <c r="H33" s="579"/>
      <c r="I33" s="579"/>
      <c r="J33" s="579"/>
      <c r="K33" s="579"/>
      <c r="L33" s="579"/>
      <c r="M33" s="579"/>
      <c r="N33" s="579"/>
      <c r="O33" s="579"/>
      <c r="P33" s="224"/>
      <c r="Q33" s="65"/>
      <c r="R33" s="65"/>
      <c r="S33" s="65"/>
      <c r="T33" s="65"/>
      <c r="U33" s="65"/>
      <c r="V33" s="65"/>
      <c r="W33" s="65"/>
      <c r="X33" s="65"/>
      <c r="Y33" s="65"/>
      <c r="Z33" s="65"/>
      <c r="AA33" s="65"/>
      <c r="AB33" s="65"/>
      <c r="AC33" s="65"/>
      <c r="AD33" s="65"/>
      <c r="AE33" s="65"/>
      <c r="AF33" s="65"/>
      <c r="AG33" s="65"/>
      <c r="AH33" s="65"/>
      <c r="AI33" s="65"/>
      <c r="AJ33" s="65"/>
    </row>
    <row r="34" spans="1:41" ht="15" customHeight="1" x14ac:dyDescent="0.25">
      <c r="A34" s="663" t="str">
        <f>SpaceTC!E2</f>
        <v>Terms &amp; Conditions</v>
      </c>
      <c r="B34" s="664"/>
      <c r="C34" s="665"/>
      <c r="D34" s="65"/>
      <c r="E34" s="828" t="s">
        <v>837</v>
      </c>
      <c r="F34" s="829"/>
      <c r="G34" s="579"/>
      <c r="H34" s="579"/>
      <c r="I34" s="579"/>
      <c r="J34" s="579"/>
      <c r="K34" s="579"/>
      <c r="L34" s="579"/>
      <c r="M34" s="579"/>
      <c r="N34" s="579"/>
      <c r="O34" s="579"/>
      <c r="P34" s="224"/>
      <c r="Q34" s="65"/>
      <c r="R34" s="65"/>
      <c r="S34" s="65"/>
      <c r="T34" s="65"/>
      <c r="U34" s="65"/>
      <c r="V34" s="65"/>
      <c r="W34" s="65"/>
      <c r="X34" s="65"/>
      <c r="Y34" s="65"/>
      <c r="Z34" s="65"/>
      <c r="AA34" s="65"/>
      <c r="AB34" s="65"/>
      <c r="AC34" s="65"/>
      <c r="AD34" s="65"/>
      <c r="AE34" s="65"/>
      <c r="AF34" s="65"/>
      <c r="AG34" s="65"/>
      <c r="AH34" s="65"/>
      <c r="AI34" s="65"/>
      <c r="AJ34" s="65"/>
    </row>
    <row r="35" spans="1:41" ht="15" customHeight="1" x14ac:dyDescent="0.25">
      <c r="A35" s="666"/>
      <c r="B35" s="667"/>
      <c r="C35" s="668"/>
      <c r="D35" s="65"/>
      <c r="E35" s="229"/>
      <c r="F35" s="230"/>
      <c r="G35" s="230"/>
      <c r="H35" s="230"/>
      <c r="I35" s="230"/>
      <c r="J35" s="230"/>
      <c r="K35" s="230"/>
      <c r="L35" s="230"/>
      <c r="M35" s="230"/>
      <c r="N35" s="230"/>
      <c r="O35" s="230"/>
      <c r="P35" s="225"/>
      <c r="Q35" s="65"/>
      <c r="R35" s="65"/>
      <c r="S35" s="65"/>
      <c r="T35" s="65"/>
      <c r="U35" s="65"/>
      <c r="V35" s="65"/>
      <c r="W35" s="65"/>
      <c r="X35" s="65"/>
      <c r="Y35" s="65"/>
      <c r="Z35" s="65"/>
      <c r="AA35" s="65"/>
      <c r="AB35" s="65"/>
      <c r="AC35" s="65"/>
      <c r="AD35" s="65"/>
      <c r="AE35" s="65"/>
      <c r="AF35" s="65"/>
      <c r="AG35" s="65"/>
      <c r="AH35" s="65"/>
      <c r="AI35" s="65"/>
      <c r="AJ35" s="65"/>
    </row>
    <row r="36" spans="1:41" ht="15" customHeight="1" x14ac:dyDescent="0.25">
      <c r="A36" s="72"/>
      <c r="B36" s="72"/>
      <c r="C36" s="72"/>
      <c r="D36" s="65"/>
      <c r="E36" s="65"/>
      <c r="F36" s="65"/>
      <c r="G36" s="65"/>
      <c r="H36" s="65"/>
      <c r="I36" s="65"/>
      <c r="J36" s="65"/>
      <c r="K36" s="65"/>
      <c r="L36" s="65"/>
      <c r="M36" s="65"/>
      <c r="N36" s="65"/>
      <c r="O36" s="65"/>
      <c r="P36" s="65"/>
      <c r="Q36" s="65"/>
      <c r="R36" s="65"/>
      <c r="S36" s="105"/>
      <c r="T36" s="105"/>
      <c r="U36" s="65"/>
      <c r="V36" s="65"/>
      <c r="W36" s="65"/>
      <c r="X36" s="65"/>
      <c r="Y36" s="65"/>
      <c r="Z36" s="65"/>
      <c r="AA36" s="65"/>
      <c r="AB36" s="65"/>
      <c r="AC36" s="65"/>
      <c r="AD36" s="65"/>
      <c r="AE36" s="65"/>
      <c r="AF36" s="65"/>
      <c r="AG36" s="65"/>
      <c r="AH36" s="65"/>
      <c r="AI36" s="65"/>
      <c r="AJ36" s="65"/>
      <c r="AK36" s="65"/>
      <c r="AL36" s="65"/>
      <c r="AM36" s="65"/>
      <c r="AN36" s="65"/>
      <c r="AO36" s="65"/>
    </row>
    <row r="37" spans="1:41" ht="15" customHeight="1" x14ac:dyDescent="0.25">
      <c r="A37" s="73"/>
      <c r="B37" s="73"/>
      <c r="C37" s="73"/>
      <c r="D37" s="65"/>
      <c r="E37" s="65"/>
      <c r="F37" s="65"/>
      <c r="G37" s="65"/>
      <c r="H37" s="65"/>
      <c r="I37" s="65"/>
      <c r="J37" s="65"/>
      <c r="K37" s="65"/>
      <c r="L37" s="65"/>
      <c r="M37" s="65"/>
      <c r="N37" s="65"/>
      <c r="O37" s="65"/>
      <c r="P37" s="65"/>
      <c r="Q37" s="65"/>
      <c r="R37" s="65"/>
      <c r="S37" s="105"/>
      <c r="T37" s="105"/>
      <c r="U37" s="65"/>
      <c r="V37" s="65"/>
      <c r="W37" s="65"/>
      <c r="X37" s="65"/>
      <c r="Y37" s="65"/>
      <c r="Z37" s="65"/>
      <c r="AA37" s="65"/>
      <c r="AB37" s="65"/>
      <c r="AC37" s="65"/>
      <c r="AD37" s="65"/>
      <c r="AE37" s="65"/>
      <c r="AF37" s="65"/>
      <c r="AG37" s="65"/>
      <c r="AH37" s="65"/>
      <c r="AI37" s="65"/>
      <c r="AJ37" s="65"/>
      <c r="AK37" s="65"/>
      <c r="AL37" s="65"/>
      <c r="AM37" s="65"/>
      <c r="AN37" s="65"/>
      <c r="AO37" s="65"/>
    </row>
    <row r="38" spans="1:41" ht="15" customHeight="1" x14ac:dyDescent="0.25">
      <c r="A38" s="669" t="s">
        <v>18</v>
      </c>
      <c r="B38" s="669"/>
      <c r="C38" s="669"/>
      <c r="D38" s="65"/>
      <c r="E38" s="65"/>
      <c r="F38" s="65"/>
      <c r="G38" s="65"/>
      <c r="H38" s="65"/>
      <c r="I38" s="65"/>
      <c r="J38" s="65"/>
      <c r="K38" s="65"/>
      <c r="L38" s="65"/>
      <c r="M38" s="65"/>
      <c r="N38" s="65"/>
      <c r="O38" s="65"/>
      <c r="P38" s="65"/>
      <c r="Q38" s="65"/>
      <c r="R38" s="65"/>
      <c r="S38" s="105"/>
      <c r="T38" s="105"/>
      <c r="U38" s="65"/>
      <c r="V38" s="65"/>
      <c r="W38" s="65"/>
      <c r="X38" s="65"/>
      <c r="Y38" s="65"/>
      <c r="Z38" s="65"/>
      <c r="AA38" s="65"/>
      <c r="AB38" s="65"/>
      <c r="AC38" s="65"/>
      <c r="AD38" s="65"/>
      <c r="AE38" s="65"/>
      <c r="AF38" s="65"/>
      <c r="AG38" s="65"/>
      <c r="AH38" s="65"/>
      <c r="AI38" s="65"/>
      <c r="AJ38" s="65"/>
      <c r="AK38" s="65"/>
      <c r="AL38" s="65"/>
      <c r="AM38" s="65"/>
      <c r="AN38" s="65"/>
      <c r="AO38" s="65"/>
    </row>
    <row r="39" spans="1:41" ht="15" customHeight="1" x14ac:dyDescent="0.25">
      <c r="A39" s="104" t="s">
        <v>88</v>
      </c>
      <c r="B39" s="231"/>
      <c r="C39" s="231"/>
      <c r="D39" s="65"/>
      <c r="E39" s="65"/>
      <c r="F39" s="65"/>
      <c r="G39" s="65"/>
      <c r="H39" s="65"/>
      <c r="I39" s="65"/>
      <c r="J39" s="65"/>
      <c r="K39" s="65"/>
      <c r="L39" s="65"/>
      <c r="M39" s="65"/>
      <c r="N39" s="65"/>
      <c r="O39" s="65"/>
      <c r="P39" s="65"/>
      <c r="Q39" s="65"/>
      <c r="R39" s="65"/>
      <c r="S39" s="105"/>
      <c r="T39" s="105"/>
      <c r="U39" s="65"/>
      <c r="V39" s="65"/>
      <c r="W39" s="65"/>
      <c r="X39" s="65"/>
      <c r="Y39" s="65"/>
      <c r="Z39" s="65"/>
      <c r="AA39" s="65"/>
      <c r="AB39" s="65"/>
      <c r="AC39" s="65"/>
      <c r="AD39" s="65"/>
      <c r="AE39" s="65"/>
      <c r="AF39" s="65"/>
      <c r="AG39" s="65"/>
      <c r="AH39" s="65"/>
      <c r="AI39" s="65"/>
      <c r="AJ39" s="65"/>
      <c r="AK39" s="65"/>
      <c r="AL39" s="65"/>
      <c r="AM39" s="65"/>
      <c r="AN39" s="65"/>
      <c r="AO39" s="65"/>
    </row>
    <row r="40" spans="1:41" ht="15" customHeight="1" x14ac:dyDescent="0.25">
      <c r="A40" s="68" t="s">
        <v>20</v>
      </c>
      <c r="B40" s="231"/>
      <c r="C40" s="231"/>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row>
    <row r="41" spans="1:41" ht="15" customHeight="1" x14ac:dyDescent="0.25">
      <c r="A41" s="68" t="s">
        <v>21</v>
      </c>
      <c r="B41" s="231"/>
      <c r="C41" s="231"/>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row>
    <row r="42" spans="1:41" ht="15" customHeight="1" x14ac:dyDescent="0.25">
      <c r="A42" s="68" t="s">
        <v>22</v>
      </c>
      <c r="B42" s="231"/>
      <c r="C42" s="231"/>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row>
    <row r="43" spans="1:41" ht="15" customHeight="1" x14ac:dyDescent="0.25">
      <c r="A43" s="68" t="s">
        <v>23</v>
      </c>
      <c r="B43" s="231"/>
      <c r="C43" s="231"/>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row>
    <row r="44" spans="1:41" ht="15" customHeight="1" x14ac:dyDescent="0.25">
      <c r="A44" s="68" t="s">
        <v>827</v>
      </c>
      <c r="B44" s="231"/>
      <c r="C44" s="231"/>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row>
    <row r="45" spans="1:41" ht="15" customHeight="1" x14ac:dyDescent="0.25">
      <c r="A45" s="74"/>
      <c r="B45" s="231"/>
      <c r="C45" s="231"/>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row>
    <row r="46" spans="1:41" ht="15" customHeight="1" x14ac:dyDescent="0.25">
      <c r="A46" s="661" t="s">
        <v>705</v>
      </c>
      <c r="B46" s="661"/>
      <c r="C46" s="661"/>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row>
    <row r="47" spans="1:41" ht="15" customHeight="1" x14ac:dyDescent="0.25">
      <c r="A47" s="661"/>
      <c r="B47" s="661"/>
      <c r="C47" s="661"/>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row>
    <row r="48" spans="1:41" ht="15" customHeight="1" x14ac:dyDescent="0.25">
      <c r="A48" s="662" t="s">
        <v>24</v>
      </c>
      <c r="B48" s="662"/>
      <c r="C48" s="662"/>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row>
    <row r="49" spans="1:41" ht="15" customHeight="1" x14ac:dyDescent="0.25">
      <c r="A49" s="662"/>
      <c r="B49" s="662"/>
      <c r="C49" s="662"/>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row>
    <row r="50" spans="1:41" ht="15" customHeight="1" x14ac:dyDescent="0.25">
      <c r="A50" s="73"/>
      <c r="B50" s="73"/>
      <c r="C50" s="73"/>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row>
    <row r="51" spans="1:41" ht="15" customHeight="1" x14ac:dyDescent="0.25">
      <c r="A51" s="73"/>
      <c r="B51" s="73"/>
      <c r="C51" s="73"/>
      <c r="D51" s="65"/>
      <c r="E51" s="65"/>
      <c r="F51" s="65"/>
      <c r="G51" s="65"/>
      <c r="H51" s="65"/>
      <c r="I51" s="65"/>
      <c r="J51" s="65"/>
      <c r="K51" s="65"/>
      <c r="L51" s="65"/>
      <c r="M51" s="65"/>
      <c r="N51" s="65"/>
      <c r="O51" s="65"/>
      <c r="P51" s="65"/>
      <c r="Q51" s="65"/>
      <c r="R51" s="65"/>
      <c r="S51" s="65"/>
      <c r="T51" s="65"/>
      <c r="U51" s="65"/>
      <c r="Z51" s="65"/>
      <c r="AA51" s="65"/>
      <c r="AB51" s="65"/>
      <c r="AC51" s="65"/>
      <c r="AD51" s="65"/>
      <c r="AE51" s="65"/>
    </row>
    <row r="52" spans="1:41" ht="15" customHeight="1" x14ac:dyDescent="0.25">
      <c r="A52" s="73"/>
      <c r="B52" s="73"/>
      <c r="C52" s="73"/>
      <c r="E52" s="65"/>
      <c r="F52" s="65"/>
      <c r="G52" s="65"/>
      <c r="H52" s="65"/>
      <c r="I52" s="65"/>
      <c r="J52" s="65"/>
      <c r="K52" s="65"/>
      <c r="L52" s="65"/>
      <c r="M52" s="65"/>
      <c r="N52" s="65"/>
      <c r="O52" s="65"/>
      <c r="P52" s="65"/>
      <c r="Q52" s="65"/>
      <c r="R52" s="65"/>
      <c r="S52" s="65"/>
      <c r="T52" s="65"/>
      <c r="U52" s="65"/>
    </row>
    <row r="53" spans="1:41" ht="15" customHeight="1" x14ac:dyDescent="0.25">
      <c r="A53" s="73"/>
      <c r="B53" s="73"/>
      <c r="C53" s="73"/>
      <c r="E53" s="65"/>
      <c r="F53" s="65"/>
      <c r="G53" s="65"/>
      <c r="H53" s="65"/>
      <c r="I53" s="65"/>
      <c r="J53" s="65"/>
      <c r="K53" s="65"/>
      <c r="L53" s="65"/>
      <c r="M53" s="65"/>
      <c r="N53" s="65"/>
      <c r="O53" s="65"/>
      <c r="P53" s="65"/>
      <c r="Q53" s="65"/>
      <c r="R53" s="65"/>
      <c r="S53" s="65"/>
      <c r="T53" s="65"/>
    </row>
    <row r="54" spans="1:41" ht="15" customHeight="1" x14ac:dyDescent="0.25">
      <c r="S54" s="65"/>
      <c r="T54" s="65"/>
    </row>
    <row r="55" spans="1:41" ht="15" customHeight="1" x14ac:dyDescent="0.25">
      <c r="S55" s="65"/>
      <c r="T55" s="65"/>
    </row>
    <row r="56" spans="1:41" ht="15" customHeight="1" x14ac:dyDescent="0.25">
      <c r="S56" s="65"/>
      <c r="T56" s="65"/>
    </row>
    <row r="57" spans="1:41" ht="15" customHeight="1" x14ac:dyDescent="0.25">
      <c r="S57" s="65"/>
      <c r="T57" s="65"/>
    </row>
    <row r="58" spans="1:41" ht="15" customHeight="1" x14ac:dyDescent="0.25">
      <c r="S58" s="65"/>
      <c r="T58" s="65"/>
    </row>
    <row r="59" spans="1:41" ht="15" customHeight="1" x14ac:dyDescent="0.25"/>
  </sheetData>
  <sheetProtection algorithmName="SHA-512" hashValue="h0M8Xywxz2918hrjSDqcoRsKPjwzg1jG1JooDv/Na5bEn7wEVYTu3I1ukMgf7gy9OfR8mo/twhwmZdn7mqtpOw==" saltValue="Ba9kt/jxA9s/EG/UKodTDQ==" spinCount="100000" sheet="1" sort="0"/>
  <mergeCells count="42">
    <mergeCell ref="A1:C1"/>
    <mergeCell ref="A2:C3"/>
    <mergeCell ref="A4:C5"/>
    <mergeCell ref="A6:C7"/>
    <mergeCell ref="E5:J5"/>
    <mergeCell ref="E4:J4"/>
    <mergeCell ref="E3:J3"/>
    <mergeCell ref="E6:J6"/>
    <mergeCell ref="A8:C9"/>
    <mergeCell ref="E9:J9"/>
    <mergeCell ref="E10:J10"/>
    <mergeCell ref="E7:J7"/>
    <mergeCell ref="A18:C19"/>
    <mergeCell ref="A16:C17"/>
    <mergeCell ref="E14:J14"/>
    <mergeCell ref="E8:J8"/>
    <mergeCell ref="E15:J15"/>
    <mergeCell ref="E16:J16"/>
    <mergeCell ref="A14:C15"/>
    <mergeCell ref="A12:C13"/>
    <mergeCell ref="E11:J11"/>
    <mergeCell ref="E12:J12"/>
    <mergeCell ref="E13:J13"/>
    <mergeCell ref="A10:C11"/>
    <mergeCell ref="A30:C31"/>
    <mergeCell ref="A26:C27"/>
    <mergeCell ref="A28:C29"/>
    <mergeCell ref="A24:C25"/>
    <mergeCell ref="A20:C21"/>
    <mergeCell ref="A22:C23"/>
    <mergeCell ref="A38:C38"/>
    <mergeCell ref="A46:C47"/>
    <mergeCell ref="A48:C49"/>
    <mergeCell ref="A32:C33"/>
    <mergeCell ref="A34:C35"/>
    <mergeCell ref="P1:W1"/>
    <mergeCell ref="E32:F32"/>
    <mergeCell ref="E33:F33"/>
    <mergeCell ref="E34:F34"/>
    <mergeCell ref="E25:P28"/>
    <mergeCell ref="E18:P23"/>
    <mergeCell ref="M3:O3"/>
  </mergeCells>
  <hyperlinks>
    <hyperlink ref="A4:C5" location="Landing!A1" display="Home" xr:uid="{0AE26079-024F-4D2B-BEDD-BEDB0E08452B}"/>
    <hyperlink ref="A10:C11" location="SpaceUT!A1" display="- Utilities" xr:uid="{6172880F-E272-49F3-BB8F-7B8F5DD698A6}"/>
    <hyperlink ref="A12:C13" location="SpaceSA!A1" display="- Safety" xr:uid="{54BB650B-C779-46A0-BA05-AA486987CBE7}"/>
    <hyperlink ref="A14:C15" location="SpaceFL!A1" display="- Flooring" xr:uid="{7019BB95-E742-4B6E-BE7D-1C301876CF4D}"/>
    <hyperlink ref="A16:C17" location="SpaceCL!A1" display="- Cleaning" xr:uid="{781674A3-A069-4F9C-AD5D-AD90B95A4BC4}"/>
    <hyperlink ref="A28:C29" location="SpaceGR!A1" display="- Graphics &amp; Rigging" xr:uid="{B11AC255-AD41-4F4C-815D-5CF9F28CEDBA}"/>
    <hyperlink ref="A30:C31" location="SpaceCD!A1" display="Your contact details" xr:uid="{C618DABE-ACBD-4399-89DB-39D8F44F2FF7}"/>
    <hyperlink ref="A32:C33" location="SpaceOS!A1" display="Order summary" xr:uid="{CF402047-8886-48E9-B638-11B76AFB447D}"/>
    <hyperlink ref="A34:C35" location="SpaceTC!A1" display="Terms and Conditions" xr:uid="{33E8E5AA-F6D1-4B9C-9A05-314A9BB32D21}"/>
    <hyperlink ref="A6:C7" location="SpaceO!A1" display="Important information" xr:uid="{DC817F3F-C006-4925-AEE0-ABFB47A76F74}"/>
    <hyperlink ref="A8:C9" location="SpaceEI!A1" display=" - Event IT" xr:uid="{F720DBAF-F6F8-427D-9F45-1DDD1D9346B2}"/>
    <hyperlink ref="A46" r:id="rId1" display="eventorders.nec@necgroup.co.uk" xr:uid="{610C2199-8F36-44DA-9338-0E0B4E95EA44}"/>
    <hyperlink ref="A46:C47" r:id="rId2" display="Click here to speak to our team!" xr:uid="{84537797-2976-4503-8EA4-0174B9678AA7}"/>
    <hyperlink ref="A18:C19" location="SpaceCA!A1" display="- Catering - Breakfast" xr:uid="{D842BC1B-66FE-45D2-BF56-ABF6B98F7C1C}"/>
    <hyperlink ref="A24:C25" location="'ShellCA (4)'!A1" display="Catering - Equipment" xr:uid="{E893BE54-7A7C-469E-A92B-3643E34834DA}"/>
    <hyperlink ref="A26:C27" location="'SpaceCA (5)'!A1" display="Catering - Hygiene" xr:uid="{5313D8EC-3D1A-4156-8C20-F3EDBF656AF2}"/>
    <hyperlink ref="A20:C21" location="'SpaceCA (2)'!A1" display="Drinks" xr:uid="{AF36EFF0-EE27-42C7-8C4D-7DA4C0E1F953}"/>
    <hyperlink ref="A22:C23" location="'SpaceCA (3)'!A1" display="- Catering - Alcohol" xr:uid="{2A44FB70-FC63-468F-B39E-733E675A6EBD}"/>
    <hyperlink ref="P1:W1" r:id="rId3" display="mailto:eventorders.nec@necgroup.co.uk" xr:uid="{DF7A059B-D591-4A69-8D14-9F9281ABDE49}"/>
  </hyperlinks>
  <printOptions horizontalCentered="1" verticalCentered="1"/>
  <pageMargins left="0.23622047244094491" right="0.23622047244094491" top="0.35433070866141736" bottom="0.35433070866141736" header="0.31496062992125984" footer="0.31496062992125984"/>
  <pageSetup paperSize="9" scale="8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04636-1AD2-4F44-B0D5-DEC7307FA0CF}">
  <sheetPr codeName="Sheet8">
    <tabColor rgb="FF1E384E"/>
    <pageSetUpPr autoPageBreaks="0" fitToPage="1"/>
  </sheetPr>
  <dimension ref="A1:AH84"/>
  <sheetViews>
    <sheetView showRowColHeaders="0" topLeftCell="A10" workbookViewId="0">
      <selection activeCell="A20" sqref="A20:C21"/>
    </sheetView>
  </sheetViews>
  <sheetFormatPr defaultColWidth="8.85546875" defaultRowHeight="18" x14ac:dyDescent="0.25"/>
  <cols>
    <col min="1" max="3" width="10.5703125" style="75" customWidth="1"/>
    <col min="4" max="4" width="4.5703125" style="1" customWidth="1"/>
    <col min="5" max="7" width="8.140625" style="1" customWidth="1"/>
    <col min="8" max="8" width="7" style="1" customWidth="1"/>
    <col min="9" max="12" width="7.5703125" style="1" customWidth="1"/>
    <col min="13" max="13" width="1.7109375" style="1" customWidth="1"/>
    <col min="14" max="14" width="2.28515625" style="1" customWidth="1"/>
    <col min="15" max="15" width="7.5703125" style="1" hidden="1" customWidth="1"/>
    <col min="16" max="16" width="1" style="1" customWidth="1"/>
    <col min="17" max="18" width="9.5703125" style="1" customWidth="1"/>
    <col min="19" max="19" width="5.5703125" style="1" customWidth="1"/>
    <col min="20" max="20" width="8.28515625" style="145" bestFit="1" customWidth="1"/>
    <col min="21" max="21" width="13.7109375" style="1" bestFit="1" customWidth="1"/>
    <col min="22" max="22" width="5.5703125" style="1" customWidth="1"/>
    <col min="23" max="23" width="8.28515625" style="145" bestFit="1" customWidth="1"/>
    <col min="24" max="24" width="13.7109375" style="1" bestFit="1" customWidth="1"/>
    <col min="25" max="25" width="5.5703125" style="1" customWidth="1"/>
    <col min="26" max="26" width="8.28515625" style="145" bestFit="1" customWidth="1"/>
    <col min="27" max="27" width="13.7109375" style="1" bestFit="1" customWidth="1"/>
    <col min="28" max="28" width="9.5703125" style="1" customWidth="1"/>
    <col min="29" max="30" width="11.28515625" style="1" customWidth="1"/>
    <col min="31" max="31" width="8.5703125" style="1" customWidth="1"/>
    <col min="32" max="32" width="6.5703125" style="1" customWidth="1"/>
    <col min="33" max="33" width="7.28515625" style="1" customWidth="1"/>
    <col min="34" max="16384" width="8.85546875" style="1"/>
  </cols>
  <sheetData>
    <row r="1" spans="1:34" s="69" customFormat="1" ht="36" customHeight="1" x14ac:dyDescent="0.2">
      <c r="A1" s="670" t="s">
        <v>843</v>
      </c>
      <c r="B1" s="671"/>
      <c r="C1" s="671"/>
      <c r="E1" s="70" t="str">
        <f>Landing!B2</f>
        <v>NEC Products and Services Order Form</v>
      </c>
      <c r="K1" s="71"/>
      <c r="L1" s="71"/>
      <c r="M1" s="64"/>
      <c r="S1" s="155"/>
      <c r="U1" s="689" t="s">
        <v>842</v>
      </c>
      <c r="V1" s="689"/>
      <c r="W1" s="689"/>
      <c r="X1" s="689"/>
      <c r="Y1" s="689"/>
      <c r="Z1" s="689"/>
      <c r="AA1" s="689"/>
      <c r="AB1" s="689"/>
      <c r="AC1" s="155"/>
      <c r="AD1" s="155"/>
    </row>
    <row r="2" spans="1:34" ht="15" customHeight="1" x14ac:dyDescent="0.25">
      <c r="A2" s="672"/>
      <c r="B2" s="672"/>
      <c r="C2" s="672"/>
      <c r="D2" s="65"/>
      <c r="E2" s="65"/>
      <c r="F2" s="65"/>
      <c r="G2" s="65"/>
      <c r="H2" s="65"/>
      <c r="I2" s="65"/>
      <c r="J2" s="65"/>
      <c r="K2" s="65"/>
      <c r="L2" s="65"/>
      <c r="M2" s="65"/>
      <c r="N2" s="65"/>
      <c r="O2" s="65"/>
      <c r="P2" s="65"/>
      <c r="Q2" s="339"/>
      <c r="R2" s="65"/>
      <c r="S2" s="65"/>
      <c r="T2" s="139"/>
      <c r="U2" s="65"/>
      <c r="V2" s="65"/>
      <c r="W2" s="139"/>
      <c r="X2" s="65"/>
      <c r="Y2" s="65"/>
      <c r="Z2" s="139"/>
      <c r="AA2" s="65"/>
      <c r="AB2" s="65"/>
      <c r="AC2" s="65"/>
      <c r="AD2" s="523"/>
      <c r="AE2" s="869"/>
      <c r="AF2" s="869"/>
      <c r="AG2" s="869"/>
      <c r="AH2" s="65"/>
    </row>
    <row r="3" spans="1:34" ht="15" customHeight="1" x14ac:dyDescent="0.25">
      <c r="A3" s="672"/>
      <c r="B3" s="672"/>
      <c r="C3" s="672"/>
      <c r="D3" s="65"/>
      <c r="E3" s="873" t="s">
        <v>596</v>
      </c>
      <c r="F3" s="874"/>
      <c r="G3" s="874"/>
      <c r="H3" s="874"/>
      <c r="I3" s="874"/>
      <c r="J3" s="874"/>
      <c r="K3" s="874"/>
      <c r="L3" s="874"/>
      <c r="M3" s="874"/>
      <c r="N3" s="874"/>
      <c r="O3" s="874"/>
      <c r="P3" s="874"/>
      <c r="Q3" s="860" t="s">
        <v>595</v>
      </c>
      <c r="R3" s="861"/>
      <c r="S3" s="871" t="s">
        <v>206</v>
      </c>
      <c r="T3" s="862"/>
      <c r="U3" s="862"/>
      <c r="V3" s="862"/>
      <c r="W3" s="862"/>
      <c r="X3" s="862"/>
      <c r="Y3" s="862"/>
      <c r="Z3" s="862"/>
      <c r="AA3" s="872"/>
      <c r="AB3" s="593" t="s">
        <v>643</v>
      </c>
      <c r="AC3" s="860" t="s">
        <v>221</v>
      </c>
      <c r="AD3" s="862"/>
      <c r="AE3" s="870"/>
      <c r="AF3" s="869"/>
      <c r="AG3" s="869"/>
      <c r="AH3" s="65"/>
    </row>
    <row r="4" spans="1:34" ht="15" customHeight="1" x14ac:dyDescent="0.25">
      <c r="A4" s="673" t="s">
        <v>4</v>
      </c>
      <c r="B4" s="674"/>
      <c r="C4" s="675"/>
      <c r="D4" s="65"/>
      <c r="E4" s="779" t="s">
        <v>25</v>
      </c>
      <c r="F4" s="780"/>
      <c r="G4" s="780"/>
      <c r="H4" s="780"/>
      <c r="I4" s="275"/>
      <c r="J4" s="275"/>
      <c r="K4" s="275"/>
      <c r="L4" s="275"/>
      <c r="M4" s="275"/>
      <c r="N4" s="275"/>
      <c r="O4" s="275"/>
      <c r="P4" s="275"/>
      <c r="Q4" s="335" t="s">
        <v>28</v>
      </c>
      <c r="R4" s="276" t="s">
        <v>29</v>
      </c>
      <c r="S4" s="276" t="s">
        <v>220</v>
      </c>
      <c r="T4" s="277" t="s">
        <v>145</v>
      </c>
      <c r="U4" s="276" t="s">
        <v>188</v>
      </c>
      <c r="V4" s="276" t="s">
        <v>220</v>
      </c>
      <c r="W4" s="277" t="s">
        <v>145</v>
      </c>
      <c r="X4" s="276" t="s">
        <v>188</v>
      </c>
      <c r="Y4" s="276" t="s">
        <v>220</v>
      </c>
      <c r="Z4" s="277" t="s">
        <v>145</v>
      </c>
      <c r="AA4" s="276" t="s">
        <v>188</v>
      </c>
      <c r="AB4" s="360"/>
      <c r="AC4" s="336" t="s">
        <v>28</v>
      </c>
      <c r="AD4" s="276" t="s">
        <v>29</v>
      </c>
      <c r="AE4" s="515"/>
      <c r="AF4" s="516"/>
      <c r="AG4" s="516"/>
      <c r="AH4" s="65"/>
    </row>
    <row r="5" spans="1:34" ht="15" customHeight="1" x14ac:dyDescent="0.25">
      <c r="A5" s="673"/>
      <c r="B5" s="674"/>
      <c r="C5" s="675"/>
      <c r="D5" s="65"/>
      <c r="E5" s="806" t="s">
        <v>596</v>
      </c>
      <c r="F5" s="807"/>
      <c r="G5" s="807"/>
      <c r="H5" s="807"/>
      <c r="I5" s="807"/>
      <c r="J5" s="807"/>
      <c r="K5" s="807"/>
      <c r="L5" s="807"/>
      <c r="M5" s="807"/>
      <c r="N5" s="807"/>
      <c r="O5" s="807"/>
      <c r="P5" s="807"/>
      <c r="Q5" s="358"/>
      <c r="R5" s="288"/>
      <c r="S5" s="289">
        <f>IF(SUM(S6:S18)&gt;0,9999,0)</f>
        <v>0</v>
      </c>
      <c r="T5" s="456"/>
      <c r="U5" s="288"/>
      <c r="V5" s="289">
        <f>IF(SUM(V6:V18)&gt;0,9999,0)</f>
        <v>0</v>
      </c>
      <c r="W5" s="290"/>
      <c r="X5" s="288"/>
      <c r="Y5" s="289">
        <f>IF(SUM(Y6:Y18)&gt;0,9999,0)</f>
        <v>0</v>
      </c>
      <c r="Z5" s="290"/>
      <c r="AA5" s="288"/>
      <c r="AB5" s="289">
        <f>IF(SUM(AB6:AB18)&gt;0,9999,0)</f>
        <v>0</v>
      </c>
      <c r="AC5" s="358"/>
      <c r="AD5" s="288"/>
      <c r="AE5" s="517"/>
      <c r="AF5" s="518"/>
      <c r="AG5" s="518"/>
      <c r="AH5" s="65"/>
    </row>
    <row r="6" spans="1:34" ht="15" customHeight="1" x14ac:dyDescent="0.25">
      <c r="A6" s="673" t="str">
        <f>SpaceO!E3</f>
        <v>Important Information</v>
      </c>
      <c r="B6" s="674"/>
      <c r="C6" s="675"/>
      <c r="D6" s="65"/>
      <c r="E6" s="863" t="s">
        <v>718</v>
      </c>
      <c r="F6" s="864"/>
      <c r="G6" s="864"/>
      <c r="H6" s="864"/>
      <c r="I6" s="864"/>
      <c r="J6" s="864"/>
      <c r="K6" s="864"/>
      <c r="L6" s="864"/>
      <c r="M6" s="864"/>
      <c r="N6" s="864"/>
      <c r="O6" s="864"/>
      <c r="P6" s="864"/>
      <c r="Q6" s="394">
        <v>60</v>
      </c>
      <c r="R6" s="397">
        <v>72</v>
      </c>
      <c r="S6" s="386"/>
      <c r="T6" s="399"/>
      <c r="U6" s="400"/>
      <c r="V6" s="386"/>
      <c r="W6" s="399"/>
      <c r="X6" s="400"/>
      <c r="Y6" s="386"/>
      <c r="Z6" s="399"/>
      <c r="AA6" s="400"/>
      <c r="AB6" s="389">
        <f>SUM(S6,V6,Y6)</f>
        <v>0</v>
      </c>
      <c r="AC6" s="394">
        <f t="shared" ref="AC6:AC18" si="0">$Q6*AB6</f>
        <v>0</v>
      </c>
      <c r="AD6" s="513">
        <f>$R6*AB6</f>
        <v>0</v>
      </c>
      <c r="AE6" s="519"/>
      <c r="AF6" s="520"/>
      <c r="AG6" s="520"/>
      <c r="AH6" s="65"/>
    </row>
    <row r="7" spans="1:34" ht="15" customHeight="1" x14ac:dyDescent="0.25">
      <c r="A7" s="673"/>
      <c r="B7" s="674"/>
      <c r="C7" s="675"/>
      <c r="D7" s="65"/>
      <c r="E7" s="858" t="s">
        <v>719</v>
      </c>
      <c r="F7" s="773"/>
      <c r="G7" s="773"/>
      <c r="H7" s="773"/>
      <c r="I7" s="773"/>
      <c r="J7" s="773"/>
      <c r="K7" s="773"/>
      <c r="L7" s="773"/>
      <c r="M7" s="773"/>
      <c r="N7" s="773"/>
      <c r="O7" s="773"/>
      <c r="P7" s="773"/>
      <c r="Q7" s="395">
        <v>36</v>
      </c>
      <c r="R7" s="398">
        <v>43.199999999999996</v>
      </c>
      <c r="S7" s="387"/>
      <c r="T7" s="401"/>
      <c r="U7" s="402"/>
      <c r="V7" s="387"/>
      <c r="W7" s="401"/>
      <c r="X7" s="402"/>
      <c r="Y7" s="387"/>
      <c r="Z7" s="401"/>
      <c r="AA7" s="402"/>
      <c r="AB7" s="390">
        <f t="shared" ref="AB7:AB12" si="1">SUM(S7,V7,Y7)</f>
        <v>0</v>
      </c>
      <c r="AC7" s="395">
        <f t="shared" si="0"/>
        <v>0</v>
      </c>
      <c r="AD7" s="514">
        <f>$R7*AB7</f>
        <v>0</v>
      </c>
      <c r="AE7" s="519"/>
      <c r="AF7" s="520"/>
      <c r="AG7" s="520"/>
      <c r="AH7" s="65"/>
    </row>
    <row r="8" spans="1:34" ht="15" customHeight="1" x14ac:dyDescent="0.25">
      <c r="A8" s="663" t="str">
        <f>SpaceEI!E3</f>
        <v>IT &amp; Networks</v>
      </c>
      <c r="B8" s="664"/>
      <c r="C8" s="665"/>
      <c r="D8" s="65"/>
      <c r="E8" s="858" t="s">
        <v>760</v>
      </c>
      <c r="F8" s="773"/>
      <c r="G8" s="773"/>
      <c r="H8" s="773"/>
      <c r="I8" s="773"/>
      <c r="J8" s="773"/>
      <c r="K8" s="773"/>
      <c r="L8" s="773"/>
      <c r="M8" s="773"/>
      <c r="N8" s="773"/>
      <c r="O8" s="773"/>
      <c r="P8" s="773"/>
      <c r="Q8" s="395">
        <v>57</v>
      </c>
      <c r="R8" s="398">
        <v>68.399999999999991</v>
      </c>
      <c r="S8" s="387"/>
      <c r="T8" s="401"/>
      <c r="U8" s="402"/>
      <c r="V8" s="387"/>
      <c r="W8" s="401"/>
      <c r="X8" s="402"/>
      <c r="Y8" s="387"/>
      <c r="Z8" s="401"/>
      <c r="AA8" s="402"/>
      <c r="AB8" s="390">
        <f t="shared" ref="AB8:AB11" si="2">SUM(S8,V8,Y8)</f>
        <v>0</v>
      </c>
      <c r="AC8" s="395">
        <f t="shared" si="0"/>
        <v>0</v>
      </c>
      <c r="AD8" s="514">
        <f t="shared" ref="AD8:AD11" si="3">$R8*AB8</f>
        <v>0</v>
      </c>
      <c r="AE8" s="519"/>
      <c r="AF8" s="520"/>
      <c r="AG8" s="520"/>
      <c r="AH8" s="65"/>
    </row>
    <row r="9" spans="1:34" ht="15" customHeight="1" x14ac:dyDescent="0.25">
      <c r="A9" s="666"/>
      <c r="B9" s="667"/>
      <c r="C9" s="668"/>
      <c r="D9" s="65"/>
      <c r="E9" s="858" t="s">
        <v>761</v>
      </c>
      <c r="F9" s="773"/>
      <c r="G9" s="773"/>
      <c r="H9" s="773"/>
      <c r="I9" s="773"/>
      <c r="J9" s="773"/>
      <c r="K9" s="773"/>
      <c r="L9" s="773"/>
      <c r="M9" s="773"/>
      <c r="N9" s="773"/>
      <c r="O9" s="773"/>
      <c r="P9" s="773"/>
      <c r="Q9" s="395">
        <v>57</v>
      </c>
      <c r="R9" s="398">
        <v>68.399999999999991</v>
      </c>
      <c r="S9" s="387"/>
      <c r="T9" s="401"/>
      <c r="U9" s="402"/>
      <c r="V9" s="387"/>
      <c r="W9" s="401"/>
      <c r="X9" s="402"/>
      <c r="Y9" s="387"/>
      <c r="Z9" s="401"/>
      <c r="AA9" s="402"/>
      <c r="AB9" s="390">
        <f t="shared" si="2"/>
        <v>0</v>
      </c>
      <c r="AC9" s="395">
        <f t="shared" si="0"/>
        <v>0</v>
      </c>
      <c r="AD9" s="514">
        <f t="shared" si="3"/>
        <v>0</v>
      </c>
      <c r="AE9" s="519"/>
      <c r="AF9" s="520"/>
      <c r="AG9" s="520"/>
      <c r="AH9" s="65"/>
    </row>
    <row r="10" spans="1:34" ht="15" customHeight="1" x14ac:dyDescent="0.25">
      <c r="A10" s="663" t="str">
        <f>SpaceUT!E3</f>
        <v>Utilities</v>
      </c>
      <c r="B10" s="664"/>
      <c r="C10" s="665"/>
      <c r="D10" s="65"/>
      <c r="E10" s="858" t="s">
        <v>824</v>
      </c>
      <c r="F10" s="773"/>
      <c r="G10" s="773"/>
      <c r="H10" s="773"/>
      <c r="I10" s="773"/>
      <c r="J10" s="773"/>
      <c r="K10" s="773"/>
      <c r="L10" s="773"/>
      <c r="M10" s="773"/>
      <c r="N10" s="773"/>
      <c r="O10" s="773"/>
      <c r="P10" s="773"/>
      <c r="Q10" s="395">
        <v>57</v>
      </c>
      <c r="R10" s="398">
        <v>68.399999999999991</v>
      </c>
      <c r="S10" s="387"/>
      <c r="T10" s="401"/>
      <c r="U10" s="402"/>
      <c r="V10" s="387"/>
      <c r="W10" s="401"/>
      <c r="X10" s="402"/>
      <c r="Y10" s="387"/>
      <c r="Z10" s="401"/>
      <c r="AA10" s="402"/>
      <c r="AB10" s="390">
        <f t="shared" si="2"/>
        <v>0</v>
      </c>
      <c r="AC10" s="395">
        <f t="shared" si="0"/>
        <v>0</v>
      </c>
      <c r="AD10" s="514">
        <f t="shared" si="3"/>
        <v>0</v>
      </c>
      <c r="AE10" s="519"/>
      <c r="AF10" s="520"/>
      <c r="AG10" s="520"/>
      <c r="AH10" s="65"/>
    </row>
    <row r="11" spans="1:34" ht="15" customHeight="1" x14ac:dyDescent="0.25">
      <c r="A11" s="666"/>
      <c r="B11" s="667"/>
      <c r="C11" s="668"/>
      <c r="D11" s="65"/>
      <c r="E11" s="858" t="s">
        <v>762</v>
      </c>
      <c r="F11" s="773"/>
      <c r="G11" s="773"/>
      <c r="H11" s="773"/>
      <c r="I11" s="773"/>
      <c r="J11" s="773"/>
      <c r="K11" s="773"/>
      <c r="L11" s="773"/>
      <c r="M11" s="773"/>
      <c r="N11" s="773"/>
      <c r="O11" s="773"/>
      <c r="P11" s="773"/>
      <c r="Q11" s="395">
        <v>57</v>
      </c>
      <c r="R11" s="398">
        <v>68.399999999999991</v>
      </c>
      <c r="S11" s="387"/>
      <c r="T11" s="401"/>
      <c r="U11" s="402"/>
      <c r="V11" s="387"/>
      <c r="W11" s="401"/>
      <c r="X11" s="402"/>
      <c r="Y11" s="387"/>
      <c r="Z11" s="401"/>
      <c r="AA11" s="402"/>
      <c r="AB11" s="390">
        <f t="shared" si="2"/>
        <v>0</v>
      </c>
      <c r="AC11" s="395">
        <f t="shared" si="0"/>
        <v>0</v>
      </c>
      <c r="AD11" s="514">
        <f t="shared" si="3"/>
        <v>0</v>
      </c>
      <c r="AE11" s="519"/>
      <c r="AF11" s="520"/>
      <c r="AG11" s="520"/>
      <c r="AH11" s="65"/>
    </row>
    <row r="12" spans="1:34" ht="15" customHeight="1" x14ac:dyDescent="0.25">
      <c r="A12" s="663" t="str">
        <f>SpaceSA!E3</f>
        <v>Safety</v>
      </c>
      <c r="B12" s="664"/>
      <c r="C12" s="665"/>
      <c r="D12" s="65"/>
      <c r="E12" s="858" t="s">
        <v>815</v>
      </c>
      <c r="F12" s="773"/>
      <c r="G12" s="773"/>
      <c r="H12" s="773"/>
      <c r="I12" s="773"/>
      <c r="J12" s="773"/>
      <c r="K12" s="773"/>
      <c r="L12" s="773"/>
      <c r="M12" s="773"/>
      <c r="N12" s="773"/>
      <c r="O12" s="773"/>
      <c r="P12" s="773"/>
      <c r="Q12" s="395">
        <v>57</v>
      </c>
      <c r="R12" s="398">
        <v>68.399999999999991</v>
      </c>
      <c r="S12" s="387"/>
      <c r="T12" s="401"/>
      <c r="U12" s="402"/>
      <c r="V12" s="387"/>
      <c r="W12" s="401"/>
      <c r="X12" s="402"/>
      <c r="Y12" s="387"/>
      <c r="Z12" s="401"/>
      <c r="AA12" s="402"/>
      <c r="AB12" s="390">
        <f t="shared" si="1"/>
        <v>0</v>
      </c>
      <c r="AC12" s="395">
        <f t="shared" si="0"/>
        <v>0</v>
      </c>
      <c r="AD12" s="514">
        <f t="shared" ref="AD12" si="4">$R12*AB12</f>
        <v>0</v>
      </c>
      <c r="AE12" s="519"/>
      <c r="AF12" s="520"/>
      <c r="AG12" s="520"/>
      <c r="AH12" s="65"/>
    </row>
    <row r="13" spans="1:34" ht="15" customHeight="1" x14ac:dyDescent="0.25">
      <c r="A13" s="666"/>
      <c r="B13" s="667"/>
      <c r="C13" s="668"/>
      <c r="D13" s="65"/>
      <c r="E13" s="858" t="s">
        <v>722</v>
      </c>
      <c r="F13" s="773"/>
      <c r="G13" s="773"/>
      <c r="H13" s="773"/>
      <c r="I13" s="773"/>
      <c r="J13" s="773"/>
      <c r="K13" s="773"/>
      <c r="L13" s="773"/>
      <c r="M13" s="773"/>
      <c r="N13" s="773"/>
      <c r="O13" s="773"/>
      <c r="P13" s="773"/>
      <c r="Q13" s="395">
        <v>33</v>
      </c>
      <c r="R13" s="398">
        <v>39.6</v>
      </c>
      <c r="S13" s="387"/>
      <c r="T13" s="401"/>
      <c r="U13" s="402"/>
      <c r="V13" s="387"/>
      <c r="W13" s="401"/>
      <c r="X13" s="402"/>
      <c r="Y13" s="387"/>
      <c r="Z13" s="401"/>
      <c r="AA13" s="402"/>
      <c r="AB13" s="390">
        <f t="shared" ref="AB13:AB18" si="5">SUM(S13,V13,Y13)</f>
        <v>0</v>
      </c>
      <c r="AC13" s="395">
        <f t="shared" si="0"/>
        <v>0</v>
      </c>
      <c r="AD13" s="514">
        <f t="shared" ref="AD13:AD18" si="6">$R13*AB13</f>
        <v>0</v>
      </c>
      <c r="AE13" s="519"/>
      <c r="AF13" s="520"/>
      <c r="AG13" s="520"/>
      <c r="AH13" s="65"/>
    </row>
    <row r="14" spans="1:34" ht="15" customHeight="1" x14ac:dyDescent="0.25">
      <c r="A14" s="663" t="str">
        <f>SpaceFL!E3</f>
        <v>Flooring</v>
      </c>
      <c r="B14" s="664"/>
      <c r="C14" s="665"/>
      <c r="D14" s="65"/>
      <c r="E14" s="858" t="s">
        <v>720</v>
      </c>
      <c r="F14" s="773"/>
      <c r="G14" s="773"/>
      <c r="H14" s="773"/>
      <c r="I14" s="773"/>
      <c r="J14" s="773"/>
      <c r="K14" s="773"/>
      <c r="L14" s="773"/>
      <c r="M14" s="773"/>
      <c r="N14" s="773"/>
      <c r="O14" s="773"/>
      <c r="P14" s="773"/>
      <c r="Q14" s="395">
        <v>40.08</v>
      </c>
      <c r="R14" s="398">
        <v>48.095999999999997</v>
      </c>
      <c r="S14" s="387"/>
      <c r="T14" s="401"/>
      <c r="U14" s="402"/>
      <c r="V14" s="387"/>
      <c r="W14" s="401"/>
      <c r="X14" s="402"/>
      <c r="Y14" s="387"/>
      <c r="Z14" s="401"/>
      <c r="AA14" s="402"/>
      <c r="AB14" s="390">
        <f t="shared" si="5"/>
        <v>0</v>
      </c>
      <c r="AC14" s="395">
        <f t="shared" si="0"/>
        <v>0</v>
      </c>
      <c r="AD14" s="514">
        <f t="shared" si="6"/>
        <v>0</v>
      </c>
      <c r="AE14" s="519"/>
      <c r="AF14" s="520"/>
      <c r="AG14" s="520"/>
      <c r="AH14" s="65"/>
    </row>
    <row r="15" spans="1:34" ht="15" customHeight="1" x14ac:dyDescent="0.25">
      <c r="A15" s="666"/>
      <c r="B15" s="667"/>
      <c r="C15" s="668"/>
      <c r="D15" s="65"/>
      <c r="E15" s="858" t="s">
        <v>721</v>
      </c>
      <c r="F15" s="773"/>
      <c r="G15" s="773"/>
      <c r="H15" s="773"/>
      <c r="I15" s="773"/>
      <c r="J15" s="773"/>
      <c r="K15" s="773"/>
      <c r="L15" s="773"/>
      <c r="M15" s="773"/>
      <c r="N15" s="773"/>
      <c r="O15" s="773"/>
      <c r="P15" s="773"/>
      <c r="Q15" s="395">
        <v>15</v>
      </c>
      <c r="R15" s="398">
        <v>18</v>
      </c>
      <c r="S15" s="387"/>
      <c r="T15" s="401"/>
      <c r="U15" s="402"/>
      <c r="V15" s="387"/>
      <c r="W15" s="401"/>
      <c r="X15" s="402"/>
      <c r="Y15" s="387"/>
      <c r="Z15" s="401"/>
      <c r="AA15" s="402"/>
      <c r="AB15" s="390">
        <f t="shared" si="5"/>
        <v>0</v>
      </c>
      <c r="AC15" s="395">
        <f t="shared" si="0"/>
        <v>0</v>
      </c>
      <c r="AD15" s="514">
        <f t="shared" si="6"/>
        <v>0</v>
      </c>
      <c r="AE15" s="519"/>
      <c r="AF15" s="520"/>
      <c r="AG15" s="520"/>
      <c r="AH15" s="65"/>
    </row>
    <row r="16" spans="1:34" ht="15" customHeight="1" x14ac:dyDescent="0.25">
      <c r="A16" s="663" t="str">
        <f>SpaceCL!E3</f>
        <v>Cleaning</v>
      </c>
      <c r="B16" s="664"/>
      <c r="C16" s="665"/>
      <c r="D16" s="65"/>
      <c r="E16" s="858" t="s">
        <v>723</v>
      </c>
      <c r="F16" s="773"/>
      <c r="G16" s="773"/>
      <c r="H16" s="773"/>
      <c r="I16" s="773"/>
      <c r="J16" s="773"/>
      <c r="K16" s="773"/>
      <c r="L16" s="773"/>
      <c r="M16" s="773"/>
      <c r="N16" s="773"/>
      <c r="O16" s="773"/>
      <c r="P16" s="773"/>
      <c r="Q16" s="395">
        <v>96</v>
      </c>
      <c r="R16" s="398">
        <v>115.19999999999999</v>
      </c>
      <c r="S16" s="387"/>
      <c r="T16" s="401"/>
      <c r="U16" s="402"/>
      <c r="V16" s="387"/>
      <c r="W16" s="401"/>
      <c r="X16" s="402"/>
      <c r="Y16" s="387"/>
      <c r="Z16" s="401"/>
      <c r="AA16" s="402"/>
      <c r="AB16" s="390">
        <f t="shared" si="5"/>
        <v>0</v>
      </c>
      <c r="AC16" s="395">
        <f t="shared" si="0"/>
        <v>0</v>
      </c>
      <c r="AD16" s="514">
        <f t="shared" si="6"/>
        <v>0</v>
      </c>
      <c r="AE16" s="519"/>
      <c r="AF16" s="520"/>
      <c r="AG16" s="520"/>
      <c r="AH16" s="65"/>
    </row>
    <row r="17" spans="1:34" ht="15" customHeight="1" x14ac:dyDescent="0.25">
      <c r="A17" s="666"/>
      <c r="B17" s="667"/>
      <c r="C17" s="668"/>
      <c r="D17" s="65"/>
      <c r="E17" s="858" t="s">
        <v>725</v>
      </c>
      <c r="F17" s="773"/>
      <c r="G17" s="773"/>
      <c r="H17" s="773"/>
      <c r="I17" s="773"/>
      <c r="J17" s="773"/>
      <c r="K17" s="773"/>
      <c r="L17" s="773"/>
      <c r="M17" s="773"/>
      <c r="N17" s="773"/>
      <c r="O17" s="773"/>
      <c r="P17" s="773"/>
      <c r="Q17" s="395">
        <v>46.8</v>
      </c>
      <c r="R17" s="398">
        <v>56.16</v>
      </c>
      <c r="S17" s="387"/>
      <c r="T17" s="401"/>
      <c r="U17" s="402"/>
      <c r="V17" s="387"/>
      <c r="W17" s="401"/>
      <c r="X17" s="402"/>
      <c r="Y17" s="387"/>
      <c r="Z17" s="401"/>
      <c r="AA17" s="402"/>
      <c r="AB17" s="390">
        <f t="shared" si="5"/>
        <v>0</v>
      </c>
      <c r="AC17" s="395">
        <f t="shared" si="0"/>
        <v>0</v>
      </c>
      <c r="AD17" s="514">
        <f t="shared" si="6"/>
        <v>0</v>
      </c>
      <c r="AE17" s="519"/>
      <c r="AF17" s="520"/>
      <c r="AG17" s="520"/>
      <c r="AH17" s="65"/>
    </row>
    <row r="18" spans="1:34" ht="15" customHeight="1" x14ac:dyDescent="0.25">
      <c r="A18" s="676" t="str">
        <f>SpaceCA!E3</f>
        <v>Food</v>
      </c>
      <c r="B18" s="677"/>
      <c r="C18" s="678"/>
      <c r="D18" s="65"/>
      <c r="E18" s="858" t="s">
        <v>724</v>
      </c>
      <c r="F18" s="773"/>
      <c r="G18" s="773"/>
      <c r="H18" s="773"/>
      <c r="I18" s="773"/>
      <c r="J18" s="773"/>
      <c r="K18" s="773"/>
      <c r="L18" s="773"/>
      <c r="M18" s="773"/>
      <c r="N18" s="773"/>
      <c r="O18" s="773"/>
      <c r="P18" s="773"/>
      <c r="Q18" s="395">
        <v>96</v>
      </c>
      <c r="R18" s="398">
        <v>115.19999999999999</v>
      </c>
      <c r="S18" s="387"/>
      <c r="T18" s="401"/>
      <c r="U18" s="402"/>
      <c r="V18" s="387"/>
      <c r="W18" s="401"/>
      <c r="X18" s="402"/>
      <c r="Y18" s="387"/>
      <c r="Z18" s="401"/>
      <c r="AA18" s="402"/>
      <c r="AB18" s="390">
        <f t="shared" si="5"/>
        <v>0</v>
      </c>
      <c r="AC18" s="395">
        <f t="shared" si="0"/>
        <v>0</v>
      </c>
      <c r="AD18" s="514">
        <f t="shared" si="6"/>
        <v>0</v>
      </c>
      <c r="AE18" s="519"/>
      <c r="AF18" s="520"/>
      <c r="AG18" s="520"/>
      <c r="AH18" s="65"/>
    </row>
    <row r="19" spans="1:34" ht="15" customHeight="1" x14ac:dyDescent="0.25">
      <c r="A19" s="679"/>
      <c r="B19" s="680"/>
      <c r="C19" s="681"/>
      <c r="D19" s="65"/>
      <c r="E19" s="806" t="s">
        <v>170</v>
      </c>
      <c r="F19" s="807"/>
      <c r="G19" s="807"/>
      <c r="H19" s="807"/>
      <c r="I19" s="807"/>
      <c r="J19" s="807"/>
      <c r="K19" s="807"/>
      <c r="L19" s="807"/>
      <c r="M19" s="807"/>
      <c r="N19" s="807"/>
      <c r="O19" s="807"/>
      <c r="P19" s="807"/>
      <c r="Q19" s="358"/>
      <c r="R19" s="288"/>
      <c r="S19" s="289">
        <f>IF(SUM(S20:S25)&gt;0,9999,0)</f>
        <v>0</v>
      </c>
      <c r="T19" s="290"/>
      <c r="U19" s="288"/>
      <c r="V19" s="289">
        <f>IF(SUM(V20:V25)&gt;0,9999,0)</f>
        <v>0</v>
      </c>
      <c r="W19" s="290"/>
      <c r="X19" s="288"/>
      <c r="Y19" s="289">
        <f>IF(SUM(Y20:Y25)&gt;0,9999,0)</f>
        <v>0</v>
      </c>
      <c r="Z19" s="290"/>
      <c r="AA19" s="288"/>
      <c r="AB19" s="289">
        <f>IF(SUM(AB20:AB25)&gt;0,9999,0)</f>
        <v>0</v>
      </c>
      <c r="AC19" s="358"/>
      <c r="AD19" s="288"/>
      <c r="AE19" s="519"/>
      <c r="AF19" s="520"/>
      <c r="AG19" s="520"/>
      <c r="AH19" s="65"/>
    </row>
    <row r="20" spans="1:34" ht="15" customHeight="1" x14ac:dyDescent="0.25">
      <c r="A20" s="663" t="str">
        <f>'SpaceCA (2)'!E3</f>
        <v>Drinks</v>
      </c>
      <c r="B20" s="664"/>
      <c r="C20" s="665"/>
      <c r="D20" s="65"/>
      <c r="E20" s="863" t="s">
        <v>680</v>
      </c>
      <c r="F20" s="864"/>
      <c r="G20" s="864"/>
      <c r="H20" s="865"/>
      <c r="I20" s="769" t="s">
        <v>681</v>
      </c>
      <c r="J20" s="864"/>
      <c r="K20" s="864"/>
      <c r="L20" s="864"/>
      <c r="M20" s="864"/>
      <c r="N20" s="864"/>
      <c r="O20" s="864"/>
      <c r="P20" s="864"/>
      <c r="Q20" s="394">
        <v>18.297000000000004</v>
      </c>
      <c r="R20" s="372">
        <v>21.956400000000006</v>
      </c>
      <c r="S20" s="386"/>
      <c r="T20" s="399"/>
      <c r="U20" s="400"/>
      <c r="V20" s="386"/>
      <c r="W20" s="399"/>
      <c r="X20" s="405"/>
      <c r="Y20" s="386"/>
      <c r="Z20" s="408"/>
      <c r="AA20" s="405"/>
      <c r="AB20" s="391">
        <f t="shared" ref="AB20:AB25" si="7">SUM(S20,V20,Y20)</f>
        <v>0</v>
      </c>
      <c r="AC20" s="394">
        <f t="shared" ref="AC20:AC25" si="8">$Q20*AB20</f>
        <v>0</v>
      </c>
      <c r="AD20" s="489">
        <f t="shared" ref="AD20:AD25" si="9">$R20*AB20</f>
        <v>0</v>
      </c>
      <c r="AE20" s="519"/>
      <c r="AF20" s="520"/>
      <c r="AG20" s="520"/>
      <c r="AH20" s="65"/>
    </row>
    <row r="21" spans="1:34" ht="15" customHeight="1" x14ac:dyDescent="0.25">
      <c r="A21" s="666"/>
      <c r="B21" s="667"/>
      <c r="C21" s="668"/>
      <c r="D21" s="65"/>
      <c r="E21" s="858" t="s">
        <v>685</v>
      </c>
      <c r="F21" s="773"/>
      <c r="G21" s="773"/>
      <c r="H21" s="859"/>
      <c r="I21" s="766" t="s">
        <v>686</v>
      </c>
      <c r="J21" s="773"/>
      <c r="K21" s="773"/>
      <c r="L21" s="773"/>
      <c r="M21" s="773"/>
      <c r="N21" s="773"/>
      <c r="O21" s="773"/>
      <c r="P21" s="773"/>
      <c r="Q21" s="395">
        <v>6.8480000000000008</v>
      </c>
      <c r="R21" s="373">
        <v>8.2176000000000009</v>
      </c>
      <c r="S21" s="387"/>
      <c r="T21" s="401"/>
      <c r="U21" s="402"/>
      <c r="V21" s="387"/>
      <c r="W21" s="401"/>
      <c r="X21" s="406"/>
      <c r="Y21" s="387"/>
      <c r="Z21" s="409"/>
      <c r="AA21" s="406"/>
      <c r="AB21" s="392">
        <f t="shared" si="7"/>
        <v>0</v>
      </c>
      <c r="AC21" s="395">
        <f t="shared" si="8"/>
        <v>0</v>
      </c>
      <c r="AD21" s="120">
        <f t="shared" si="9"/>
        <v>0</v>
      </c>
      <c r="AE21" s="519"/>
      <c r="AF21" s="520"/>
      <c r="AG21" s="520"/>
      <c r="AH21" s="65"/>
    </row>
    <row r="22" spans="1:34" ht="15" customHeight="1" x14ac:dyDescent="0.25">
      <c r="A22" s="663" t="str">
        <f>'SpaceCA (3)'!E3</f>
        <v>Alcohol</v>
      </c>
      <c r="B22" s="664"/>
      <c r="C22" s="665"/>
      <c r="D22" s="65"/>
      <c r="E22" s="858" t="s">
        <v>682</v>
      </c>
      <c r="F22" s="773"/>
      <c r="G22" s="773"/>
      <c r="H22" s="859"/>
      <c r="I22" s="766" t="s">
        <v>683</v>
      </c>
      <c r="J22" s="773"/>
      <c r="K22" s="773"/>
      <c r="L22" s="773"/>
      <c r="M22" s="773"/>
      <c r="N22" s="773"/>
      <c r="O22" s="773"/>
      <c r="P22" s="773"/>
      <c r="Q22" s="395">
        <v>6.8480000000000008</v>
      </c>
      <c r="R22" s="373">
        <v>8.2176000000000009</v>
      </c>
      <c r="S22" s="387"/>
      <c r="T22" s="401"/>
      <c r="U22" s="402"/>
      <c r="V22" s="387"/>
      <c r="W22" s="401"/>
      <c r="X22" s="406"/>
      <c r="Y22" s="387"/>
      <c r="Z22" s="409"/>
      <c r="AA22" s="406"/>
      <c r="AB22" s="392">
        <f t="shared" si="7"/>
        <v>0</v>
      </c>
      <c r="AC22" s="395">
        <f t="shared" si="8"/>
        <v>0</v>
      </c>
      <c r="AD22" s="120">
        <f t="shared" si="9"/>
        <v>0</v>
      </c>
      <c r="AE22" s="521"/>
      <c r="AF22" s="522"/>
      <c r="AG22" s="520"/>
      <c r="AH22" s="65"/>
    </row>
    <row r="23" spans="1:34" ht="15" customHeight="1" x14ac:dyDescent="0.25">
      <c r="A23" s="666"/>
      <c r="B23" s="667"/>
      <c r="C23" s="668"/>
      <c r="D23" s="65"/>
      <c r="E23" s="858" t="s">
        <v>171</v>
      </c>
      <c r="F23" s="773"/>
      <c r="G23" s="773"/>
      <c r="H23" s="859"/>
      <c r="I23" s="766" t="s">
        <v>683</v>
      </c>
      <c r="J23" s="773"/>
      <c r="K23" s="773"/>
      <c r="L23" s="773"/>
      <c r="M23" s="773"/>
      <c r="N23" s="773"/>
      <c r="O23" s="773"/>
      <c r="P23" s="773"/>
      <c r="Q23" s="395">
        <v>6.8480000000000008</v>
      </c>
      <c r="R23" s="373">
        <v>8.2176000000000009</v>
      </c>
      <c r="S23" s="387"/>
      <c r="T23" s="401"/>
      <c r="U23" s="402"/>
      <c r="V23" s="387"/>
      <c r="W23" s="401"/>
      <c r="X23" s="406"/>
      <c r="Y23" s="387"/>
      <c r="Z23" s="409"/>
      <c r="AA23" s="406"/>
      <c r="AB23" s="392">
        <f t="shared" si="7"/>
        <v>0</v>
      </c>
      <c r="AC23" s="395">
        <f t="shared" si="8"/>
        <v>0</v>
      </c>
      <c r="AD23" s="120">
        <f t="shared" si="9"/>
        <v>0</v>
      </c>
      <c r="AE23" s="517"/>
      <c r="AF23" s="518"/>
      <c r="AG23" s="518"/>
      <c r="AH23" s="65"/>
    </row>
    <row r="24" spans="1:34" ht="15" customHeight="1" x14ac:dyDescent="0.25">
      <c r="A24" s="663" t="str">
        <f>'SpaceCA (4)'!E3</f>
        <v>Catering - Equipment</v>
      </c>
      <c r="B24" s="664"/>
      <c r="C24" s="665"/>
      <c r="D24" s="65"/>
      <c r="E24" s="858" t="s">
        <v>172</v>
      </c>
      <c r="F24" s="773"/>
      <c r="G24" s="773"/>
      <c r="H24" s="859"/>
      <c r="I24" s="766" t="s">
        <v>684</v>
      </c>
      <c r="J24" s="773"/>
      <c r="K24" s="773"/>
      <c r="L24" s="773"/>
      <c r="M24" s="773"/>
      <c r="N24" s="773"/>
      <c r="O24" s="773"/>
      <c r="P24" s="773"/>
      <c r="Q24" s="395">
        <v>6.8480000000000008</v>
      </c>
      <c r="R24" s="373">
        <v>8.2176000000000009</v>
      </c>
      <c r="S24" s="387"/>
      <c r="T24" s="401"/>
      <c r="U24" s="402"/>
      <c r="V24" s="387"/>
      <c r="W24" s="401"/>
      <c r="X24" s="406"/>
      <c r="Y24" s="387"/>
      <c r="Z24" s="409"/>
      <c r="AA24" s="406"/>
      <c r="AB24" s="392">
        <f t="shared" si="7"/>
        <v>0</v>
      </c>
      <c r="AC24" s="395">
        <f t="shared" si="8"/>
        <v>0</v>
      </c>
      <c r="AD24" s="120">
        <f t="shared" si="9"/>
        <v>0</v>
      </c>
      <c r="AE24" s="519"/>
      <c r="AF24" s="520"/>
      <c r="AG24" s="520"/>
      <c r="AH24" s="65"/>
    </row>
    <row r="25" spans="1:34" ht="15" customHeight="1" x14ac:dyDescent="0.25">
      <c r="A25" s="666"/>
      <c r="B25" s="667"/>
      <c r="C25" s="668"/>
      <c r="D25" s="65"/>
      <c r="E25" s="866" t="s">
        <v>662</v>
      </c>
      <c r="F25" s="867"/>
      <c r="G25" s="867"/>
      <c r="H25" s="868"/>
      <c r="I25" s="735" t="s">
        <v>668</v>
      </c>
      <c r="J25" s="867"/>
      <c r="K25" s="867"/>
      <c r="L25" s="867"/>
      <c r="M25" s="867"/>
      <c r="N25" s="867"/>
      <c r="O25" s="867"/>
      <c r="P25" s="867"/>
      <c r="Q25" s="396">
        <v>6.8480000000000008</v>
      </c>
      <c r="R25" s="374">
        <v>8.2176000000000009</v>
      </c>
      <c r="S25" s="388"/>
      <c r="T25" s="403"/>
      <c r="U25" s="404"/>
      <c r="V25" s="388"/>
      <c r="W25" s="403"/>
      <c r="X25" s="407"/>
      <c r="Y25" s="388"/>
      <c r="Z25" s="410"/>
      <c r="AA25" s="407"/>
      <c r="AB25" s="393">
        <f t="shared" si="7"/>
        <v>0</v>
      </c>
      <c r="AC25" s="396">
        <f t="shared" si="8"/>
        <v>0</v>
      </c>
      <c r="AD25" s="365">
        <f t="shared" si="9"/>
        <v>0</v>
      </c>
      <c r="AE25" s="519"/>
      <c r="AF25" s="520"/>
      <c r="AG25" s="520"/>
      <c r="AH25" s="65"/>
    </row>
    <row r="26" spans="1:34" ht="15" customHeight="1" x14ac:dyDescent="0.25">
      <c r="A26" s="663" t="str">
        <f>'SpaceCA (5)'!E3</f>
        <v>Catering - Hygiene</v>
      </c>
      <c r="B26" s="664"/>
      <c r="C26" s="665"/>
      <c r="D26" s="65"/>
      <c r="E26" s="112"/>
      <c r="F26" s="159"/>
      <c r="G26" s="159"/>
      <c r="H26" s="159"/>
      <c r="I26" s="159"/>
      <c r="J26" s="159"/>
      <c r="K26" s="159"/>
      <c r="L26" s="159"/>
      <c r="M26" s="159"/>
      <c r="N26" s="159"/>
      <c r="O26" s="159"/>
      <c r="P26" s="159"/>
      <c r="Q26" s="355"/>
      <c r="R26" s="159"/>
      <c r="S26" s="159"/>
      <c r="T26" s="160"/>
      <c r="U26" s="159"/>
      <c r="V26" s="159"/>
      <c r="W26" s="160"/>
      <c r="X26" s="159"/>
      <c r="Y26" s="159"/>
      <c r="Z26" s="160"/>
      <c r="AA26" s="80"/>
      <c r="AB26" s="80"/>
      <c r="AC26" s="80"/>
      <c r="AD26" s="581"/>
      <c r="AE26" s="520"/>
      <c r="AF26" s="520"/>
      <c r="AG26" s="520"/>
      <c r="AH26" s="65"/>
    </row>
    <row r="27" spans="1:34" ht="15" customHeight="1" x14ac:dyDescent="0.25">
      <c r="A27" s="666"/>
      <c r="B27" s="667"/>
      <c r="C27" s="668"/>
      <c r="D27" s="65"/>
      <c r="E27" s="721" t="s">
        <v>734</v>
      </c>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3"/>
      <c r="AE27" s="519"/>
      <c r="AF27" s="520"/>
      <c r="AG27" s="520"/>
      <c r="AH27" s="65"/>
    </row>
    <row r="28" spans="1:34" ht="15" customHeight="1" x14ac:dyDescent="0.25">
      <c r="A28" s="663" t="str">
        <f>SpaceGR!E3</f>
        <v>Graphics &amp; Rigging</v>
      </c>
      <c r="B28" s="664"/>
      <c r="C28" s="665"/>
      <c r="D28" s="65"/>
      <c r="E28" s="724"/>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725"/>
      <c r="AD28" s="726"/>
      <c r="AE28" s="519"/>
      <c r="AF28" s="520"/>
      <c r="AG28" s="520"/>
      <c r="AH28" s="65"/>
    </row>
    <row r="29" spans="1:34" ht="15" customHeight="1" x14ac:dyDescent="0.25">
      <c r="A29" s="666"/>
      <c r="B29" s="667"/>
      <c r="C29" s="668"/>
      <c r="D29" s="65"/>
      <c r="E29" s="724"/>
      <c r="F29" s="725"/>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6"/>
      <c r="AE29" s="521"/>
      <c r="AF29" s="522"/>
      <c r="AG29" s="520"/>
      <c r="AH29" s="65"/>
    </row>
    <row r="30" spans="1:34" ht="15" customHeight="1" x14ac:dyDescent="0.25">
      <c r="A30" s="663" t="str">
        <f>SpaceCD!E2</f>
        <v>Your contact details</v>
      </c>
      <c r="B30" s="664"/>
      <c r="C30" s="665"/>
      <c r="D30" s="65"/>
      <c r="E30" s="724"/>
      <c r="F30" s="725"/>
      <c r="G30" s="725"/>
      <c r="H30" s="725"/>
      <c r="I30" s="725"/>
      <c r="J30" s="725"/>
      <c r="K30" s="725"/>
      <c r="L30" s="725"/>
      <c r="M30" s="725"/>
      <c r="N30" s="725"/>
      <c r="O30" s="725"/>
      <c r="P30" s="725"/>
      <c r="Q30" s="725"/>
      <c r="R30" s="725"/>
      <c r="S30" s="725"/>
      <c r="T30" s="725"/>
      <c r="U30" s="725"/>
      <c r="V30" s="725"/>
      <c r="W30" s="725"/>
      <c r="X30" s="725"/>
      <c r="Y30" s="725"/>
      <c r="Z30" s="725"/>
      <c r="AA30" s="725"/>
      <c r="AB30" s="725"/>
      <c r="AC30" s="725"/>
      <c r="AD30" s="726"/>
      <c r="AE30" s="65"/>
      <c r="AF30" s="65"/>
      <c r="AG30" s="65"/>
      <c r="AH30" s="65"/>
    </row>
    <row r="31" spans="1:34" ht="15" customHeight="1" x14ac:dyDescent="0.25">
      <c r="A31" s="666"/>
      <c r="B31" s="667"/>
      <c r="C31" s="668"/>
      <c r="D31" s="65"/>
      <c r="E31" s="724"/>
      <c r="F31" s="725"/>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6"/>
      <c r="AE31" s="65"/>
      <c r="AF31" s="65"/>
      <c r="AG31" s="65"/>
      <c r="AH31" s="65"/>
    </row>
    <row r="32" spans="1:34" ht="15" customHeight="1" x14ac:dyDescent="0.25">
      <c r="A32" s="663" t="str">
        <f>SpaceOS!E2</f>
        <v>Order summary</v>
      </c>
      <c r="B32" s="664"/>
      <c r="C32" s="665"/>
      <c r="D32" s="65"/>
      <c r="E32" s="724"/>
      <c r="F32" s="725"/>
      <c r="G32" s="725"/>
      <c r="H32" s="725"/>
      <c r="I32" s="725"/>
      <c r="J32" s="725"/>
      <c r="K32" s="725"/>
      <c r="L32" s="725"/>
      <c r="M32" s="725"/>
      <c r="N32" s="725"/>
      <c r="O32" s="725"/>
      <c r="P32" s="725"/>
      <c r="Q32" s="725"/>
      <c r="R32" s="725"/>
      <c r="S32" s="725"/>
      <c r="T32" s="725"/>
      <c r="U32" s="725"/>
      <c r="V32" s="725"/>
      <c r="W32" s="725"/>
      <c r="X32" s="725"/>
      <c r="Y32" s="725"/>
      <c r="Z32" s="725"/>
      <c r="AA32" s="725"/>
      <c r="AB32" s="725"/>
      <c r="AC32" s="725"/>
      <c r="AD32" s="726"/>
      <c r="AE32" s="65"/>
      <c r="AF32" s="65"/>
      <c r="AG32" s="65"/>
      <c r="AH32" s="65"/>
    </row>
    <row r="33" spans="1:34" ht="15" customHeight="1" x14ac:dyDescent="0.25">
      <c r="A33" s="666"/>
      <c r="B33" s="667"/>
      <c r="C33" s="668"/>
      <c r="D33" s="65"/>
      <c r="E33" s="724"/>
      <c r="F33" s="725"/>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6"/>
      <c r="AE33" s="65"/>
      <c r="AF33" s="65"/>
      <c r="AG33" s="65"/>
      <c r="AH33" s="65"/>
    </row>
    <row r="34" spans="1:34" ht="15" customHeight="1" x14ac:dyDescent="0.25">
      <c r="A34" s="663" t="str">
        <f>SpaceTC!E2</f>
        <v>Terms &amp; Conditions</v>
      </c>
      <c r="B34" s="664"/>
      <c r="C34" s="665"/>
      <c r="D34" s="65"/>
      <c r="E34" s="724"/>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6"/>
      <c r="AE34" s="65"/>
      <c r="AF34" s="65"/>
      <c r="AG34" s="65"/>
      <c r="AH34" s="65"/>
    </row>
    <row r="35" spans="1:34" ht="15" customHeight="1" x14ac:dyDescent="0.25">
      <c r="A35" s="666"/>
      <c r="B35" s="667"/>
      <c r="C35" s="668"/>
      <c r="D35" s="65"/>
      <c r="E35" s="724"/>
      <c r="F35" s="725"/>
      <c r="G35" s="725"/>
      <c r="H35" s="725"/>
      <c r="I35" s="725"/>
      <c r="J35" s="725"/>
      <c r="K35" s="725"/>
      <c r="L35" s="725"/>
      <c r="M35" s="725"/>
      <c r="N35" s="725"/>
      <c r="O35" s="725"/>
      <c r="P35" s="725"/>
      <c r="Q35" s="725"/>
      <c r="R35" s="725"/>
      <c r="S35" s="725"/>
      <c r="T35" s="725"/>
      <c r="U35" s="725"/>
      <c r="V35" s="725"/>
      <c r="W35" s="725"/>
      <c r="X35" s="725"/>
      <c r="Y35" s="725"/>
      <c r="Z35" s="725"/>
      <c r="AA35" s="725"/>
      <c r="AB35" s="725"/>
      <c r="AC35" s="725"/>
      <c r="AD35" s="726"/>
      <c r="AE35" s="65"/>
      <c r="AF35" s="65"/>
      <c r="AG35" s="65"/>
      <c r="AH35" s="65"/>
    </row>
    <row r="36" spans="1:34" ht="15" customHeight="1" x14ac:dyDescent="0.25">
      <c r="A36" s="72"/>
      <c r="B36" s="72"/>
      <c r="C36" s="72"/>
      <c r="D36" s="65"/>
      <c r="E36" s="724"/>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6"/>
      <c r="AE36" s="65"/>
      <c r="AF36" s="65"/>
      <c r="AG36" s="65"/>
      <c r="AH36" s="65"/>
    </row>
    <row r="37" spans="1:34" ht="15" customHeight="1" x14ac:dyDescent="0.25">
      <c r="A37" s="73"/>
      <c r="B37" s="73"/>
      <c r="C37" s="73"/>
      <c r="D37" s="65"/>
      <c r="E37" s="724"/>
      <c r="F37" s="725"/>
      <c r="G37" s="725"/>
      <c r="H37" s="725"/>
      <c r="I37" s="725"/>
      <c r="J37" s="725"/>
      <c r="K37" s="725"/>
      <c r="L37" s="725"/>
      <c r="M37" s="725"/>
      <c r="N37" s="725"/>
      <c r="O37" s="725"/>
      <c r="P37" s="725"/>
      <c r="Q37" s="725"/>
      <c r="R37" s="725"/>
      <c r="S37" s="725"/>
      <c r="T37" s="725"/>
      <c r="U37" s="725"/>
      <c r="V37" s="725"/>
      <c r="W37" s="725"/>
      <c r="X37" s="725"/>
      <c r="Y37" s="725"/>
      <c r="Z37" s="725"/>
      <c r="AA37" s="725"/>
      <c r="AB37" s="725"/>
      <c r="AC37" s="725"/>
      <c r="AD37" s="726"/>
      <c r="AE37" s="65"/>
      <c r="AF37" s="65"/>
      <c r="AG37" s="65"/>
      <c r="AH37" s="65"/>
    </row>
    <row r="38" spans="1:34" ht="15" customHeight="1" x14ac:dyDescent="0.25">
      <c r="A38" s="669" t="s">
        <v>18</v>
      </c>
      <c r="B38" s="669"/>
      <c r="C38" s="669"/>
      <c r="D38" s="65"/>
      <c r="E38" s="724"/>
      <c r="F38" s="725"/>
      <c r="G38" s="725"/>
      <c r="H38" s="725"/>
      <c r="I38" s="725"/>
      <c r="J38" s="725"/>
      <c r="K38" s="725"/>
      <c r="L38" s="725"/>
      <c r="M38" s="725"/>
      <c r="N38" s="725"/>
      <c r="O38" s="725"/>
      <c r="P38" s="725"/>
      <c r="Q38" s="725"/>
      <c r="R38" s="725"/>
      <c r="S38" s="725"/>
      <c r="T38" s="725"/>
      <c r="U38" s="725"/>
      <c r="V38" s="725"/>
      <c r="W38" s="725"/>
      <c r="X38" s="725"/>
      <c r="Y38" s="725"/>
      <c r="Z38" s="725"/>
      <c r="AA38" s="725"/>
      <c r="AB38" s="725"/>
      <c r="AC38" s="725"/>
      <c r="AD38" s="726"/>
      <c r="AE38" s="65"/>
      <c r="AF38" s="65"/>
      <c r="AG38" s="65"/>
      <c r="AH38" s="65"/>
    </row>
    <row r="39" spans="1:34" ht="15" customHeight="1" x14ac:dyDescent="0.25">
      <c r="A39" s="104" t="s">
        <v>88</v>
      </c>
      <c r="B39" s="67"/>
      <c r="C39" s="67"/>
      <c r="D39" s="65"/>
      <c r="E39" s="724"/>
      <c r="F39" s="725"/>
      <c r="G39" s="725"/>
      <c r="H39" s="725"/>
      <c r="I39" s="725"/>
      <c r="J39" s="725"/>
      <c r="K39" s="725"/>
      <c r="L39" s="725"/>
      <c r="M39" s="725"/>
      <c r="N39" s="725"/>
      <c r="O39" s="725"/>
      <c r="P39" s="725"/>
      <c r="Q39" s="725"/>
      <c r="R39" s="725"/>
      <c r="S39" s="725"/>
      <c r="T39" s="725"/>
      <c r="U39" s="725"/>
      <c r="V39" s="725"/>
      <c r="W39" s="725"/>
      <c r="X39" s="725"/>
      <c r="Y39" s="725"/>
      <c r="Z39" s="725"/>
      <c r="AA39" s="725"/>
      <c r="AB39" s="725"/>
      <c r="AC39" s="725"/>
      <c r="AD39" s="726"/>
      <c r="AE39" s="65"/>
      <c r="AF39" s="65"/>
      <c r="AG39" s="65"/>
      <c r="AH39" s="65"/>
    </row>
    <row r="40" spans="1:34" ht="15" customHeight="1" x14ac:dyDescent="0.25">
      <c r="A40" s="68" t="s">
        <v>20</v>
      </c>
      <c r="B40" s="67"/>
      <c r="C40" s="67"/>
      <c r="D40" s="65"/>
      <c r="E40" s="724"/>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6"/>
      <c r="AE40" s="65"/>
      <c r="AF40" s="65"/>
      <c r="AG40" s="65"/>
      <c r="AH40" s="65"/>
    </row>
    <row r="41" spans="1:34" ht="15" customHeight="1" x14ac:dyDescent="0.25">
      <c r="A41" s="68" t="s">
        <v>21</v>
      </c>
      <c r="B41" s="67"/>
      <c r="C41" s="67"/>
      <c r="D41" s="65"/>
      <c r="E41" s="727"/>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9"/>
      <c r="AE41" s="65"/>
      <c r="AF41" s="65"/>
      <c r="AG41" s="65"/>
      <c r="AH41" s="65"/>
    </row>
    <row r="42" spans="1:34" ht="15" customHeight="1" x14ac:dyDescent="0.25">
      <c r="A42" s="68" t="s">
        <v>22</v>
      </c>
      <c r="B42" s="67"/>
      <c r="C42" s="67"/>
      <c r="D42" s="65"/>
      <c r="E42" s="65"/>
      <c r="F42" s="65"/>
      <c r="G42" s="65"/>
      <c r="H42" s="65"/>
      <c r="I42" s="65"/>
      <c r="J42" s="65"/>
      <c r="K42" s="65"/>
      <c r="L42" s="65"/>
      <c r="M42" s="65"/>
      <c r="N42" s="65"/>
      <c r="O42" s="65"/>
      <c r="P42" s="65"/>
      <c r="Q42" s="339"/>
      <c r="R42" s="65"/>
      <c r="S42" s="65"/>
      <c r="T42" s="139"/>
      <c r="U42" s="65"/>
      <c r="V42" s="65"/>
      <c r="W42" s="139"/>
      <c r="X42" s="65"/>
      <c r="Y42" s="65"/>
      <c r="Z42" s="139"/>
      <c r="AA42" s="65"/>
      <c r="AB42" s="65"/>
      <c r="AC42" s="65"/>
      <c r="AD42" s="65"/>
      <c r="AE42" s="65"/>
      <c r="AF42" s="65"/>
      <c r="AG42" s="65"/>
      <c r="AH42" s="65"/>
    </row>
    <row r="43" spans="1:34" ht="15" customHeight="1" x14ac:dyDescent="0.25">
      <c r="A43" s="68" t="s">
        <v>23</v>
      </c>
      <c r="B43" s="67"/>
      <c r="C43" s="67"/>
      <c r="D43" s="65"/>
      <c r="E43" s="65"/>
      <c r="F43" s="65"/>
      <c r="G43" s="65"/>
      <c r="H43" s="65"/>
      <c r="I43" s="65"/>
      <c r="J43" s="65"/>
      <c r="K43" s="65"/>
      <c r="L43" s="65"/>
      <c r="M43" s="65"/>
      <c r="N43" s="65"/>
      <c r="O43" s="65"/>
      <c r="P43" s="65"/>
      <c r="Q43" s="339"/>
      <c r="R43" s="65"/>
      <c r="S43" s="65"/>
      <c r="T43" s="139"/>
      <c r="U43" s="65"/>
      <c r="V43" s="65"/>
      <c r="W43" s="139"/>
      <c r="X43" s="65"/>
      <c r="Y43" s="65"/>
      <c r="Z43" s="139"/>
      <c r="AA43" s="65"/>
      <c r="AB43" s="65"/>
      <c r="AC43" s="65"/>
      <c r="AD43" s="65"/>
      <c r="AE43" s="65"/>
      <c r="AF43" s="65"/>
      <c r="AG43" s="65"/>
      <c r="AH43" s="65"/>
    </row>
    <row r="44" spans="1:34" ht="15" customHeight="1" x14ac:dyDescent="0.25">
      <c r="A44" s="68" t="s">
        <v>827</v>
      </c>
      <c r="B44" s="67"/>
      <c r="C44" s="67"/>
      <c r="D44" s="65"/>
      <c r="E44" s="65"/>
      <c r="F44" s="65"/>
      <c r="G44" s="65"/>
      <c r="H44" s="65"/>
      <c r="I44" s="65"/>
      <c r="J44" s="65"/>
      <c r="K44" s="65"/>
      <c r="L44" s="65"/>
      <c r="M44" s="65"/>
      <c r="N44" s="65"/>
      <c r="O44" s="65"/>
      <c r="P44" s="65"/>
      <c r="Q44" s="339"/>
      <c r="R44" s="65"/>
      <c r="S44" s="65"/>
      <c r="T44" s="139"/>
      <c r="U44" s="65"/>
      <c r="V44" s="65"/>
      <c r="W44" s="139"/>
      <c r="X44" s="65"/>
      <c r="Y44" s="65"/>
      <c r="Z44" s="139"/>
      <c r="AA44" s="65"/>
      <c r="AB44" s="65"/>
      <c r="AC44" s="65"/>
      <c r="AD44" s="65"/>
      <c r="AE44" s="65"/>
      <c r="AF44" s="65"/>
      <c r="AG44" s="65"/>
      <c r="AH44" s="65"/>
    </row>
    <row r="45" spans="1:34" ht="15" customHeight="1" x14ac:dyDescent="0.25">
      <c r="A45" s="74"/>
      <c r="B45" s="67"/>
      <c r="C45" s="67"/>
      <c r="D45" s="65"/>
      <c r="E45" s="65"/>
      <c r="F45" s="65"/>
      <c r="G45" s="65"/>
      <c r="H45" s="65"/>
      <c r="I45" s="65"/>
      <c r="J45" s="65"/>
      <c r="K45" s="65"/>
      <c r="L45" s="65"/>
      <c r="M45" s="65"/>
      <c r="N45" s="65"/>
      <c r="O45" s="65"/>
      <c r="P45" s="65"/>
      <c r="Q45" s="339"/>
      <c r="R45" s="65"/>
      <c r="S45" s="65"/>
      <c r="T45" s="139"/>
      <c r="U45" s="65"/>
      <c r="V45" s="65"/>
      <c r="W45" s="139"/>
      <c r="X45" s="65"/>
      <c r="Y45" s="65"/>
      <c r="Z45" s="139"/>
      <c r="AA45" s="65"/>
      <c r="AB45" s="65"/>
      <c r="AC45" s="65"/>
      <c r="AD45" s="65"/>
      <c r="AE45" s="65"/>
      <c r="AF45" s="65"/>
      <c r="AG45" s="65"/>
      <c r="AH45" s="65"/>
    </row>
    <row r="46" spans="1:34" ht="15" customHeight="1" x14ac:dyDescent="0.25">
      <c r="A46" s="661" t="s">
        <v>705</v>
      </c>
      <c r="B46" s="661"/>
      <c r="C46" s="661"/>
      <c r="D46" s="65"/>
      <c r="E46" s="65"/>
      <c r="F46" s="65"/>
      <c r="G46" s="65"/>
      <c r="H46" s="65"/>
      <c r="I46" s="65"/>
      <c r="J46" s="65"/>
      <c r="K46" s="65"/>
      <c r="L46" s="65"/>
      <c r="M46" s="65"/>
      <c r="N46" s="65"/>
      <c r="O46" s="65"/>
      <c r="P46" s="65"/>
      <c r="Q46" s="339"/>
      <c r="R46" s="65"/>
      <c r="S46" s="65"/>
      <c r="T46" s="139"/>
      <c r="U46" s="65"/>
      <c r="V46" s="65"/>
      <c r="W46" s="139"/>
      <c r="X46" s="65"/>
      <c r="Y46" s="65"/>
      <c r="Z46" s="139"/>
      <c r="AA46" s="65"/>
      <c r="AB46" s="65"/>
      <c r="AC46" s="65"/>
      <c r="AD46" s="65"/>
      <c r="AE46" s="65"/>
      <c r="AF46" s="65"/>
      <c r="AG46" s="65"/>
      <c r="AH46" s="65"/>
    </row>
    <row r="47" spans="1:34" ht="15" customHeight="1" x14ac:dyDescent="0.25">
      <c r="A47" s="661"/>
      <c r="B47" s="661"/>
      <c r="C47" s="661"/>
      <c r="D47" s="65"/>
      <c r="E47" s="65"/>
      <c r="F47" s="65"/>
      <c r="G47" s="65"/>
      <c r="H47" s="65"/>
      <c r="I47" s="65"/>
      <c r="J47" s="65"/>
      <c r="K47" s="65"/>
      <c r="L47" s="65"/>
      <c r="M47" s="65"/>
      <c r="N47" s="65"/>
      <c r="O47" s="65"/>
      <c r="P47" s="65"/>
      <c r="Q47" s="339"/>
      <c r="R47" s="65"/>
      <c r="S47" s="65"/>
      <c r="T47" s="139"/>
      <c r="U47" s="65"/>
      <c r="V47" s="65"/>
      <c r="W47" s="139"/>
      <c r="X47" s="65"/>
      <c r="Y47" s="65"/>
      <c r="Z47" s="139"/>
      <c r="AA47" s="65"/>
      <c r="AB47" s="65"/>
      <c r="AC47" s="65"/>
      <c r="AD47" s="65"/>
      <c r="AE47" s="65"/>
      <c r="AF47" s="65"/>
      <c r="AG47" s="65"/>
      <c r="AH47" s="65"/>
    </row>
    <row r="48" spans="1:34" ht="15" customHeight="1" x14ac:dyDescent="0.25">
      <c r="A48" s="662" t="s">
        <v>24</v>
      </c>
      <c r="B48" s="662"/>
      <c r="C48" s="662"/>
      <c r="D48" s="65"/>
      <c r="E48" s="65"/>
      <c r="F48" s="65"/>
      <c r="G48" s="65"/>
      <c r="H48" s="65"/>
      <c r="I48" s="65"/>
      <c r="J48" s="65"/>
      <c r="K48" s="65"/>
      <c r="L48" s="65"/>
      <c r="M48" s="65"/>
      <c r="N48" s="65"/>
      <c r="O48" s="65"/>
      <c r="P48" s="65"/>
      <c r="Q48" s="339"/>
      <c r="R48" s="65"/>
      <c r="S48" s="65"/>
      <c r="T48" s="139"/>
      <c r="U48" s="65"/>
      <c r="V48" s="65"/>
      <c r="W48" s="139"/>
      <c r="X48" s="65"/>
      <c r="Y48" s="65"/>
      <c r="Z48" s="139"/>
      <c r="AA48" s="65"/>
      <c r="AB48" s="65"/>
      <c r="AC48" s="65"/>
      <c r="AD48" s="65"/>
      <c r="AE48" s="65"/>
      <c r="AF48" s="65"/>
      <c r="AG48" s="65"/>
      <c r="AH48" s="65"/>
    </row>
    <row r="49" spans="1:34" ht="15" customHeight="1" x14ac:dyDescent="0.25">
      <c r="A49" s="662"/>
      <c r="B49" s="662"/>
      <c r="C49" s="662"/>
      <c r="D49" s="65"/>
      <c r="E49" s="65"/>
      <c r="F49" s="65"/>
      <c r="G49" s="65"/>
      <c r="H49" s="65"/>
      <c r="I49" s="65"/>
      <c r="J49" s="65"/>
      <c r="K49" s="65"/>
      <c r="L49" s="65"/>
      <c r="M49" s="65"/>
      <c r="N49" s="65"/>
      <c r="O49" s="65"/>
      <c r="P49" s="65"/>
      <c r="Q49" s="339"/>
      <c r="R49" s="65"/>
      <c r="S49" s="65"/>
      <c r="T49" s="139"/>
      <c r="U49" s="65"/>
      <c r="V49" s="65"/>
      <c r="W49" s="139"/>
      <c r="X49" s="65"/>
      <c r="Y49" s="65"/>
      <c r="Z49" s="139"/>
      <c r="AA49" s="65"/>
      <c r="AB49" s="65"/>
      <c r="AC49" s="65"/>
      <c r="AD49" s="65"/>
      <c r="AE49" s="65"/>
      <c r="AF49" s="65"/>
      <c r="AG49" s="65"/>
      <c r="AH49" s="65"/>
    </row>
    <row r="50" spans="1:34" ht="15" customHeight="1" x14ac:dyDescent="0.25">
      <c r="A50" s="73"/>
      <c r="B50" s="73"/>
      <c r="C50" s="73"/>
      <c r="D50" s="65"/>
      <c r="E50" s="65"/>
      <c r="F50" s="65"/>
      <c r="G50" s="65"/>
      <c r="H50" s="65"/>
      <c r="I50" s="65"/>
      <c r="J50" s="65"/>
      <c r="K50" s="65"/>
      <c r="L50" s="65"/>
      <c r="M50" s="65"/>
      <c r="N50" s="65"/>
      <c r="O50" s="65"/>
      <c r="P50" s="65"/>
      <c r="Q50" s="339"/>
      <c r="R50" s="65"/>
      <c r="S50" s="65"/>
      <c r="T50" s="139"/>
      <c r="U50" s="65"/>
      <c r="V50" s="65"/>
      <c r="W50" s="139"/>
      <c r="X50" s="65"/>
      <c r="Y50" s="65"/>
      <c r="Z50" s="139"/>
      <c r="AA50" s="65"/>
      <c r="AB50" s="65"/>
      <c r="AC50" s="65"/>
      <c r="AD50" s="65"/>
      <c r="AE50" s="65"/>
      <c r="AF50" s="65"/>
      <c r="AG50" s="65"/>
      <c r="AH50" s="65"/>
    </row>
    <row r="51" spans="1:34" ht="15" customHeight="1" x14ac:dyDescent="0.25">
      <c r="A51" s="73"/>
      <c r="B51" s="73"/>
      <c r="C51" s="73"/>
      <c r="D51" s="65"/>
      <c r="E51" s="65"/>
      <c r="F51" s="65"/>
      <c r="G51" s="65"/>
      <c r="H51" s="65"/>
      <c r="I51" s="65"/>
      <c r="J51" s="65"/>
      <c r="K51" s="65"/>
      <c r="L51" s="65"/>
      <c r="M51" s="65"/>
      <c r="N51" s="65"/>
      <c r="O51" s="65"/>
      <c r="P51" s="65"/>
      <c r="Q51" s="339"/>
      <c r="R51" s="65"/>
      <c r="S51" s="65"/>
      <c r="T51" s="139"/>
      <c r="U51" s="65"/>
      <c r="V51" s="65"/>
      <c r="W51" s="139"/>
      <c r="X51" s="65"/>
      <c r="Y51" s="65"/>
      <c r="Z51" s="139"/>
      <c r="AA51" s="65"/>
      <c r="AB51" s="65"/>
      <c r="AC51" s="65"/>
      <c r="AD51" s="65"/>
      <c r="AE51" s="65"/>
      <c r="AF51" s="65"/>
      <c r="AG51" s="65"/>
      <c r="AH51" s="65"/>
    </row>
    <row r="52" spans="1:34" ht="15" customHeight="1" x14ac:dyDescent="0.25">
      <c r="A52" s="73"/>
      <c r="B52" s="73"/>
      <c r="C52" s="73"/>
      <c r="D52" s="65"/>
      <c r="E52" s="65"/>
      <c r="F52" s="65"/>
      <c r="G52" s="65"/>
      <c r="H52" s="65"/>
      <c r="I52" s="65"/>
      <c r="J52" s="65"/>
      <c r="K52" s="65"/>
      <c r="L52" s="65"/>
      <c r="M52" s="65"/>
      <c r="N52" s="65"/>
      <c r="O52" s="65"/>
      <c r="P52" s="65"/>
      <c r="Q52" s="339"/>
      <c r="R52" s="65"/>
      <c r="S52" s="65"/>
      <c r="T52" s="139"/>
      <c r="U52" s="65"/>
      <c r="V52" s="65"/>
      <c r="W52" s="139"/>
      <c r="X52" s="65"/>
      <c r="Y52" s="65"/>
      <c r="Z52" s="139"/>
      <c r="AA52" s="65"/>
      <c r="AB52" s="65"/>
      <c r="AC52" s="65"/>
      <c r="AD52" s="65"/>
      <c r="AE52" s="65"/>
      <c r="AF52" s="65"/>
      <c r="AG52" s="65"/>
      <c r="AH52" s="65"/>
    </row>
    <row r="53" spans="1:34" ht="15" customHeight="1" x14ac:dyDescent="0.25">
      <c r="A53" s="73"/>
      <c r="B53" s="73"/>
      <c r="C53" s="73"/>
      <c r="D53" s="65"/>
      <c r="E53" s="65"/>
      <c r="F53" s="65"/>
      <c r="G53" s="65"/>
      <c r="H53" s="65"/>
      <c r="I53" s="65"/>
      <c r="J53" s="65"/>
      <c r="K53" s="65"/>
      <c r="L53" s="65"/>
      <c r="M53" s="65"/>
      <c r="N53" s="65"/>
      <c r="O53" s="65"/>
      <c r="P53" s="65"/>
      <c r="Q53" s="339"/>
      <c r="R53" s="65"/>
      <c r="S53" s="65"/>
      <c r="T53" s="139"/>
      <c r="U53" s="65"/>
      <c r="V53" s="65"/>
      <c r="W53" s="139"/>
      <c r="X53" s="65"/>
      <c r="Y53" s="65"/>
      <c r="Z53" s="139"/>
      <c r="AA53" s="65"/>
      <c r="AB53" s="65"/>
      <c r="AC53" s="65"/>
      <c r="AD53" s="65"/>
      <c r="AE53" s="65"/>
      <c r="AF53" s="65"/>
      <c r="AG53" s="65"/>
      <c r="AH53" s="65"/>
    </row>
    <row r="54" spans="1:34" ht="15" customHeight="1" x14ac:dyDescent="0.25">
      <c r="D54" s="65"/>
      <c r="E54" s="65"/>
      <c r="F54" s="65"/>
      <c r="G54" s="65"/>
      <c r="H54" s="65"/>
      <c r="I54" s="65"/>
      <c r="J54" s="65"/>
      <c r="K54" s="65"/>
      <c r="L54" s="65"/>
      <c r="M54" s="65"/>
      <c r="N54" s="65"/>
      <c r="O54" s="65"/>
      <c r="P54" s="65"/>
      <c r="Q54" s="339"/>
      <c r="R54" s="65"/>
      <c r="S54" s="65"/>
      <c r="T54" s="139"/>
      <c r="U54" s="65"/>
      <c r="V54" s="65"/>
      <c r="W54" s="139"/>
      <c r="X54" s="65"/>
      <c r="Y54" s="65"/>
      <c r="Z54" s="139"/>
      <c r="AA54" s="65"/>
      <c r="AB54" s="65"/>
      <c r="AC54" s="65"/>
      <c r="AD54" s="65"/>
      <c r="AE54" s="65"/>
      <c r="AF54" s="65"/>
      <c r="AG54" s="65"/>
      <c r="AH54" s="65"/>
    </row>
    <row r="55" spans="1:34" ht="15" customHeight="1" x14ac:dyDescent="0.25">
      <c r="D55" s="65"/>
      <c r="E55" s="65"/>
      <c r="F55" s="65"/>
      <c r="G55" s="65"/>
      <c r="H55" s="65"/>
      <c r="I55" s="65"/>
      <c r="J55" s="65"/>
      <c r="K55" s="65"/>
      <c r="L55" s="65"/>
      <c r="M55" s="65"/>
      <c r="N55" s="65"/>
      <c r="O55" s="65"/>
      <c r="P55" s="65"/>
      <c r="Q55" s="339"/>
      <c r="R55" s="65"/>
      <c r="S55" s="65"/>
      <c r="T55" s="139"/>
      <c r="U55" s="65"/>
      <c r="V55" s="65"/>
      <c r="W55" s="139"/>
      <c r="X55" s="65"/>
      <c r="Y55" s="65"/>
      <c r="Z55" s="139"/>
      <c r="AA55" s="65"/>
      <c r="AB55" s="65"/>
      <c r="AC55" s="65"/>
      <c r="AD55" s="65"/>
      <c r="AE55" s="65"/>
      <c r="AF55" s="65"/>
      <c r="AG55" s="65"/>
      <c r="AH55" s="65"/>
    </row>
    <row r="56" spans="1:34" ht="15" customHeight="1" x14ac:dyDescent="0.25">
      <c r="D56" s="65"/>
      <c r="E56" s="65"/>
      <c r="F56" s="65"/>
      <c r="G56" s="65"/>
      <c r="H56" s="65"/>
      <c r="I56" s="65"/>
      <c r="J56" s="65"/>
      <c r="K56" s="65"/>
      <c r="L56" s="65"/>
      <c r="M56" s="65"/>
      <c r="N56" s="65"/>
      <c r="O56" s="65"/>
      <c r="P56" s="65"/>
      <c r="Q56" s="339"/>
      <c r="R56" s="65"/>
      <c r="S56" s="65"/>
      <c r="T56" s="139"/>
      <c r="U56" s="65"/>
      <c r="V56" s="65"/>
      <c r="W56" s="139"/>
      <c r="X56" s="65"/>
      <c r="Y56" s="65"/>
      <c r="Z56" s="139"/>
      <c r="AA56" s="65"/>
      <c r="AB56" s="65"/>
      <c r="AC56" s="65"/>
      <c r="AD56" s="65"/>
      <c r="AE56" s="65"/>
      <c r="AF56" s="65"/>
      <c r="AG56" s="65"/>
      <c r="AH56" s="65"/>
    </row>
    <row r="57" spans="1:34" ht="15" customHeight="1" x14ac:dyDescent="0.25">
      <c r="D57" s="65"/>
      <c r="E57" s="65"/>
      <c r="F57" s="65"/>
      <c r="G57" s="65"/>
      <c r="H57" s="65"/>
      <c r="I57" s="65"/>
      <c r="J57" s="65"/>
      <c r="K57" s="65"/>
      <c r="L57" s="65"/>
      <c r="M57" s="65"/>
      <c r="N57" s="65"/>
      <c r="O57" s="65"/>
      <c r="P57" s="65"/>
      <c r="Q57" s="339"/>
      <c r="R57" s="65"/>
      <c r="S57" s="65"/>
      <c r="T57" s="139"/>
      <c r="U57" s="65"/>
      <c r="V57" s="65"/>
      <c r="W57" s="139"/>
      <c r="X57" s="65"/>
      <c r="Y57" s="65"/>
      <c r="Z57" s="139"/>
      <c r="AA57" s="65"/>
      <c r="AB57" s="65"/>
      <c r="AC57" s="65"/>
      <c r="AD57" s="65"/>
      <c r="AE57" s="65"/>
      <c r="AF57" s="65"/>
      <c r="AG57" s="65"/>
      <c r="AH57" s="65"/>
    </row>
    <row r="58" spans="1:34" ht="15" customHeight="1" x14ac:dyDescent="0.25">
      <c r="D58" s="65"/>
      <c r="E58" s="65"/>
      <c r="F58" s="65"/>
      <c r="G58" s="65"/>
      <c r="H58" s="65"/>
      <c r="I58" s="65"/>
      <c r="J58" s="65"/>
      <c r="K58" s="65"/>
      <c r="L58" s="65"/>
      <c r="M58" s="65"/>
      <c r="N58" s="65"/>
      <c r="O58" s="65"/>
      <c r="P58" s="65"/>
      <c r="Q58" s="339"/>
      <c r="R58" s="65"/>
      <c r="S58" s="65"/>
      <c r="T58" s="139"/>
      <c r="U58" s="65"/>
      <c r="V58" s="65"/>
      <c r="W58" s="139"/>
      <c r="X58" s="65"/>
      <c r="Y58" s="65"/>
      <c r="Z58" s="139"/>
      <c r="AA58" s="65"/>
      <c r="AB58" s="65"/>
      <c r="AC58" s="65"/>
      <c r="AD58" s="65"/>
      <c r="AE58" s="65"/>
      <c r="AF58" s="65"/>
      <c r="AG58" s="65"/>
      <c r="AH58" s="65"/>
    </row>
    <row r="59" spans="1:34" ht="15" customHeight="1" x14ac:dyDescent="0.25">
      <c r="D59" s="65"/>
      <c r="E59" s="65"/>
      <c r="F59" s="65"/>
      <c r="G59" s="65"/>
      <c r="H59" s="65"/>
      <c r="I59" s="65"/>
      <c r="J59" s="65"/>
      <c r="K59" s="65"/>
      <c r="L59" s="65"/>
      <c r="M59" s="65"/>
      <c r="N59" s="65"/>
      <c r="O59" s="65"/>
      <c r="P59" s="65"/>
      <c r="Q59" s="339"/>
      <c r="R59" s="65"/>
      <c r="S59" s="65"/>
      <c r="T59" s="139"/>
      <c r="U59" s="65"/>
      <c r="V59" s="65"/>
      <c r="W59" s="139"/>
      <c r="X59" s="65"/>
      <c r="Y59" s="65"/>
      <c r="Z59" s="139"/>
      <c r="AA59" s="65"/>
      <c r="AB59" s="65"/>
      <c r="AC59" s="65"/>
      <c r="AD59" s="65"/>
      <c r="AE59" s="65"/>
      <c r="AF59" s="65"/>
      <c r="AG59" s="65"/>
      <c r="AH59" s="65"/>
    </row>
    <row r="60" spans="1:34" ht="15" customHeight="1" x14ac:dyDescent="0.25">
      <c r="D60" s="65"/>
      <c r="E60" s="65"/>
      <c r="F60" s="65"/>
      <c r="G60" s="65"/>
      <c r="H60" s="65"/>
      <c r="I60" s="65"/>
      <c r="J60" s="65"/>
      <c r="K60" s="65"/>
      <c r="L60" s="65"/>
      <c r="M60" s="65"/>
      <c r="N60" s="65"/>
      <c r="O60" s="65"/>
      <c r="P60" s="65"/>
      <c r="Q60" s="339"/>
      <c r="R60" s="65"/>
      <c r="S60" s="65"/>
      <c r="T60" s="139"/>
      <c r="U60" s="65"/>
      <c r="V60" s="65"/>
      <c r="W60" s="139"/>
      <c r="X60" s="65"/>
      <c r="Y60" s="65"/>
      <c r="Z60" s="139"/>
      <c r="AA60" s="65"/>
      <c r="AB60" s="65"/>
      <c r="AC60" s="65"/>
      <c r="AD60" s="65"/>
      <c r="AE60" s="65"/>
      <c r="AF60" s="65"/>
      <c r="AG60" s="65"/>
      <c r="AH60" s="65"/>
    </row>
    <row r="61" spans="1:34" ht="15" customHeight="1" x14ac:dyDescent="0.25">
      <c r="D61" s="65"/>
      <c r="E61" s="87"/>
      <c r="F61" s="65"/>
      <c r="G61" s="65"/>
      <c r="H61" s="65"/>
      <c r="I61" s="65"/>
      <c r="J61" s="65"/>
      <c r="K61" s="65"/>
      <c r="L61" s="65"/>
      <c r="M61" s="65"/>
      <c r="N61" s="65"/>
      <c r="O61" s="65"/>
      <c r="P61" s="65"/>
      <c r="Q61" s="339"/>
      <c r="R61" s="65"/>
      <c r="S61" s="65"/>
      <c r="T61" s="139"/>
      <c r="U61" s="65"/>
      <c r="V61" s="65"/>
      <c r="W61" s="139"/>
      <c r="X61" s="65"/>
      <c r="Y61" s="65"/>
      <c r="Z61" s="139"/>
      <c r="AA61" s="65"/>
      <c r="AB61" s="65"/>
      <c r="AC61" s="65"/>
      <c r="AD61" s="65"/>
      <c r="AE61" s="65"/>
      <c r="AF61" s="65"/>
      <c r="AG61" s="65"/>
      <c r="AH61" s="65"/>
    </row>
    <row r="62" spans="1:34" ht="15" customHeight="1" x14ac:dyDescent="0.25">
      <c r="D62" s="65"/>
      <c r="E62" s="87"/>
      <c r="F62" s="65"/>
      <c r="G62" s="65"/>
      <c r="H62" s="65"/>
      <c r="I62" s="65"/>
      <c r="J62" s="65"/>
      <c r="K62" s="65"/>
      <c r="L62" s="65"/>
      <c r="M62" s="65"/>
      <c r="N62" s="65"/>
      <c r="O62" s="65"/>
      <c r="P62" s="65"/>
      <c r="Q62" s="339"/>
      <c r="R62" s="65"/>
      <c r="S62" s="65"/>
      <c r="T62" s="139"/>
      <c r="U62" s="65"/>
      <c r="V62" s="65"/>
      <c r="W62" s="139"/>
      <c r="X62" s="65"/>
      <c r="Y62" s="65"/>
      <c r="Z62" s="139"/>
      <c r="AA62" s="65"/>
      <c r="AB62" s="65"/>
      <c r="AC62" s="65"/>
      <c r="AD62" s="65"/>
      <c r="AE62" s="65"/>
      <c r="AF62" s="65"/>
      <c r="AG62" s="65"/>
      <c r="AH62" s="65"/>
    </row>
    <row r="63" spans="1:34" ht="15" customHeight="1" x14ac:dyDescent="0.25">
      <c r="D63" s="65"/>
      <c r="E63" s="87"/>
      <c r="F63" s="65"/>
      <c r="G63" s="65"/>
      <c r="H63" s="65"/>
      <c r="I63" s="65"/>
      <c r="J63" s="65"/>
      <c r="K63" s="65"/>
      <c r="L63" s="65"/>
      <c r="M63" s="65"/>
      <c r="N63" s="65"/>
      <c r="O63" s="65"/>
      <c r="P63" s="65"/>
      <c r="Q63" s="339"/>
      <c r="R63" s="65"/>
      <c r="S63" s="65"/>
      <c r="T63" s="139"/>
      <c r="U63" s="65"/>
      <c r="V63" s="65"/>
      <c r="W63" s="139"/>
      <c r="X63" s="65"/>
      <c r="Y63" s="65"/>
      <c r="Z63" s="139"/>
      <c r="AA63" s="65"/>
      <c r="AB63" s="65"/>
      <c r="AC63" s="65"/>
      <c r="AD63" s="65"/>
      <c r="AE63" s="65"/>
      <c r="AF63" s="65"/>
      <c r="AG63" s="65"/>
      <c r="AH63" s="65"/>
    </row>
    <row r="64" spans="1:34" ht="15" customHeight="1" x14ac:dyDescent="0.25">
      <c r="D64" s="65"/>
      <c r="E64" s="87"/>
      <c r="F64" s="65"/>
      <c r="G64" s="65"/>
      <c r="H64" s="65"/>
      <c r="I64" s="65"/>
      <c r="J64" s="65"/>
      <c r="K64" s="65"/>
      <c r="L64" s="65"/>
      <c r="M64" s="65"/>
      <c r="N64" s="65"/>
      <c r="O64" s="65"/>
      <c r="P64" s="65"/>
      <c r="Q64" s="339"/>
      <c r="R64" s="65"/>
      <c r="S64" s="65"/>
      <c r="T64" s="139"/>
      <c r="U64" s="65"/>
      <c r="V64" s="65"/>
      <c r="W64" s="139"/>
      <c r="X64" s="65"/>
      <c r="Y64" s="65"/>
      <c r="Z64" s="139"/>
      <c r="AA64" s="65"/>
      <c r="AB64" s="65"/>
      <c r="AC64" s="65"/>
      <c r="AD64" s="65"/>
      <c r="AE64" s="65"/>
      <c r="AF64" s="65"/>
      <c r="AG64" s="65"/>
      <c r="AH64" s="65"/>
    </row>
    <row r="65" spans="4:34" ht="15" customHeight="1" x14ac:dyDescent="0.25">
      <c r="D65" s="65"/>
      <c r="E65" s="65"/>
      <c r="F65" s="87"/>
      <c r="G65" s="87"/>
      <c r="H65" s="87"/>
      <c r="I65" s="87"/>
      <c r="J65" s="87"/>
      <c r="K65" s="87"/>
      <c r="L65" s="87"/>
      <c r="M65" s="87"/>
      <c r="N65" s="87"/>
      <c r="O65" s="87"/>
      <c r="P65" s="87"/>
      <c r="Q65" s="359"/>
      <c r="R65" s="87"/>
      <c r="S65" s="87"/>
      <c r="T65" s="144"/>
      <c r="U65" s="87"/>
      <c r="V65" s="87"/>
      <c r="W65" s="144"/>
      <c r="X65" s="87"/>
      <c r="Y65" s="87"/>
      <c r="Z65" s="144"/>
      <c r="AA65" s="87"/>
      <c r="AB65" s="87"/>
      <c r="AC65" s="87"/>
      <c r="AD65" s="87"/>
      <c r="AE65" s="65"/>
      <c r="AF65" s="65"/>
      <c r="AG65" s="65"/>
      <c r="AH65" s="65"/>
    </row>
    <row r="66" spans="4:34" ht="15" customHeight="1" x14ac:dyDescent="0.25">
      <c r="D66" s="65"/>
      <c r="E66" s="65"/>
      <c r="F66" s="87"/>
      <c r="G66" s="87"/>
      <c r="H66" s="87"/>
      <c r="I66" s="87"/>
      <c r="J66" s="87"/>
      <c r="K66" s="87"/>
      <c r="L66" s="87"/>
      <c r="M66" s="87"/>
      <c r="N66" s="87"/>
      <c r="O66" s="87"/>
      <c r="P66" s="87"/>
      <c r="Q66" s="359"/>
      <c r="R66" s="87"/>
      <c r="S66" s="87"/>
      <c r="T66" s="144"/>
      <c r="U66" s="87"/>
      <c r="V66" s="87"/>
      <c r="W66" s="144"/>
      <c r="X66" s="87"/>
      <c r="Y66" s="87"/>
      <c r="Z66" s="144"/>
      <c r="AA66" s="87"/>
      <c r="AB66" s="87"/>
      <c r="AC66" s="87"/>
      <c r="AD66" s="87"/>
      <c r="AE66" s="65"/>
      <c r="AF66" s="65"/>
      <c r="AG66" s="65"/>
      <c r="AH66" s="65"/>
    </row>
    <row r="67" spans="4:34" ht="15" customHeight="1" x14ac:dyDescent="0.25">
      <c r="D67" s="65"/>
      <c r="E67" s="65"/>
      <c r="F67" s="87"/>
      <c r="G67" s="87"/>
      <c r="H67" s="87"/>
      <c r="I67" s="87"/>
      <c r="J67" s="87"/>
      <c r="K67" s="87"/>
      <c r="L67" s="87"/>
      <c r="M67" s="87"/>
      <c r="N67" s="87"/>
      <c r="O67" s="87"/>
      <c r="P67" s="87"/>
      <c r="Q67" s="359"/>
      <c r="R67" s="87"/>
      <c r="S67" s="87"/>
      <c r="T67" s="144"/>
      <c r="U67" s="87"/>
      <c r="V67" s="87"/>
      <c r="W67" s="144"/>
      <c r="X67" s="87"/>
      <c r="Y67" s="87"/>
      <c r="Z67" s="144"/>
      <c r="AA67" s="87"/>
      <c r="AB67" s="87"/>
      <c r="AC67" s="87"/>
      <c r="AD67" s="87"/>
      <c r="AE67" s="65"/>
      <c r="AF67" s="65"/>
      <c r="AG67" s="65"/>
      <c r="AH67" s="65"/>
    </row>
    <row r="68" spans="4:34" ht="15" customHeight="1" x14ac:dyDescent="0.25">
      <c r="D68" s="65"/>
      <c r="E68" s="65"/>
      <c r="F68" s="87"/>
      <c r="G68" s="87"/>
      <c r="H68" s="87"/>
      <c r="I68" s="87"/>
      <c r="J68" s="87"/>
      <c r="K68" s="87"/>
      <c r="L68" s="87"/>
      <c r="M68" s="87"/>
      <c r="N68" s="87"/>
      <c r="O68" s="87"/>
      <c r="P68" s="87"/>
      <c r="Q68" s="359"/>
      <c r="R68" s="87"/>
      <c r="S68" s="87"/>
      <c r="T68" s="144"/>
      <c r="U68" s="87"/>
      <c r="V68" s="87"/>
      <c r="W68" s="144"/>
      <c r="X68" s="87"/>
      <c r="Y68" s="87"/>
      <c r="Z68" s="144"/>
      <c r="AA68" s="87"/>
      <c r="AB68" s="87"/>
      <c r="AC68" s="87"/>
      <c r="AD68" s="87"/>
      <c r="AE68" s="65"/>
      <c r="AF68" s="65"/>
      <c r="AG68" s="65"/>
      <c r="AH68" s="65"/>
    </row>
    <row r="69" spans="4:34" ht="15" customHeight="1" x14ac:dyDescent="0.25">
      <c r="D69" s="65"/>
      <c r="AE69" s="65"/>
      <c r="AF69" s="65"/>
      <c r="AG69" s="65"/>
      <c r="AH69" s="65"/>
    </row>
    <row r="70" spans="4:34" ht="15" customHeight="1" x14ac:dyDescent="0.25">
      <c r="D70" s="65"/>
      <c r="AE70" s="65"/>
      <c r="AF70" s="65"/>
      <c r="AG70" s="65"/>
      <c r="AH70" s="65"/>
    </row>
    <row r="71" spans="4:34" ht="15" customHeight="1" x14ac:dyDescent="0.25">
      <c r="D71" s="65"/>
      <c r="AE71" s="65"/>
      <c r="AF71" s="65"/>
      <c r="AG71" s="65"/>
      <c r="AH71" s="65"/>
    </row>
    <row r="72" spans="4:34" ht="15" customHeight="1" x14ac:dyDescent="0.25">
      <c r="D72" s="65"/>
      <c r="AE72" s="65"/>
      <c r="AF72" s="65"/>
      <c r="AG72" s="65"/>
      <c r="AH72" s="65"/>
    </row>
    <row r="73" spans="4:34" ht="15" customHeight="1" x14ac:dyDescent="0.25">
      <c r="D73" s="65"/>
      <c r="AE73" s="65"/>
      <c r="AF73" s="65"/>
      <c r="AG73" s="65"/>
      <c r="AH73" s="65"/>
    </row>
    <row r="74" spans="4:34" ht="15" customHeight="1" x14ac:dyDescent="0.25">
      <c r="D74" s="65"/>
      <c r="AE74" s="65"/>
      <c r="AF74" s="65"/>
      <c r="AG74" s="65"/>
      <c r="AH74" s="65"/>
    </row>
    <row r="75" spans="4:34" ht="15" customHeight="1" x14ac:dyDescent="0.25">
      <c r="D75" s="65"/>
      <c r="AE75" s="65"/>
      <c r="AF75" s="65"/>
      <c r="AG75" s="65"/>
      <c r="AH75" s="65"/>
    </row>
    <row r="76" spans="4:34" ht="15" customHeight="1" x14ac:dyDescent="0.25">
      <c r="D76" s="65"/>
      <c r="AH76" s="65"/>
    </row>
    <row r="77" spans="4:34" ht="15" customHeight="1" x14ac:dyDescent="0.25">
      <c r="D77" s="65"/>
      <c r="AH77" s="65"/>
    </row>
    <row r="78" spans="4:34" ht="15" customHeight="1" x14ac:dyDescent="0.25">
      <c r="D78" s="65"/>
      <c r="AH78" s="65"/>
    </row>
    <row r="79" spans="4:34" ht="15" customHeight="1" x14ac:dyDescent="0.25">
      <c r="D79" s="65"/>
      <c r="AH79" s="65"/>
    </row>
    <row r="80" spans="4:34" ht="15" customHeight="1" x14ac:dyDescent="0.25">
      <c r="D80" s="65"/>
      <c r="AH80" s="65"/>
    </row>
    <row r="81" spans="4:34" x14ac:dyDescent="0.25">
      <c r="D81" s="65"/>
      <c r="AH81" s="65"/>
    </row>
    <row r="82" spans="4:34" x14ac:dyDescent="0.25">
      <c r="D82" s="65"/>
      <c r="AH82" s="65"/>
    </row>
    <row r="83" spans="4:34" x14ac:dyDescent="0.25">
      <c r="D83" s="65"/>
      <c r="AH83" s="65"/>
    </row>
    <row r="84" spans="4:34" x14ac:dyDescent="0.25">
      <c r="D84" s="65"/>
      <c r="AH84" s="65"/>
    </row>
  </sheetData>
  <sheetProtection algorithmName="SHA-512" hashValue="ybgKXSqB0WVG4FkGV7bxxCI7q7z2aNghJv56nY0t22rGblNR1g9GS3ZTUGm1pR5djH54SUrUdIbxSomo6Ni+oA==" saltValue="CewW5MBBF990uryUSyzdug==" spinCount="100000" sheet="1" objects="1" scenarios="1"/>
  <mergeCells count="56">
    <mergeCell ref="AE2:AG3"/>
    <mergeCell ref="A14:C15"/>
    <mergeCell ref="A16:C17"/>
    <mergeCell ref="A18:C19"/>
    <mergeCell ref="A12:C13"/>
    <mergeCell ref="S3:AA3"/>
    <mergeCell ref="A10:C11"/>
    <mergeCell ref="E4:H4"/>
    <mergeCell ref="E3:P3"/>
    <mergeCell ref="E15:P15"/>
    <mergeCell ref="E6:P6"/>
    <mergeCell ref="E7:P7"/>
    <mergeCell ref="E8:P8"/>
    <mergeCell ref="E9:P9"/>
    <mergeCell ref="E14:P14"/>
    <mergeCell ref="E5:P5"/>
    <mergeCell ref="A22:C23"/>
    <mergeCell ref="A24:C25"/>
    <mergeCell ref="A26:C27"/>
    <mergeCell ref="E27:AD41"/>
    <mergeCell ref="Q3:R3"/>
    <mergeCell ref="AC3:AD3"/>
    <mergeCell ref="E20:H20"/>
    <mergeCell ref="I20:P20"/>
    <mergeCell ref="E21:H21"/>
    <mergeCell ref="I21:P21"/>
    <mergeCell ref="E22:H22"/>
    <mergeCell ref="E25:H25"/>
    <mergeCell ref="I25:P25"/>
    <mergeCell ref="I22:P22"/>
    <mergeCell ref="A6:C7"/>
    <mergeCell ref="A20:C21"/>
    <mergeCell ref="A48:C49"/>
    <mergeCell ref="A34:C35"/>
    <mergeCell ref="A38:C38"/>
    <mergeCell ref="A28:C29"/>
    <mergeCell ref="A46:C47"/>
    <mergeCell ref="A30:C31"/>
    <mergeCell ref="A32:C33"/>
    <mergeCell ref="E11:P11"/>
    <mergeCell ref="E12:P12"/>
    <mergeCell ref="U1:AB1"/>
    <mergeCell ref="E13:P13"/>
    <mergeCell ref="E24:H24"/>
    <mergeCell ref="E16:P16"/>
    <mergeCell ref="E17:P17"/>
    <mergeCell ref="E18:P18"/>
    <mergeCell ref="I24:P24"/>
    <mergeCell ref="E23:H23"/>
    <mergeCell ref="I23:P23"/>
    <mergeCell ref="E19:P19"/>
    <mergeCell ref="A2:C3"/>
    <mergeCell ref="A4:C5"/>
    <mergeCell ref="A8:C9"/>
    <mergeCell ref="A1:C1"/>
    <mergeCell ref="E10:P10"/>
  </mergeCells>
  <hyperlinks>
    <hyperlink ref="A4:C5" location="Landing!A1" display="Home" xr:uid="{4241B05C-6BF2-4C9B-8DD1-8B00A9F40A68}"/>
    <hyperlink ref="A10:C11" location="SpaceUT!A1" display="- Utilities" xr:uid="{EA6360D2-FC9C-4432-8A54-5566E80AB7E6}"/>
    <hyperlink ref="A12:C13" location="SpaceSA!A1" display="- Safety" xr:uid="{2D7253B8-AC72-4429-8DCE-BF3CDE1F11A1}"/>
    <hyperlink ref="A14:C15" location="SpaceFL!A1" display="- Flooring" xr:uid="{00745B9C-7AD0-4CBA-8673-C4F14EF64AB1}"/>
    <hyperlink ref="A16:C17" location="SpaceCL!A1" display="- Cleaning" xr:uid="{C74D441A-8BB1-4FA9-8D07-F982A8A786F2}"/>
    <hyperlink ref="A28:C29" location="SpaceGR!A1" display="- Graphics &amp; Rigging" xr:uid="{AFC77DFF-6699-4AF7-8FC3-4F8DF8A2E3BD}"/>
    <hyperlink ref="A30:C31" location="SpaceCD!A1" display="Your contact details" xr:uid="{D64C701E-1B10-4FD6-AA64-EF9DF8015C3D}"/>
    <hyperlink ref="A32:C33" location="SpaceOS!A1" display="Order summary" xr:uid="{F9FD4C71-55A3-47EB-90CF-551766F2A4B9}"/>
    <hyperlink ref="A34:C35" location="SpaceTC!A1" display="Terms and Conditions" xr:uid="{041FAA9E-760F-472C-BCD9-737153F7AC80}"/>
    <hyperlink ref="A6:C7" location="SpaceO!A1" display="Important information" xr:uid="{4192EF8C-CF48-48E6-AA0C-F22718330D06}"/>
    <hyperlink ref="A8:C9" location="SpaceEI!A1" display=" - Event IT" xr:uid="{3ED84A40-2D3B-48B9-9218-02894DA2A602}"/>
    <hyperlink ref="A46" r:id="rId1" display="eventorders.nec@necgroup.co.uk" xr:uid="{A86C13E3-E561-4573-B6D8-F27A14B17776}"/>
    <hyperlink ref="A46:C47" r:id="rId2" display="Click here to speak to our team!" xr:uid="{F72383B3-22BB-48FF-9B2A-AEA09DB801A2}"/>
    <hyperlink ref="A18:C19" location="SpaceCA!A1" display="- Catering - Breakfast" xr:uid="{204500D3-EC0A-4128-AF09-5C2ED39BDEE6}"/>
    <hyperlink ref="A24:C25" location="'SpaceCA (4)'!A1" display="Catering - Equipment" xr:uid="{E87FA045-86AB-4248-9970-6E4C5C07479A}"/>
    <hyperlink ref="A26:C27" location="'SpaceCA (5)'!A1" display="Catering - Hygiene" xr:uid="{FCBF3351-31A4-4608-B8CE-CF34BCC8C78B}"/>
    <hyperlink ref="A20:C21" location="'SpaceCA (2)'!A1" display="Drinks" xr:uid="{4EB0E2DC-5D45-43AF-A85A-6CFA32432677}"/>
    <hyperlink ref="A22:C23" location="'SpaceCA (3)'!A1" display="- Catering - Alcohol" xr:uid="{2C99AD0D-AA41-467C-B443-24379214C0D5}"/>
    <hyperlink ref="U1:AB1" r:id="rId3" display="mailto:eventorders.nec@necgroup.co.uk" xr:uid="{3C496E9C-9A64-4915-BBEF-2B23AE6B2207}"/>
  </hyperlinks>
  <printOptions horizontalCentered="1" verticalCentered="1"/>
  <pageMargins left="0.23622047244094491" right="0.23622047244094491" top="0.35433070866141736" bottom="0.35433070866141736" header="0.31496062992125984" footer="0.31496062992125984"/>
  <pageSetup paperSize="9" scale="76"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48A6C326-91C5-4EF6-8516-2B020A9BF59D}">
          <x14:formula1>
            <xm:f>Admin!$D$3:$D$19</xm:f>
          </x14:formula1>
          <xm:sqref>U20:U25 X20:X25 AA20:AA25 U6:U18 AA6:AA18 X6:X18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39948-BAE3-4E8D-A8CC-BD86041F6B1E}">
  <sheetPr codeName="Sheet9">
    <tabColor rgb="FF1E384E"/>
    <pageSetUpPr autoPageBreaks="0" fitToPage="1"/>
  </sheetPr>
  <dimension ref="A1:AH94"/>
  <sheetViews>
    <sheetView showRowColHeaders="0" topLeftCell="A4" workbookViewId="0">
      <selection activeCell="A22" sqref="A22:C23"/>
    </sheetView>
  </sheetViews>
  <sheetFormatPr defaultColWidth="8.85546875" defaultRowHeight="18" x14ac:dyDescent="0.25"/>
  <cols>
    <col min="1" max="3" width="10.5703125" style="75" customWidth="1"/>
    <col min="4" max="4" width="4.5703125" style="1" customWidth="1"/>
    <col min="5" max="7" width="8.140625" style="1" customWidth="1"/>
    <col min="8" max="8" width="10.28515625" style="1" customWidth="1"/>
    <col min="9" max="15" width="7.5703125" style="1" customWidth="1"/>
    <col min="16" max="16" width="8.85546875" style="1" customWidth="1"/>
    <col min="17" max="17" width="9.28515625" style="1" bestFit="1" customWidth="1"/>
    <col min="18" max="18" width="8" style="1" bestFit="1" customWidth="1"/>
    <col min="19" max="19" width="5.5703125" style="1" customWidth="1"/>
    <col min="20" max="20" width="8.28515625" style="145" bestFit="1" customWidth="1"/>
    <col min="21" max="21" width="13.7109375" style="1" bestFit="1" customWidth="1"/>
    <col min="22" max="22" width="5.5703125" style="1" customWidth="1"/>
    <col min="23" max="23" width="8.28515625" style="145" bestFit="1" customWidth="1"/>
    <col min="24" max="24" width="13.7109375" style="1" bestFit="1" customWidth="1"/>
    <col min="25" max="25" width="5.5703125" style="1" customWidth="1"/>
    <col min="26" max="26" width="8.28515625" style="145" bestFit="1" customWidth="1"/>
    <col min="27" max="27" width="13.7109375" style="1" bestFit="1" customWidth="1"/>
    <col min="28" max="28" width="9.5703125" style="1" customWidth="1"/>
    <col min="29" max="30" width="11.28515625" style="1" customWidth="1"/>
    <col min="31" max="33" width="8.85546875" style="1" customWidth="1"/>
    <col min="34" max="16384" width="8.85546875" style="1"/>
  </cols>
  <sheetData>
    <row r="1" spans="1:34" s="69" customFormat="1" ht="36" customHeight="1" x14ac:dyDescent="0.2">
      <c r="A1" s="670" t="s">
        <v>843</v>
      </c>
      <c r="B1" s="671"/>
      <c r="C1" s="671"/>
      <c r="E1" s="70" t="str">
        <f>Landing!B2</f>
        <v>NEC Products and Services Order Form</v>
      </c>
      <c r="K1" s="71"/>
      <c r="L1" s="71"/>
      <c r="M1" s="165"/>
      <c r="R1" s="155"/>
      <c r="S1" s="155"/>
      <c r="T1" s="155"/>
      <c r="U1" s="689" t="s">
        <v>842</v>
      </c>
      <c r="V1" s="689"/>
      <c r="W1" s="689"/>
      <c r="X1" s="689"/>
      <c r="Y1" s="689"/>
      <c r="Z1" s="689"/>
      <c r="AA1" s="689"/>
      <c r="AB1" s="689"/>
      <c r="AC1" s="326"/>
      <c r="AD1" s="155"/>
    </row>
    <row r="2" spans="1:34" ht="15" customHeight="1" x14ac:dyDescent="0.25">
      <c r="A2" s="672"/>
      <c r="B2" s="672"/>
      <c r="C2" s="672"/>
      <c r="D2" s="65"/>
      <c r="E2" s="65"/>
      <c r="F2" s="65"/>
      <c r="G2" s="65"/>
      <c r="H2" s="65"/>
      <c r="I2" s="65"/>
      <c r="J2" s="65"/>
      <c r="K2" s="65"/>
      <c r="L2" s="65"/>
      <c r="M2" s="65"/>
      <c r="N2" s="65"/>
      <c r="O2" s="65"/>
      <c r="P2" s="65"/>
      <c r="Q2" s="65"/>
      <c r="R2" s="65"/>
      <c r="S2" s="65"/>
      <c r="T2" s="139"/>
      <c r="U2" s="65"/>
      <c r="V2" s="65"/>
      <c r="W2" s="139"/>
      <c r="X2" s="65"/>
      <c r="Y2" s="65"/>
      <c r="Z2" s="139"/>
      <c r="AA2" s="65"/>
      <c r="AB2" s="65"/>
      <c r="AC2" s="65"/>
      <c r="AD2" s="65"/>
      <c r="AE2" s="886"/>
      <c r="AF2" s="886"/>
      <c r="AG2" s="886"/>
      <c r="AH2" s="65"/>
    </row>
    <row r="3" spans="1:34" ht="15" customHeight="1" x14ac:dyDescent="0.25">
      <c r="A3" s="672"/>
      <c r="B3" s="672"/>
      <c r="C3" s="672"/>
      <c r="D3" s="65"/>
      <c r="E3" s="781" t="s">
        <v>726</v>
      </c>
      <c r="F3" s="782"/>
      <c r="G3" s="782"/>
      <c r="H3" s="782"/>
      <c r="I3" s="782"/>
      <c r="J3" s="782"/>
      <c r="K3" s="782"/>
      <c r="L3" s="782"/>
      <c r="M3" s="782"/>
      <c r="N3" s="782"/>
      <c r="O3" s="782"/>
      <c r="P3" s="782"/>
      <c r="Q3" s="887" t="s">
        <v>595</v>
      </c>
      <c r="R3" s="888"/>
      <c r="S3" s="782" t="s">
        <v>206</v>
      </c>
      <c r="T3" s="782"/>
      <c r="U3" s="782"/>
      <c r="V3" s="782"/>
      <c r="W3" s="782"/>
      <c r="X3" s="782"/>
      <c r="Y3" s="782"/>
      <c r="Z3" s="782"/>
      <c r="AA3" s="783"/>
      <c r="AB3" s="574" t="s">
        <v>643</v>
      </c>
      <c r="AC3" s="887" t="s">
        <v>221</v>
      </c>
      <c r="AD3" s="888"/>
      <c r="AE3" s="869"/>
      <c r="AF3" s="869"/>
      <c r="AG3" s="869"/>
      <c r="AH3" s="65"/>
    </row>
    <row r="4" spans="1:34" ht="15" customHeight="1" x14ac:dyDescent="0.25">
      <c r="A4" s="673" t="s">
        <v>4</v>
      </c>
      <c r="B4" s="674"/>
      <c r="C4" s="675"/>
      <c r="D4" s="65"/>
      <c r="E4" s="779" t="s">
        <v>25</v>
      </c>
      <c r="F4" s="780"/>
      <c r="G4" s="780"/>
      <c r="H4" s="780"/>
      <c r="I4" s="275" t="s">
        <v>26</v>
      </c>
      <c r="J4" s="275"/>
      <c r="K4" s="275"/>
      <c r="L4" s="275"/>
      <c r="M4" s="275"/>
      <c r="N4" s="275"/>
      <c r="O4" s="275"/>
      <c r="P4" s="275"/>
      <c r="Q4" s="362" t="s">
        <v>28</v>
      </c>
      <c r="R4" s="360" t="s">
        <v>29</v>
      </c>
      <c r="S4" s="276" t="s">
        <v>220</v>
      </c>
      <c r="T4" s="277" t="s">
        <v>145</v>
      </c>
      <c r="U4" s="276" t="s">
        <v>188</v>
      </c>
      <c r="V4" s="276" t="s">
        <v>220</v>
      </c>
      <c r="W4" s="277" t="s">
        <v>145</v>
      </c>
      <c r="X4" s="276" t="s">
        <v>188</v>
      </c>
      <c r="Y4" s="276" t="s">
        <v>220</v>
      </c>
      <c r="Z4" s="277" t="s">
        <v>145</v>
      </c>
      <c r="AA4" s="276" t="s">
        <v>188</v>
      </c>
      <c r="AB4" s="276"/>
      <c r="AC4" s="276" t="s">
        <v>28</v>
      </c>
      <c r="AD4" s="278" t="s">
        <v>29</v>
      </c>
      <c r="AE4" s="515"/>
      <c r="AF4" s="516"/>
      <c r="AG4" s="516"/>
      <c r="AH4" s="65"/>
    </row>
    <row r="5" spans="1:34" ht="15" customHeight="1" x14ac:dyDescent="0.25">
      <c r="A5" s="673"/>
      <c r="B5" s="674"/>
      <c r="C5" s="675"/>
      <c r="D5" s="65"/>
      <c r="E5" s="806" t="s">
        <v>156</v>
      </c>
      <c r="F5" s="807"/>
      <c r="G5" s="807"/>
      <c r="H5" s="807"/>
      <c r="I5" s="807"/>
      <c r="J5" s="807"/>
      <c r="K5" s="807"/>
      <c r="L5" s="807"/>
      <c r="M5" s="807"/>
      <c r="N5" s="807"/>
      <c r="O5" s="807"/>
      <c r="P5" s="807"/>
      <c r="Q5" s="296"/>
      <c r="R5" s="308"/>
      <c r="S5" s="309">
        <f>IF(SUM(S6:S21)&gt;0,9999,0)</f>
        <v>0</v>
      </c>
      <c r="T5" s="298"/>
      <c r="U5" s="295"/>
      <c r="V5" s="309">
        <f>IF(SUM(V6:V21)&gt;0,9999,0)</f>
        <v>0</v>
      </c>
      <c r="W5" s="298"/>
      <c r="X5" s="295"/>
      <c r="Y5" s="309">
        <f>IF(SUM(Y6:Y21)&gt;0,9999,0)</f>
        <v>0</v>
      </c>
      <c r="Z5" s="298"/>
      <c r="AA5" s="295"/>
      <c r="AB5" s="310">
        <f>IF(SUM(AB6:AB21)&gt;0,9999,0)</f>
        <v>0</v>
      </c>
      <c r="AC5" s="338"/>
      <c r="AD5" s="301"/>
      <c r="AE5" s="521"/>
      <c r="AF5" s="522"/>
      <c r="AG5" s="522"/>
      <c r="AH5" s="65"/>
    </row>
    <row r="6" spans="1:34" ht="15" customHeight="1" x14ac:dyDescent="0.25">
      <c r="A6" s="673" t="str">
        <f>SpaceO!E3</f>
        <v>Important Information</v>
      </c>
      <c r="B6" s="674"/>
      <c r="C6" s="675"/>
      <c r="D6" s="65"/>
      <c r="E6" s="894" t="s">
        <v>157</v>
      </c>
      <c r="F6" s="881"/>
      <c r="G6" s="881"/>
      <c r="H6" s="895"/>
      <c r="I6" s="880" t="s">
        <v>158</v>
      </c>
      <c r="J6" s="881"/>
      <c r="K6" s="881"/>
      <c r="L6" s="881"/>
      <c r="M6" s="881"/>
      <c r="N6" s="881"/>
      <c r="O6" s="881"/>
      <c r="P6" s="882"/>
      <c r="Q6" s="434">
        <v>29.103999999999999</v>
      </c>
      <c r="R6" s="439">
        <v>34.924799999999998</v>
      </c>
      <c r="S6" s="383"/>
      <c r="T6" s="436"/>
      <c r="U6" s="444"/>
      <c r="V6" s="383"/>
      <c r="W6" s="436"/>
      <c r="X6" s="444"/>
      <c r="Y6" s="383"/>
      <c r="Z6" s="436"/>
      <c r="AA6" s="444"/>
      <c r="AB6" s="426">
        <f t="shared" ref="AB6:AB9" si="0">SUM(S6,V6,Y6)</f>
        <v>0</v>
      </c>
      <c r="AC6" s="445">
        <f t="shared" ref="AC6:AC21" si="1">$Q6*AB6</f>
        <v>0</v>
      </c>
      <c r="AD6" s="369">
        <f t="shared" ref="AD6:AD21" si="2">$R6*AB6</f>
        <v>0</v>
      </c>
      <c r="AE6" s="519"/>
      <c r="AF6" s="520"/>
      <c r="AG6" s="520"/>
      <c r="AH6" s="65"/>
    </row>
    <row r="7" spans="1:34" ht="15" customHeight="1" x14ac:dyDescent="0.25">
      <c r="A7" s="673"/>
      <c r="B7" s="674"/>
      <c r="C7" s="675"/>
      <c r="D7" s="65"/>
      <c r="E7" s="858" t="s">
        <v>159</v>
      </c>
      <c r="F7" s="773"/>
      <c r="G7" s="773"/>
      <c r="H7" s="859"/>
      <c r="I7" s="766" t="s">
        <v>158</v>
      </c>
      <c r="J7" s="773"/>
      <c r="K7" s="773"/>
      <c r="L7" s="773"/>
      <c r="M7" s="773"/>
      <c r="N7" s="773"/>
      <c r="O7" s="773"/>
      <c r="P7" s="896"/>
      <c r="Q7" s="433">
        <v>40.767000000000003</v>
      </c>
      <c r="R7" s="440">
        <v>48.920400000000001</v>
      </c>
      <c r="S7" s="384"/>
      <c r="T7" s="140"/>
      <c r="U7" s="413"/>
      <c r="V7" s="384"/>
      <c r="W7" s="140"/>
      <c r="X7" s="413"/>
      <c r="Y7" s="384"/>
      <c r="Z7" s="140"/>
      <c r="AA7" s="413"/>
      <c r="AB7" s="427">
        <f t="shared" si="0"/>
        <v>0</v>
      </c>
      <c r="AC7" s="446">
        <f t="shared" si="1"/>
        <v>0</v>
      </c>
      <c r="AD7" s="370">
        <f t="shared" si="2"/>
        <v>0</v>
      </c>
      <c r="AE7" s="519"/>
      <c r="AF7" s="520"/>
      <c r="AG7" s="520"/>
      <c r="AH7" s="65"/>
    </row>
    <row r="8" spans="1:34" ht="15" customHeight="1" x14ac:dyDescent="0.25">
      <c r="A8" s="663" t="str">
        <f>SpaceEI!E3</f>
        <v>IT &amp; Networks</v>
      </c>
      <c r="B8" s="664"/>
      <c r="C8" s="665"/>
      <c r="D8" s="65"/>
      <c r="E8" s="858" t="s">
        <v>160</v>
      </c>
      <c r="F8" s="773"/>
      <c r="G8" s="773"/>
      <c r="H8" s="859"/>
      <c r="I8" s="766" t="s">
        <v>161</v>
      </c>
      <c r="J8" s="773"/>
      <c r="K8" s="773"/>
      <c r="L8" s="773"/>
      <c r="M8" s="773"/>
      <c r="N8" s="773"/>
      <c r="O8" s="773"/>
      <c r="P8" s="896"/>
      <c r="Q8" s="433">
        <v>27.980499999999999</v>
      </c>
      <c r="R8" s="440">
        <v>33.576599999999999</v>
      </c>
      <c r="S8" s="384"/>
      <c r="T8" s="140"/>
      <c r="U8" s="413"/>
      <c r="V8" s="384"/>
      <c r="W8" s="140"/>
      <c r="X8" s="413"/>
      <c r="Y8" s="384"/>
      <c r="Z8" s="140"/>
      <c r="AA8" s="413"/>
      <c r="AB8" s="427">
        <f t="shared" si="0"/>
        <v>0</v>
      </c>
      <c r="AC8" s="446">
        <f t="shared" si="1"/>
        <v>0</v>
      </c>
      <c r="AD8" s="370">
        <f t="shared" si="2"/>
        <v>0</v>
      </c>
      <c r="AE8" s="519"/>
      <c r="AF8" s="520"/>
      <c r="AG8" s="520"/>
      <c r="AH8" s="65"/>
    </row>
    <row r="9" spans="1:34" ht="15" customHeight="1" x14ac:dyDescent="0.25">
      <c r="A9" s="666"/>
      <c r="B9" s="667"/>
      <c r="C9" s="668"/>
      <c r="D9" s="65"/>
      <c r="E9" s="858" t="s">
        <v>162</v>
      </c>
      <c r="F9" s="773"/>
      <c r="G9" s="773"/>
      <c r="H9" s="859"/>
      <c r="I9" s="766" t="s">
        <v>161</v>
      </c>
      <c r="J9" s="773"/>
      <c r="K9" s="773"/>
      <c r="L9" s="773"/>
      <c r="M9" s="773"/>
      <c r="N9" s="773"/>
      <c r="O9" s="773"/>
      <c r="P9" s="896"/>
      <c r="Q9" s="433">
        <v>39.590000000000003</v>
      </c>
      <c r="R9" s="440">
        <v>47.508000000000003</v>
      </c>
      <c r="S9" s="384"/>
      <c r="T9" s="140"/>
      <c r="U9" s="413"/>
      <c r="V9" s="384"/>
      <c r="W9" s="140"/>
      <c r="X9" s="413"/>
      <c r="Y9" s="384"/>
      <c r="Z9" s="140"/>
      <c r="AA9" s="413"/>
      <c r="AB9" s="427">
        <f t="shared" si="0"/>
        <v>0</v>
      </c>
      <c r="AC9" s="446">
        <f t="shared" si="1"/>
        <v>0</v>
      </c>
      <c r="AD9" s="370">
        <f t="shared" si="2"/>
        <v>0</v>
      </c>
      <c r="AE9" s="519"/>
      <c r="AF9" s="520"/>
      <c r="AG9" s="520"/>
      <c r="AH9" s="65"/>
    </row>
    <row r="10" spans="1:34" ht="15" customHeight="1" x14ac:dyDescent="0.25">
      <c r="A10" s="663" t="str">
        <f>SpaceUT!E3</f>
        <v>Utilities</v>
      </c>
      <c r="B10" s="664"/>
      <c r="C10" s="665"/>
      <c r="D10" s="65"/>
      <c r="E10" s="858" t="s">
        <v>769</v>
      </c>
      <c r="F10" s="773"/>
      <c r="G10" s="773"/>
      <c r="H10" s="859"/>
      <c r="I10" s="766" t="s">
        <v>774</v>
      </c>
      <c r="J10" s="773"/>
      <c r="K10" s="773"/>
      <c r="L10" s="773"/>
      <c r="M10" s="773"/>
      <c r="N10" s="773"/>
      <c r="O10" s="773"/>
      <c r="P10" s="896"/>
      <c r="Q10" s="433">
        <v>27.980499999999999</v>
      </c>
      <c r="R10" s="440">
        <v>33.576599999999999</v>
      </c>
      <c r="S10" s="384"/>
      <c r="T10" s="140"/>
      <c r="U10" s="413"/>
      <c r="V10" s="384"/>
      <c r="W10" s="140"/>
      <c r="X10" s="413"/>
      <c r="Y10" s="384"/>
      <c r="Z10" s="140"/>
      <c r="AA10" s="413"/>
      <c r="AB10" s="427">
        <f t="shared" ref="AB10:AB21" si="3">SUM(S10,V10,Y10)</f>
        <v>0</v>
      </c>
      <c r="AC10" s="446">
        <f t="shared" si="1"/>
        <v>0</v>
      </c>
      <c r="AD10" s="370">
        <f t="shared" si="2"/>
        <v>0</v>
      </c>
      <c r="AE10" s="519"/>
      <c r="AF10" s="520"/>
      <c r="AG10" s="520"/>
      <c r="AH10" s="65"/>
    </row>
    <row r="11" spans="1:34" ht="15" customHeight="1" x14ac:dyDescent="0.25">
      <c r="A11" s="666"/>
      <c r="B11" s="667"/>
      <c r="C11" s="668"/>
      <c r="D11" s="65"/>
      <c r="E11" s="858" t="s">
        <v>770</v>
      </c>
      <c r="F11" s="773"/>
      <c r="G11" s="773"/>
      <c r="H11" s="859"/>
      <c r="I11" s="766" t="s">
        <v>774</v>
      </c>
      <c r="J11" s="773"/>
      <c r="K11" s="773"/>
      <c r="L11" s="773"/>
      <c r="M11" s="773"/>
      <c r="N11" s="773"/>
      <c r="O11" s="773"/>
      <c r="P11" s="896"/>
      <c r="Q11" s="433">
        <v>39.590000000000003</v>
      </c>
      <c r="R11" s="440">
        <v>47.508000000000003</v>
      </c>
      <c r="S11" s="384"/>
      <c r="T11" s="140"/>
      <c r="U11" s="413"/>
      <c r="V11" s="384"/>
      <c r="W11" s="140"/>
      <c r="X11" s="413"/>
      <c r="Y11" s="384"/>
      <c r="Z11" s="140"/>
      <c r="AA11" s="413"/>
      <c r="AB11" s="427">
        <f t="shared" si="3"/>
        <v>0</v>
      </c>
      <c r="AC11" s="446">
        <f t="shared" si="1"/>
        <v>0</v>
      </c>
      <c r="AD11" s="370">
        <f t="shared" si="2"/>
        <v>0</v>
      </c>
      <c r="AE11" s="519"/>
      <c r="AF11" s="520"/>
      <c r="AG11" s="520"/>
      <c r="AH11" s="65"/>
    </row>
    <row r="12" spans="1:34" ht="15" customHeight="1" x14ac:dyDescent="0.25">
      <c r="A12" s="663" t="str">
        <f>SpaceSA!E3</f>
        <v>Safety</v>
      </c>
      <c r="B12" s="664"/>
      <c r="C12" s="665"/>
      <c r="D12" s="65"/>
      <c r="E12" s="858" t="s">
        <v>771</v>
      </c>
      <c r="F12" s="773"/>
      <c r="G12" s="773"/>
      <c r="H12" s="859"/>
      <c r="I12" s="766" t="s">
        <v>775</v>
      </c>
      <c r="J12" s="773"/>
      <c r="K12" s="773"/>
      <c r="L12" s="773"/>
      <c r="M12" s="773"/>
      <c r="N12" s="773"/>
      <c r="O12" s="773"/>
      <c r="P12" s="896"/>
      <c r="Q12" s="433">
        <v>27.980499999999999</v>
      </c>
      <c r="R12" s="440">
        <v>33.576599999999999</v>
      </c>
      <c r="S12" s="384"/>
      <c r="T12" s="140"/>
      <c r="U12" s="413"/>
      <c r="V12" s="384"/>
      <c r="W12" s="140"/>
      <c r="X12" s="413"/>
      <c r="Y12" s="384"/>
      <c r="Z12" s="140"/>
      <c r="AA12" s="413"/>
      <c r="AB12" s="427">
        <f t="shared" si="3"/>
        <v>0</v>
      </c>
      <c r="AC12" s="446">
        <f t="shared" si="1"/>
        <v>0</v>
      </c>
      <c r="AD12" s="370">
        <f t="shared" si="2"/>
        <v>0</v>
      </c>
      <c r="AE12" s="519"/>
      <c r="AF12" s="520"/>
      <c r="AG12" s="520"/>
      <c r="AH12" s="65"/>
    </row>
    <row r="13" spans="1:34" ht="15" customHeight="1" x14ac:dyDescent="0.25">
      <c r="A13" s="666"/>
      <c r="B13" s="667"/>
      <c r="C13" s="668"/>
      <c r="D13" s="65"/>
      <c r="E13" s="892" t="s">
        <v>772</v>
      </c>
      <c r="F13" s="878"/>
      <c r="G13" s="878"/>
      <c r="H13" s="893"/>
      <c r="I13" s="766" t="s">
        <v>775</v>
      </c>
      <c r="J13" s="773"/>
      <c r="K13" s="773"/>
      <c r="L13" s="773"/>
      <c r="M13" s="773"/>
      <c r="N13" s="773"/>
      <c r="O13" s="773"/>
      <c r="P13" s="896"/>
      <c r="Q13" s="433">
        <v>40.767000000000003</v>
      </c>
      <c r="R13" s="440">
        <v>48.920400000000001</v>
      </c>
      <c r="S13" s="384"/>
      <c r="T13" s="140"/>
      <c r="U13" s="413"/>
      <c r="V13" s="384"/>
      <c r="W13" s="140"/>
      <c r="X13" s="413"/>
      <c r="Y13" s="384"/>
      <c r="Z13" s="140"/>
      <c r="AA13" s="413"/>
      <c r="AB13" s="427">
        <f t="shared" si="3"/>
        <v>0</v>
      </c>
      <c r="AC13" s="446">
        <f t="shared" si="1"/>
        <v>0</v>
      </c>
      <c r="AD13" s="370">
        <f t="shared" si="2"/>
        <v>0</v>
      </c>
      <c r="AE13" s="519"/>
      <c r="AF13" s="520"/>
      <c r="AG13" s="520"/>
      <c r="AH13" s="65"/>
    </row>
    <row r="14" spans="1:34" ht="15" customHeight="1" x14ac:dyDescent="0.25">
      <c r="A14" s="663" t="str">
        <f>SpaceFL!E3</f>
        <v>Flooring</v>
      </c>
      <c r="B14" s="664"/>
      <c r="C14" s="665"/>
      <c r="D14" s="65"/>
      <c r="E14" s="892" t="s">
        <v>663</v>
      </c>
      <c r="F14" s="878"/>
      <c r="G14" s="878"/>
      <c r="H14" s="893"/>
      <c r="I14" s="877" t="s">
        <v>669</v>
      </c>
      <c r="J14" s="878"/>
      <c r="K14" s="878"/>
      <c r="L14" s="878"/>
      <c r="M14" s="878"/>
      <c r="N14" s="878"/>
      <c r="O14" s="878"/>
      <c r="P14" s="879"/>
      <c r="Q14" s="432">
        <v>18.939</v>
      </c>
      <c r="R14" s="440">
        <v>22.726800000000001</v>
      </c>
      <c r="S14" s="449"/>
      <c r="T14" s="250"/>
      <c r="U14" s="443"/>
      <c r="V14" s="449"/>
      <c r="W14" s="250"/>
      <c r="X14" s="443"/>
      <c r="Y14" s="449"/>
      <c r="Z14" s="250"/>
      <c r="AA14" s="443"/>
      <c r="AB14" s="427">
        <f t="shared" si="3"/>
        <v>0</v>
      </c>
      <c r="AC14" s="446">
        <f t="shared" si="1"/>
        <v>0</v>
      </c>
      <c r="AD14" s="368">
        <f t="shared" si="2"/>
        <v>0</v>
      </c>
      <c r="AE14" s="521"/>
      <c r="AF14" s="522"/>
      <c r="AG14" s="522"/>
      <c r="AH14" s="65"/>
    </row>
    <row r="15" spans="1:34" ht="15" customHeight="1" x14ac:dyDescent="0.25">
      <c r="A15" s="666"/>
      <c r="B15" s="667"/>
      <c r="C15" s="668"/>
      <c r="D15" s="65"/>
      <c r="E15" s="892" t="s">
        <v>664</v>
      </c>
      <c r="F15" s="878"/>
      <c r="G15" s="878"/>
      <c r="H15" s="893"/>
      <c r="I15" s="877" t="s">
        <v>670</v>
      </c>
      <c r="J15" s="878"/>
      <c r="K15" s="878"/>
      <c r="L15" s="878"/>
      <c r="M15" s="878"/>
      <c r="N15" s="878"/>
      <c r="O15" s="878"/>
      <c r="P15" s="879"/>
      <c r="Q15" s="432">
        <v>33.17</v>
      </c>
      <c r="R15" s="440">
        <v>39.804000000000002</v>
      </c>
      <c r="S15" s="449"/>
      <c r="T15" s="250"/>
      <c r="U15" s="443"/>
      <c r="V15" s="449"/>
      <c r="W15" s="250"/>
      <c r="X15" s="443"/>
      <c r="Y15" s="449"/>
      <c r="Z15" s="250"/>
      <c r="AA15" s="443"/>
      <c r="AB15" s="427">
        <f t="shared" si="3"/>
        <v>0</v>
      </c>
      <c r="AC15" s="446">
        <f t="shared" si="1"/>
        <v>0</v>
      </c>
      <c r="AD15" s="368">
        <f t="shared" si="2"/>
        <v>0</v>
      </c>
      <c r="AE15" s="521"/>
      <c r="AF15" s="522"/>
      <c r="AG15" s="522"/>
      <c r="AH15" s="65"/>
    </row>
    <row r="16" spans="1:34" ht="15" customHeight="1" x14ac:dyDescent="0.25">
      <c r="A16" s="663" t="str">
        <f>SpaceCL!E3</f>
        <v>Cleaning</v>
      </c>
      <c r="B16" s="664"/>
      <c r="C16" s="665"/>
      <c r="D16" s="65"/>
      <c r="E16" s="892" t="s">
        <v>665</v>
      </c>
      <c r="F16" s="878"/>
      <c r="G16" s="878"/>
      <c r="H16" s="893"/>
      <c r="I16" s="877" t="s">
        <v>671</v>
      </c>
      <c r="J16" s="878"/>
      <c r="K16" s="878"/>
      <c r="L16" s="878"/>
      <c r="M16" s="878"/>
      <c r="N16" s="878"/>
      <c r="O16" s="878"/>
      <c r="P16" s="879"/>
      <c r="Q16" s="432">
        <v>18.939</v>
      </c>
      <c r="R16" s="440">
        <v>22.726800000000001</v>
      </c>
      <c r="S16" s="449"/>
      <c r="T16" s="250"/>
      <c r="U16" s="443"/>
      <c r="V16" s="449"/>
      <c r="W16" s="250"/>
      <c r="X16" s="443"/>
      <c r="Y16" s="449"/>
      <c r="Z16" s="250"/>
      <c r="AA16" s="443"/>
      <c r="AB16" s="427">
        <f t="shared" si="3"/>
        <v>0</v>
      </c>
      <c r="AC16" s="446">
        <f t="shared" si="1"/>
        <v>0</v>
      </c>
      <c r="AD16" s="368">
        <f t="shared" si="2"/>
        <v>0</v>
      </c>
      <c r="AE16" s="521"/>
      <c r="AF16" s="522"/>
      <c r="AG16" s="522"/>
      <c r="AH16" s="65"/>
    </row>
    <row r="17" spans="1:34" ht="15" customHeight="1" x14ac:dyDescent="0.25">
      <c r="A17" s="666"/>
      <c r="B17" s="667"/>
      <c r="C17" s="668"/>
      <c r="D17" s="65"/>
      <c r="E17" s="892" t="s">
        <v>666</v>
      </c>
      <c r="F17" s="878"/>
      <c r="G17" s="878"/>
      <c r="H17" s="893"/>
      <c r="I17" s="877" t="s">
        <v>672</v>
      </c>
      <c r="J17" s="878"/>
      <c r="K17" s="878"/>
      <c r="L17" s="878"/>
      <c r="M17" s="878"/>
      <c r="N17" s="878"/>
      <c r="O17" s="878"/>
      <c r="P17" s="879"/>
      <c r="Q17" s="432">
        <v>33.17</v>
      </c>
      <c r="R17" s="440">
        <v>39.804000000000002</v>
      </c>
      <c r="S17" s="449"/>
      <c r="T17" s="250"/>
      <c r="U17" s="443"/>
      <c r="V17" s="449"/>
      <c r="W17" s="250"/>
      <c r="X17" s="443"/>
      <c r="Y17" s="449"/>
      <c r="Z17" s="250"/>
      <c r="AA17" s="443"/>
      <c r="AB17" s="427">
        <f t="shared" si="3"/>
        <v>0</v>
      </c>
      <c r="AC17" s="446">
        <f t="shared" si="1"/>
        <v>0</v>
      </c>
      <c r="AD17" s="368">
        <f t="shared" si="2"/>
        <v>0</v>
      </c>
      <c r="AE17" s="521"/>
      <c r="AF17" s="522"/>
      <c r="AG17" s="522"/>
      <c r="AH17" s="65"/>
    </row>
    <row r="18" spans="1:34" ht="15" customHeight="1" x14ac:dyDescent="0.25">
      <c r="A18" s="663" t="str">
        <f>SpaceCA!E3</f>
        <v>Food</v>
      </c>
      <c r="B18" s="664"/>
      <c r="C18" s="665"/>
      <c r="D18" s="65"/>
      <c r="E18" s="892" t="s">
        <v>816</v>
      </c>
      <c r="F18" s="878"/>
      <c r="G18" s="878"/>
      <c r="H18" s="893"/>
      <c r="I18" s="877" t="s">
        <v>776</v>
      </c>
      <c r="J18" s="878"/>
      <c r="K18" s="878"/>
      <c r="L18" s="878"/>
      <c r="M18" s="878"/>
      <c r="N18" s="878"/>
      <c r="O18" s="878"/>
      <c r="P18" s="879"/>
      <c r="Q18" s="432">
        <v>4.5475000000000003</v>
      </c>
      <c r="R18" s="440">
        <v>5.4569999999999999</v>
      </c>
      <c r="S18" s="449"/>
      <c r="T18" s="250"/>
      <c r="U18" s="443"/>
      <c r="V18" s="449"/>
      <c r="W18" s="250"/>
      <c r="X18" s="443"/>
      <c r="Y18" s="449"/>
      <c r="Z18" s="250"/>
      <c r="AA18" s="443"/>
      <c r="AB18" s="427">
        <f t="shared" si="3"/>
        <v>0</v>
      </c>
      <c r="AC18" s="446">
        <f t="shared" si="1"/>
        <v>0</v>
      </c>
      <c r="AD18" s="368">
        <f t="shared" si="2"/>
        <v>0</v>
      </c>
      <c r="AE18" s="521"/>
      <c r="AF18" s="522"/>
      <c r="AG18" s="522"/>
      <c r="AH18" s="65"/>
    </row>
    <row r="19" spans="1:34" ht="15" customHeight="1" x14ac:dyDescent="0.25">
      <c r="A19" s="666"/>
      <c r="B19" s="667"/>
      <c r="C19" s="668"/>
      <c r="D19" s="65"/>
      <c r="E19" s="892" t="s">
        <v>173</v>
      </c>
      <c r="F19" s="878"/>
      <c r="G19" s="878"/>
      <c r="H19" s="893"/>
      <c r="I19" s="877" t="s">
        <v>673</v>
      </c>
      <c r="J19" s="878"/>
      <c r="K19" s="878"/>
      <c r="L19" s="878"/>
      <c r="M19" s="878"/>
      <c r="N19" s="878"/>
      <c r="O19" s="878"/>
      <c r="P19" s="879"/>
      <c r="Q19" s="432">
        <v>7.9715000000000007</v>
      </c>
      <c r="R19" s="440">
        <v>9.5658000000000012</v>
      </c>
      <c r="S19" s="449"/>
      <c r="T19" s="250"/>
      <c r="U19" s="443"/>
      <c r="V19" s="449"/>
      <c r="W19" s="250"/>
      <c r="X19" s="443"/>
      <c r="Y19" s="449"/>
      <c r="Z19" s="250"/>
      <c r="AA19" s="443"/>
      <c r="AB19" s="427">
        <f t="shared" si="3"/>
        <v>0</v>
      </c>
      <c r="AC19" s="446">
        <f t="shared" si="1"/>
        <v>0</v>
      </c>
      <c r="AD19" s="368">
        <f t="shared" si="2"/>
        <v>0</v>
      </c>
      <c r="AE19" s="521"/>
      <c r="AF19" s="522"/>
      <c r="AG19" s="522"/>
      <c r="AH19" s="65"/>
    </row>
    <row r="20" spans="1:34" ht="15" customHeight="1" x14ac:dyDescent="0.25">
      <c r="A20" s="676" t="str">
        <f>'SpaceCA (2)'!E3</f>
        <v>Drinks</v>
      </c>
      <c r="B20" s="677"/>
      <c r="C20" s="678"/>
      <c r="D20" s="65"/>
      <c r="E20" s="892" t="s">
        <v>735</v>
      </c>
      <c r="F20" s="878"/>
      <c r="G20" s="878"/>
      <c r="H20" s="893"/>
      <c r="I20" s="877" t="s">
        <v>759</v>
      </c>
      <c r="J20" s="878"/>
      <c r="K20" s="878"/>
      <c r="L20" s="878"/>
      <c r="M20" s="878"/>
      <c r="N20" s="878"/>
      <c r="O20" s="878"/>
      <c r="P20" s="879"/>
      <c r="Q20" s="432">
        <v>10.914</v>
      </c>
      <c r="R20" s="440">
        <v>13.0968</v>
      </c>
      <c r="S20" s="449"/>
      <c r="T20" s="250"/>
      <c r="U20" s="443"/>
      <c r="V20" s="449"/>
      <c r="W20" s="250"/>
      <c r="X20" s="443"/>
      <c r="Y20" s="449"/>
      <c r="Z20" s="250"/>
      <c r="AA20" s="443"/>
      <c r="AB20" s="427">
        <f t="shared" si="3"/>
        <v>0</v>
      </c>
      <c r="AC20" s="446">
        <f t="shared" si="1"/>
        <v>0</v>
      </c>
      <c r="AD20" s="368">
        <f t="shared" si="2"/>
        <v>0</v>
      </c>
      <c r="AE20" s="521"/>
      <c r="AF20" s="522"/>
      <c r="AG20" s="522"/>
      <c r="AH20" s="65"/>
    </row>
    <row r="21" spans="1:34" ht="15" customHeight="1" x14ac:dyDescent="0.25">
      <c r="A21" s="679"/>
      <c r="B21" s="680"/>
      <c r="C21" s="681"/>
      <c r="D21" s="65"/>
      <c r="E21" s="883" t="s">
        <v>773</v>
      </c>
      <c r="F21" s="884"/>
      <c r="G21" s="884"/>
      <c r="H21" s="885"/>
      <c r="I21" s="897" t="s">
        <v>801</v>
      </c>
      <c r="J21" s="884"/>
      <c r="K21" s="884"/>
      <c r="L21" s="884"/>
      <c r="M21" s="884"/>
      <c r="N21" s="884"/>
      <c r="O21" s="884"/>
      <c r="P21" s="898"/>
      <c r="Q21" s="435">
        <v>20.5975</v>
      </c>
      <c r="R21" s="440">
        <v>24.716999999999999</v>
      </c>
      <c r="S21" s="430"/>
      <c r="T21" s="303"/>
      <c r="U21" s="414"/>
      <c r="V21" s="430"/>
      <c r="W21" s="303"/>
      <c r="X21" s="414"/>
      <c r="Y21" s="430"/>
      <c r="Z21" s="303"/>
      <c r="AA21" s="414"/>
      <c r="AB21" s="428">
        <f t="shared" si="3"/>
        <v>0</v>
      </c>
      <c r="AC21" s="448">
        <f t="shared" si="1"/>
        <v>0</v>
      </c>
      <c r="AD21" s="437">
        <f t="shared" si="2"/>
        <v>0</v>
      </c>
      <c r="AE21" s="521"/>
      <c r="AF21" s="522"/>
      <c r="AG21" s="522"/>
      <c r="AH21" s="65"/>
    </row>
    <row r="22" spans="1:34" ht="15" customHeight="1" x14ac:dyDescent="0.25">
      <c r="A22" s="663" t="str">
        <f>'SpaceCA (3)'!E3</f>
        <v>Alcohol</v>
      </c>
      <c r="B22" s="664"/>
      <c r="C22" s="665"/>
      <c r="D22" s="65"/>
      <c r="E22" s="806" t="s">
        <v>597</v>
      </c>
      <c r="F22" s="807"/>
      <c r="G22" s="807"/>
      <c r="H22" s="807"/>
      <c r="I22" s="807"/>
      <c r="J22" s="807"/>
      <c r="K22" s="807"/>
      <c r="L22" s="807"/>
      <c r="M22" s="807"/>
      <c r="N22" s="807"/>
      <c r="O22" s="807"/>
      <c r="P22" s="807"/>
      <c r="Q22" s="361"/>
      <c r="R22" s="308"/>
      <c r="S22" s="309">
        <f>IF(SUM(S23:S41)&gt;0,9999,0)</f>
        <v>0</v>
      </c>
      <c r="T22" s="298"/>
      <c r="U22" s="295"/>
      <c r="V22" s="309">
        <f>IF(SUM(V23:V41)&gt;0,9999,0)</f>
        <v>0</v>
      </c>
      <c r="W22" s="298"/>
      <c r="X22" s="295"/>
      <c r="Y22" s="309">
        <f>IF(SUM(Y23:Y41)&gt;0,9999,0)</f>
        <v>0</v>
      </c>
      <c r="Z22" s="298"/>
      <c r="AA22" s="295"/>
      <c r="AB22" s="310">
        <f>IF(SUM(AB23:AB41)&gt;0,9999,0)</f>
        <v>0</v>
      </c>
      <c r="AC22" s="338"/>
      <c r="AD22" s="301"/>
      <c r="AE22" s="521"/>
      <c r="AF22" s="522"/>
      <c r="AG22" s="522"/>
      <c r="AH22" s="65"/>
    </row>
    <row r="23" spans="1:34" ht="15" customHeight="1" x14ac:dyDescent="0.25">
      <c r="A23" s="666"/>
      <c r="B23" s="667"/>
      <c r="C23" s="668"/>
      <c r="D23" s="65"/>
      <c r="E23" s="889" t="s">
        <v>163</v>
      </c>
      <c r="F23" s="890"/>
      <c r="G23" s="890"/>
      <c r="H23" s="891"/>
      <c r="I23" s="899" t="s">
        <v>806</v>
      </c>
      <c r="J23" s="890"/>
      <c r="K23" s="890"/>
      <c r="L23" s="890"/>
      <c r="M23" s="890"/>
      <c r="N23" s="890"/>
      <c r="O23" s="890"/>
      <c r="P23" s="900"/>
      <c r="Q23" s="431">
        <v>45.7425</v>
      </c>
      <c r="R23" s="439">
        <v>54.890999999999998</v>
      </c>
      <c r="S23" s="450"/>
      <c r="T23" s="306"/>
      <c r="U23" s="442"/>
      <c r="V23" s="450"/>
      <c r="W23" s="306"/>
      <c r="X23" s="442"/>
      <c r="Y23" s="450"/>
      <c r="Z23" s="306"/>
      <c r="AA23" s="442"/>
      <c r="AB23" s="426">
        <f t="shared" ref="AB23:AB29" si="4">SUM(S23,V23,Y23)</f>
        <v>0</v>
      </c>
      <c r="AC23" s="445">
        <f t="shared" ref="AC23:AC41" si="5">$Q23*AB23</f>
        <v>0</v>
      </c>
      <c r="AD23" s="367">
        <f t="shared" ref="AD23:AD41" si="6">$R23*AB23</f>
        <v>0</v>
      </c>
      <c r="AE23" s="521"/>
      <c r="AF23" s="522"/>
      <c r="AG23" s="522"/>
      <c r="AH23" s="65"/>
    </row>
    <row r="24" spans="1:34" ht="15" customHeight="1" x14ac:dyDescent="0.25">
      <c r="A24" s="663" t="str">
        <f>'SpaceCA (4)'!E3</f>
        <v>Catering - Equipment</v>
      </c>
      <c r="B24" s="664"/>
      <c r="C24" s="665"/>
      <c r="D24" s="65"/>
      <c r="E24" s="892" t="s">
        <v>164</v>
      </c>
      <c r="F24" s="878"/>
      <c r="G24" s="878"/>
      <c r="H24" s="893"/>
      <c r="I24" s="877" t="s">
        <v>806</v>
      </c>
      <c r="J24" s="878"/>
      <c r="K24" s="878"/>
      <c r="L24" s="878"/>
      <c r="M24" s="878"/>
      <c r="N24" s="878"/>
      <c r="O24" s="878"/>
      <c r="P24" s="879"/>
      <c r="Q24" s="432">
        <v>45.7425</v>
      </c>
      <c r="R24" s="440">
        <v>54.890999999999998</v>
      </c>
      <c r="S24" s="449"/>
      <c r="T24" s="250"/>
      <c r="U24" s="443"/>
      <c r="V24" s="449"/>
      <c r="W24" s="250"/>
      <c r="X24" s="443"/>
      <c r="Y24" s="449"/>
      <c r="Z24" s="250"/>
      <c r="AA24" s="443"/>
      <c r="AB24" s="427">
        <f t="shared" si="4"/>
        <v>0</v>
      </c>
      <c r="AC24" s="446">
        <f t="shared" si="5"/>
        <v>0</v>
      </c>
      <c r="AD24" s="368">
        <f t="shared" si="6"/>
        <v>0</v>
      </c>
      <c r="AE24" s="521"/>
      <c r="AF24" s="522"/>
      <c r="AG24" s="522"/>
      <c r="AH24" s="65"/>
    </row>
    <row r="25" spans="1:34" ht="15" customHeight="1" x14ac:dyDescent="0.25">
      <c r="A25" s="666"/>
      <c r="B25" s="667"/>
      <c r="C25" s="668"/>
      <c r="D25" s="65"/>
      <c r="E25" s="892" t="s">
        <v>165</v>
      </c>
      <c r="F25" s="878"/>
      <c r="G25" s="878"/>
      <c r="H25" s="893"/>
      <c r="I25" s="877" t="s">
        <v>805</v>
      </c>
      <c r="J25" s="878"/>
      <c r="K25" s="878"/>
      <c r="L25" s="878"/>
      <c r="M25" s="878"/>
      <c r="N25" s="878"/>
      <c r="O25" s="878"/>
      <c r="P25" s="879"/>
      <c r="Q25" s="432">
        <v>30.869500000000002</v>
      </c>
      <c r="R25" s="440">
        <v>37.043399999999998</v>
      </c>
      <c r="S25" s="449"/>
      <c r="T25" s="250"/>
      <c r="U25" s="443"/>
      <c r="V25" s="449"/>
      <c r="W25" s="250"/>
      <c r="X25" s="443"/>
      <c r="Y25" s="449"/>
      <c r="Z25" s="250"/>
      <c r="AA25" s="443"/>
      <c r="AB25" s="427">
        <f t="shared" si="4"/>
        <v>0</v>
      </c>
      <c r="AC25" s="446">
        <f t="shared" si="5"/>
        <v>0</v>
      </c>
      <c r="AD25" s="368">
        <f t="shared" si="6"/>
        <v>0</v>
      </c>
      <c r="AE25" s="521"/>
      <c r="AF25" s="522"/>
      <c r="AG25" s="522"/>
      <c r="AH25" s="65"/>
    </row>
    <row r="26" spans="1:34" ht="15" customHeight="1" x14ac:dyDescent="0.25">
      <c r="A26" s="663" t="str">
        <f>'SpaceCA (5)'!E3</f>
        <v>Catering - Hygiene</v>
      </c>
      <c r="B26" s="664"/>
      <c r="C26" s="665"/>
      <c r="D26" s="65"/>
      <c r="E26" s="892" t="s">
        <v>763</v>
      </c>
      <c r="F26" s="878"/>
      <c r="G26" s="878"/>
      <c r="H26" s="893"/>
      <c r="I26" s="877" t="s">
        <v>777</v>
      </c>
      <c r="J26" s="878"/>
      <c r="K26" s="878"/>
      <c r="L26" s="878"/>
      <c r="M26" s="878"/>
      <c r="N26" s="878"/>
      <c r="O26" s="878"/>
      <c r="P26" s="879"/>
      <c r="Q26" s="432">
        <v>9.1485000000000021</v>
      </c>
      <c r="R26" s="440">
        <v>10.978200000000003</v>
      </c>
      <c r="S26" s="449"/>
      <c r="T26" s="250"/>
      <c r="U26" s="443"/>
      <c r="V26" s="449"/>
      <c r="W26" s="250"/>
      <c r="X26" s="443"/>
      <c r="Y26" s="449"/>
      <c r="Z26" s="250"/>
      <c r="AA26" s="443"/>
      <c r="AB26" s="427">
        <f t="shared" si="4"/>
        <v>0</v>
      </c>
      <c r="AC26" s="446">
        <f t="shared" si="5"/>
        <v>0</v>
      </c>
      <c r="AD26" s="368">
        <f t="shared" si="6"/>
        <v>0</v>
      </c>
      <c r="AE26" s="521"/>
      <c r="AF26" s="522"/>
      <c r="AG26" s="522"/>
      <c r="AH26" s="65"/>
    </row>
    <row r="27" spans="1:34" ht="15" customHeight="1" x14ac:dyDescent="0.25">
      <c r="A27" s="666"/>
      <c r="B27" s="667"/>
      <c r="C27" s="668"/>
      <c r="D27" s="65"/>
      <c r="E27" s="892" t="s">
        <v>764</v>
      </c>
      <c r="F27" s="878"/>
      <c r="G27" s="878"/>
      <c r="H27" s="893"/>
      <c r="I27" s="877" t="s">
        <v>782</v>
      </c>
      <c r="J27" s="878"/>
      <c r="K27" s="878"/>
      <c r="L27" s="878"/>
      <c r="M27" s="878"/>
      <c r="N27" s="878"/>
      <c r="O27" s="878"/>
      <c r="P27" s="879"/>
      <c r="Q27" s="432">
        <v>7.4365000000000006</v>
      </c>
      <c r="R27" s="440">
        <v>8.9238</v>
      </c>
      <c r="S27" s="449"/>
      <c r="T27" s="250"/>
      <c r="U27" s="443"/>
      <c r="V27" s="449"/>
      <c r="W27" s="250"/>
      <c r="X27" s="443"/>
      <c r="Y27" s="449"/>
      <c r="Z27" s="250"/>
      <c r="AA27" s="443"/>
      <c r="AB27" s="427">
        <f t="shared" si="4"/>
        <v>0</v>
      </c>
      <c r="AC27" s="446">
        <f t="shared" si="5"/>
        <v>0</v>
      </c>
      <c r="AD27" s="368">
        <f t="shared" si="6"/>
        <v>0</v>
      </c>
      <c r="AE27" s="521"/>
      <c r="AF27" s="522"/>
      <c r="AG27" s="522"/>
      <c r="AH27" s="65"/>
    </row>
    <row r="28" spans="1:34" ht="15" customHeight="1" x14ac:dyDescent="0.25">
      <c r="A28" s="663" t="str">
        <f>SpaceGR!E3</f>
        <v>Graphics &amp; Rigging</v>
      </c>
      <c r="B28" s="664"/>
      <c r="C28" s="665"/>
      <c r="D28" s="65"/>
      <c r="E28" s="892" t="s">
        <v>765</v>
      </c>
      <c r="F28" s="878"/>
      <c r="G28" s="878"/>
      <c r="H28" s="893"/>
      <c r="I28" s="877" t="s">
        <v>778</v>
      </c>
      <c r="J28" s="878"/>
      <c r="K28" s="878"/>
      <c r="L28" s="878"/>
      <c r="M28" s="878"/>
      <c r="N28" s="878"/>
      <c r="O28" s="878"/>
      <c r="P28" s="879"/>
      <c r="Q28" s="432">
        <v>17.12</v>
      </c>
      <c r="R28" s="440">
        <v>20.544</v>
      </c>
      <c r="S28" s="449"/>
      <c r="T28" s="250"/>
      <c r="U28" s="443"/>
      <c r="V28" s="449"/>
      <c r="W28" s="250"/>
      <c r="X28" s="443"/>
      <c r="Y28" s="449"/>
      <c r="Z28" s="250"/>
      <c r="AA28" s="443"/>
      <c r="AB28" s="427">
        <f t="shared" si="4"/>
        <v>0</v>
      </c>
      <c r="AC28" s="446">
        <f t="shared" si="5"/>
        <v>0</v>
      </c>
      <c r="AD28" s="368">
        <f t="shared" si="6"/>
        <v>0</v>
      </c>
      <c r="AE28" s="521"/>
      <c r="AF28" s="522"/>
      <c r="AG28" s="522"/>
      <c r="AH28" s="65"/>
    </row>
    <row r="29" spans="1:34" ht="15" customHeight="1" x14ac:dyDescent="0.25">
      <c r="A29" s="666"/>
      <c r="B29" s="667"/>
      <c r="C29" s="668"/>
      <c r="D29" s="65"/>
      <c r="E29" s="892" t="s">
        <v>818</v>
      </c>
      <c r="F29" s="878"/>
      <c r="G29" s="878"/>
      <c r="H29" s="893"/>
      <c r="I29" s="877" t="s">
        <v>814</v>
      </c>
      <c r="J29" s="878"/>
      <c r="K29" s="878"/>
      <c r="L29" s="878"/>
      <c r="M29" s="878"/>
      <c r="N29" s="878"/>
      <c r="O29" s="878"/>
      <c r="P29" s="879"/>
      <c r="Q29" s="432">
        <v>226.84</v>
      </c>
      <c r="R29" s="440">
        <v>272.20799999999997</v>
      </c>
      <c r="S29" s="449"/>
      <c r="T29" s="250"/>
      <c r="U29" s="443"/>
      <c r="V29" s="449"/>
      <c r="W29" s="250"/>
      <c r="X29" s="443"/>
      <c r="Y29" s="449"/>
      <c r="Z29" s="250"/>
      <c r="AA29" s="443"/>
      <c r="AB29" s="427">
        <f t="shared" si="4"/>
        <v>0</v>
      </c>
      <c r="AC29" s="446">
        <f t="shared" si="5"/>
        <v>0</v>
      </c>
      <c r="AD29" s="368">
        <f t="shared" si="6"/>
        <v>0</v>
      </c>
      <c r="AE29" s="521"/>
      <c r="AF29" s="522"/>
      <c r="AG29" s="522"/>
      <c r="AH29" s="65"/>
    </row>
    <row r="30" spans="1:34" ht="15" customHeight="1" x14ac:dyDescent="0.25">
      <c r="A30" s="663" t="str">
        <f>SpaceCD!E2</f>
        <v>Your contact details</v>
      </c>
      <c r="B30" s="664"/>
      <c r="C30" s="665"/>
      <c r="D30" s="65"/>
      <c r="E30" s="892" t="s">
        <v>819</v>
      </c>
      <c r="F30" s="878"/>
      <c r="G30" s="878"/>
      <c r="H30" s="893"/>
      <c r="I30" s="877" t="s">
        <v>813</v>
      </c>
      <c r="J30" s="878"/>
      <c r="K30" s="878"/>
      <c r="L30" s="878"/>
      <c r="M30" s="878"/>
      <c r="N30" s="878"/>
      <c r="O30" s="878"/>
      <c r="P30" s="879"/>
      <c r="Q30" s="432">
        <v>46.491500000000009</v>
      </c>
      <c r="R30" s="440">
        <v>55.789800000000007</v>
      </c>
      <c r="S30" s="384"/>
      <c r="T30" s="140"/>
      <c r="U30" s="413"/>
      <c r="V30" s="384"/>
      <c r="W30" s="140"/>
      <c r="X30" s="413"/>
      <c r="Y30" s="384"/>
      <c r="Z30" s="140"/>
      <c r="AA30" s="413"/>
      <c r="AB30" s="427">
        <f t="shared" ref="AB30:AB41" si="7">SUM(S30,V30,Y30)</f>
        <v>0</v>
      </c>
      <c r="AC30" s="446">
        <f t="shared" si="5"/>
        <v>0</v>
      </c>
      <c r="AD30" s="370">
        <f t="shared" si="6"/>
        <v>0</v>
      </c>
      <c r="AE30" s="519"/>
      <c r="AF30" s="520"/>
      <c r="AG30" s="520"/>
      <c r="AH30" s="65"/>
    </row>
    <row r="31" spans="1:34" ht="15" customHeight="1" x14ac:dyDescent="0.25">
      <c r="A31" s="666"/>
      <c r="B31" s="667"/>
      <c r="C31" s="668"/>
      <c r="D31" s="65"/>
      <c r="E31" s="858" t="s">
        <v>168</v>
      </c>
      <c r="F31" s="773"/>
      <c r="G31" s="773"/>
      <c r="H31" s="859"/>
      <c r="I31" s="766" t="s">
        <v>807</v>
      </c>
      <c r="J31" s="773"/>
      <c r="K31" s="773"/>
      <c r="L31" s="773"/>
      <c r="M31" s="773"/>
      <c r="N31" s="773"/>
      <c r="O31" s="773"/>
      <c r="P31" s="896"/>
      <c r="Q31" s="433">
        <v>29.0505</v>
      </c>
      <c r="R31" s="440">
        <v>34.860599999999998</v>
      </c>
      <c r="S31" s="384"/>
      <c r="T31" s="140"/>
      <c r="U31" s="413"/>
      <c r="V31" s="384"/>
      <c r="W31" s="140"/>
      <c r="X31" s="413"/>
      <c r="Y31" s="384"/>
      <c r="Z31" s="140"/>
      <c r="AA31" s="413"/>
      <c r="AB31" s="427">
        <f t="shared" si="7"/>
        <v>0</v>
      </c>
      <c r="AC31" s="446">
        <f t="shared" si="5"/>
        <v>0</v>
      </c>
      <c r="AD31" s="370">
        <f t="shared" si="6"/>
        <v>0</v>
      </c>
      <c r="AE31" s="519"/>
      <c r="AF31" s="520"/>
      <c r="AG31" s="520"/>
      <c r="AH31" s="65"/>
    </row>
    <row r="32" spans="1:34" ht="15" customHeight="1" x14ac:dyDescent="0.25">
      <c r="A32" s="663" t="str">
        <f>SpaceOS!E2</f>
        <v>Order summary</v>
      </c>
      <c r="B32" s="664"/>
      <c r="C32" s="665"/>
      <c r="D32" s="65"/>
      <c r="E32" s="858" t="s">
        <v>174</v>
      </c>
      <c r="F32" s="773"/>
      <c r="G32" s="773"/>
      <c r="H32" s="859"/>
      <c r="I32" s="766" t="s">
        <v>679</v>
      </c>
      <c r="J32" s="773"/>
      <c r="K32" s="773"/>
      <c r="L32" s="773"/>
      <c r="M32" s="773"/>
      <c r="N32" s="773"/>
      <c r="O32" s="773"/>
      <c r="P32" s="896"/>
      <c r="Q32" s="433">
        <v>7.9715000000000007</v>
      </c>
      <c r="R32" s="440">
        <v>9.5658000000000012</v>
      </c>
      <c r="S32" s="384"/>
      <c r="T32" s="140"/>
      <c r="U32" s="413"/>
      <c r="V32" s="384"/>
      <c r="W32" s="140"/>
      <c r="X32" s="413"/>
      <c r="Y32" s="384"/>
      <c r="Z32" s="140"/>
      <c r="AA32" s="413"/>
      <c r="AB32" s="427">
        <f t="shared" si="7"/>
        <v>0</v>
      </c>
      <c r="AC32" s="446">
        <f t="shared" si="5"/>
        <v>0</v>
      </c>
      <c r="AD32" s="370">
        <f t="shared" si="6"/>
        <v>0</v>
      </c>
      <c r="AE32" s="519"/>
      <c r="AF32" s="520"/>
      <c r="AG32" s="520"/>
      <c r="AH32" s="65"/>
    </row>
    <row r="33" spans="1:34" ht="15" customHeight="1" x14ac:dyDescent="0.25">
      <c r="A33" s="666"/>
      <c r="B33" s="667"/>
      <c r="C33" s="668"/>
      <c r="D33" s="65"/>
      <c r="E33" s="858" t="s">
        <v>166</v>
      </c>
      <c r="F33" s="773"/>
      <c r="G33" s="773"/>
      <c r="H33" s="859"/>
      <c r="I33" s="766" t="s">
        <v>809</v>
      </c>
      <c r="J33" s="773"/>
      <c r="K33" s="773"/>
      <c r="L33" s="773"/>
      <c r="M33" s="773"/>
      <c r="N33" s="773"/>
      <c r="O33" s="773"/>
      <c r="P33" s="896"/>
      <c r="Q33" s="433">
        <v>5.1894999999999998</v>
      </c>
      <c r="R33" s="440">
        <v>6.2273999999999994</v>
      </c>
      <c r="S33" s="384"/>
      <c r="T33" s="140"/>
      <c r="U33" s="413"/>
      <c r="V33" s="384"/>
      <c r="W33" s="140"/>
      <c r="X33" s="413"/>
      <c r="Y33" s="384"/>
      <c r="Z33" s="140"/>
      <c r="AA33" s="413"/>
      <c r="AB33" s="427">
        <f t="shared" si="7"/>
        <v>0</v>
      </c>
      <c r="AC33" s="446">
        <f t="shared" si="5"/>
        <v>0</v>
      </c>
      <c r="AD33" s="370">
        <f t="shared" si="6"/>
        <v>0</v>
      </c>
      <c r="AE33" s="519"/>
      <c r="AF33" s="520"/>
      <c r="AG33" s="520"/>
      <c r="AH33" s="65"/>
    </row>
    <row r="34" spans="1:34" ht="15" customHeight="1" x14ac:dyDescent="0.25">
      <c r="A34" s="663" t="str">
        <f>SpaceTC!E2</f>
        <v>Terms &amp; Conditions</v>
      </c>
      <c r="B34" s="664"/>
      <c r="C34" s="665"/>
      <c r="D34" s="65"/>
      <c r="E34" s="858" t="s">
        <v>167</v>
      </c>
      <c r="F34" s="773"/>
      <c r="G34" s="773"/>
      <c r="H34" s="859"/>
      <c r="I34" s="766" t="s">
        <v>676</v>
      </c>
      <c r="J34" s="773"/>
      <c r="K34" s="773"/>
      <c r="L34" s="773"/>
      <c r="M34" s="773"/>
      <c r="N34" s="773"/>
      <c r="O34" s="773"/>
      <c r="P34" s="896"/>
      <c r="Q34" s="433">
        <v>11.3955</v>
      </c>
      <c r="R34" s="440">
        <v>13.6746</v>
      </c>
      <c r="S34" s="384"/>
      <c r="T34" s="140"/>
      <c r="U34" s="413"/>
      <c r="V34" s="384"/>
      <c r="W34" s="140"/>
      <c r="X34" s="413"/>
      <c r="Y34" s="384"/>
      <c r="Z34" s="140"/>
      <c r="AA34" s="413"/>
      <c r="AB34" s="427">
        <f t="shared" si="7"/>
        <v>0</v>
      </c>
      <c r="AC34" s="446">
        <f t="shared" si="5"/>
        <v>0</v>
      </c>
      <c r="AD34" s="370">
        <f t="shared" si="6"/>
        <v>0</v>
      </c>
      <c r="AE34" s="519"/>
      <c r="AF34" s="520"/>
      <c r="AG34" s="520"/>
      <c r="AH34" s="65"/>
    </row>
    <row r="35" spans="1:34" ht="15" customHeight="1" x14ac:dyDescent="0.25">
      <c r="A35" s="666"/>
      <c r="B35" s="667"/>
      <c r="C35" s="668"/>
      <c r="D35" s="65"/>
      <c r="E35" s="858" t="s">
        <v>667</v>
      </c>
      <c r="F35" s="773"/>
      <c r="G35" s="773"/>
      <c r="H35" s="859"/>
      <c r="I35" s="766" t="s">
        <v>677</v>
      </c>
      <c r="J35" s="773"/>
      <c r="K35" s="773"/>
      <c r="L35" s="773"/>
      <c r="M35" s="773"/>
      <c r="N35" s="773"/>
      <c r="O35" s="773"/>
      <c r="P35" s="896"/>
      <c r="Q35" s="433">
        <v>5.1894999999999998</v>
      </c>
      <c r="R35" s="440">
        <v>6.2273999999999994</v>
      </c>
      <c r="S35" s="384"/>
      <c r="T35" s="140"/>
      <c r="U35" s="413"/>
      <c r="V35" s="384"/>
      <c r="W35" s="140"/>
      <c r="X35" s="413"/>
      <c r="Y35" s="384"/>
      <c r="Z35" s="140"/>
      <c r="AA35" s="413"/>
      <c r="AB35" s="427">
        <f t="shared" si="7"/>
        <v>0</v>
      </c>
      <c r="AC35" s="446">
        <f t="shared" si="5"/>
        <v>0</v>
      </c>
      <c r="AD35" s="370">
        <f t="shared" si="6"/>
        <v>0</v>
      </c>
      <c r="AE35" s="519"/>
      <c r="AF35" s="520"/>
      <c r="AG35" s="520"/>
      <c r="AH35" s="65"/>
    </row>
    <row r="36" spans="1:34" ht="15" customHeight="1" x14ac:dyDescent="0.25">
      <c r="A36" s="72"/>
      <c r="B36" s="72"/>
      <c r="C36" s="72"/>
      <c r="D36" s="65"/>
      <c r="E36" s="858" t="s">
        <v>817</v>
      </c>
      <c r="F36" s="773"/>
      <c r="G36" s="773"/>
      <c r="H36" s="859"/>
      <c r="I36" s="766" t="s">
        <v>825</v>
      </c>
      <c r="J36" s="773"/>
      <c r="K36" s="773"/>
      <c r="L36" s="773"/>
      <c r="M36" s="773"/>
      <c r="N36" s="773"/>
      <c r="O36" s="773"/>
      <c r="P36" s="896"/>
      <c r="Q36" s="433">
        <v>5.1894999999999998</v>
      </c>
      <c r="R36" s="440">
        <v>6.2273999999999994</v>
      </c>
      <c r="S36" s="384"/>
      <c r="T36" s="140"/>
      <c r="U36" s="413"/>
      <c r="V36" s="384"/>
      <c r="W36" s="140"/>
      <c r="X36" s="413"/>
      <c r="Y36" s="384"/>
      <c r="Z36" s="140"/>
      <c r="AA36" s="413"/>
      <c r="AB36" s="427">
        <f t="shared" si="7"/>
        <v>0</v>
      </c>
      <c r="AC36" s="446">
        <f t="shared" si="5"/>
        <v>0</v>
      </c>
      <c r="AD36" s="370">
        <f t="shared" si="6"/>
        <v>0</v>
      </c>
      <c r="AE36" s="519"/>
      <c r="AF36" s="520"/>
      <c r="AG36" s="520"/>
      <c r="AH36" s="65"/>
    </row>
    <row r="37" spans="1:34" ht="15" customHeight="1" x14ac:dyDescent="0.25">
      <c r="A37" s="73"/>
      <c r="B37" s="73"/>
      <c r="C37" s="73"/>
      <c r="D37" s="65"/>
      <c r="E37" s="858" t="s">
        <v>766</v>
      </c>
      <c r="F37" s="773"/>
      <c r="G37" s="773"/>
      <c r="H37" s="859"/>
      <c r="I37" s="766" t="s">
        <v>781</v>
      </c>
      <c r="J37" s="773"/>
      <c r="K37" s="773"/>
      <c r="L37" s="773"/>
      <c r="M37" s="773"/>
      <c r="N37" s="773"/>
      <c r="O37" s="773"/>
      <c r="P37" s="896"/>
      <c r="Q37" s="433">
        <v>4.5475000000000003</v>
      </c>
      <c r="R37" s="440">
        <v>5.4569999999999999</v>
      </c>
      <c r="S37" s="384"/>
      <c r="T37" s="140"/>
      <c r="U37" s="413"/>
      <c r="V37" s="384"/>
      <c r="W37" s="140"/>
      <c r="X37" s="413"/>
      <c r="Y37" s="384"/>
      <c r="Z37" s="140"/>
      <c r="AA37" s="413"/>
      <c r="AB37" s="427">
        <f t="shared" si="7"/>
        <v>0</v>
      </c>
      <c r="AC37" s="446">
        <f t="shared" si="5"/>
        <v>0</v>
      </c>
      <c r="AD37" s="370">
        <f t="shared" si="6"/>
        <v>0</v>
      </c>
      <c r="AE37" s="519"/>
      <c r="AF37" s="520"/>
      <c r="AG37" s="520"/>
      <c r="AH37" s="65"/>
    </row>
    <row r="38" spans="1:34" ht="15" x14ac:dyDescent="0.25">
      <c r="A38" s="669" t="s">
        <v>18</v>
      </c>
      <c r="B38" s="669"/>
      <c r="C38" s="669"/>
      <c r="D38" s="65"/>
      <c r="E38" s="858" t="s">
        <v>767</v>
      </c>
      <c r="F38" s="773"/>
      <c r="G38" s="773"/>
      <c r="H38" s="859"/>
      <c r="I38" s="766" t="s">
        <v>810</v>
      </c>
      <c r="J38" s="773"/>
      <c r="K38" s="773"/>
      <c r="L38" s="773"/>
      <c r="M38" s="773"/>
      <c r="N38" s="773"/>
      <c r="O38" s="773"/>
      <c r="P38" s="896"/>
      <c r="Q38" s="433">
        <v>4.5475000000000003</v>
      </c>
      <c r="R38" s="440">
        <v>5.4569999999999999</v>
      </c>
      <c r="S38" s="384"/>
      <c r="T38" s="140"/>
      <c r="U38" s="413"/>
      <c r="V38" s="384"/>
      <c r="W38" s="140"/>
      <c r="X38" s="413"/>
      <c r="Y38" s="384"/>
      <c r="Z38" s="140"/>
      <c r="AA38" s="413"/>
      <c r="AB38" s="427">
        <f t="shared" si="7"/>
        <v>0</v>
      </c>
      <c r="AC38" s="446">
        <f t="shared" si="5"/>
        <v>0</v>
      </c>
      <c r="AD38" s="370">
        <f t="shared" si="6"/>
        <v>0</v>
      </c>
      <c r="AE38" s="519"/>
      <c r="AF38" s="520"/>
      <c r="AG38" s="520"/>
      <c r="AH38" s="65"/>
    </row>
    <row r="39" spans="1:34" ht="15" x14ac:dyDescent="0.25">
      <c r="A39" s="104" t="s">
        <v>88</v>
      </c>
      <c r="B39" s="231"/>
      <c r="C39" s="231"/>
      <c r="D39" s="65"/>
      <c r="E39" s="858" t="s">
        <v>812</v>
      </c>
      <c r="F39" s="773"/>
      <c r="G39" s="773"/>
      <c r="H39" s="859"/>
      <c r="I39" s="766" t="s">
        <v>811</v>
      </c>
      <c r="J39" s="773"/>
      <c r="K39" s="773"/>
      <c r="L39" s="773"/>
      <c r="M39" s="773"/>
      <c r="N39" s="773"/>
      <c r="O39" s="773"/>
      <c r="P39" s="896"/>
      <c r="Q39" s="433">
        <v>3.4240000000000004</v>
      </c>
      <c r="R39" s="440">
        <v>4.1088000000000005</v>
      </c>
      <c r="S39" s="384"/>
      <c r="T39" s="140"/>
      <c r="U39" s="413"/>
      <c r="V39" s="384"/>
      <c r="W39" s="140"/>
      <c r="X39" s="413"/>
      <c r="Y39" s="384"/>
      <c r="Z39" s="140"/>
      <c r="AA39" s="413"/>
      <c r="AB39" s="427">
        <f t="shared" si="7"/>
        <v>0</v>
      </c>
      <c r="AC39" s="446">
        <f t="shared" si="5"/>
        <v>0</v>
      </c>
      <c r="AD39" s="370">
        <f t="shared" si="6"/>
        <v>0</v>
      </c>
      <c r="AE39" s="519"/>
      <c r="AF39" s="520"/>
      <c r="AG39" s="520"/>
      <c r="AH39" s="65"/>
    </row>
    <row r="40" spans="1:34" ht="15" customHeight="1" x14ac:dyDescent="0.25">
      <c r="A40" s="68" t="s">
        <v>20</v>
      </c>
      <c r="B40" s="231"/>
      <c r="C40" s="231"/>
      <c r="D40" s="65"/>
      <c r="E40" s="858" t="s">
        <v>768</v>
      </c>
      <c r="F40" s="773"/>
      <c r="G40" s="773"/>
      <c r="H40" s="859"/>
      <c r="I40" s="766" t="s">
        <v>779</v>
      </c>
      <c r="J40" s="773"/>
      <c r="K40" s="773"/>
      <c r="L40" s="773"/>
      <c r="M40" s="773"/>
      <c r="N40" s="773"/>
      <c r="O40" s="773"/>
      <c r="P40" s="896"/>
      <c r="Q40" s="433">
        <v>1.7655000000000001</v>
      </c>
      <c r="R40" s="440">
        <v>2.1185999999999998</v>
      </c>
      <c r="S40" s="384"/>
      <c r="T40" s="140"/>
      <c r="U40" s="413"/>
      <c r="V40" s="384"/>
      <c r="W40" s="140"/>
      <c r="X40" s="413"/>
      <c r="Y40" s="384"/>
      <c r="Z40" s="140"/>
      <c r="AA40" s="413"/>
      <c r="AB40" s="427">
        <f t="shared" si="7"/>
        <v>0</v>
      </c>
      <c r="AC40" s="446">
        <f t="shared" si="5"/>
        <v>0</v>
      </c>
      <c r="AD40" s="370">
        <f t="shared" si="6"/>
        <v>0</v>
      </c>
      <c r="AE40" s="519"/>
      <c r="AF40" s="520"/>
      <c r="AG40" s="520"/>
      <c r="AH40" s="65"/>
    </row>
    <row r="41" spans="1:34" ht="15" customHeight="1" x14ac:dyDescent="0.25">
      <c r="A41" s="68" t="s">
        <v>21</v>
      </c>
      <c r="B41" s="231"/>
      <c r="C41" s="231"/>
      <c r="D41" s="65"/>
      <c r="E41" s="866" t="s">
        <v>175</v>
      </c>
      <c r="F41" s="867"/>
      <c r="G41" s="867"/>
      <c r="H41" s="868"/>
      <c r="I41" s="735" t="s">
        <v>780</v>
      </c>
      <c r="J41" s="867"/>
      <c r="K41" s="867"/>
      <c r="L41" s="867"/>
      <c r="M41" s="867"/>
      <c r="N41" s="867"/>
      <c r="O41" s="867"/>
      <c r="P41" s="876"/>
      <c r="Q41" s="438">
        <v>10.272</v>
      </c>
      <c r="R41" s="441">
        <v>12.3264</v>
      </c>
      <c r="S41" s="385"/>
      <c r="T41" s="243"/>
      <c r="U41" s="416"/>
      <c r="V41" s="385"/>
      <c r="W41" s="243"/>
      <c r="X41" s="416"/>
      <c r="Y41" s="385"/>
      <c r="Z41" s="243"/>
      <c r="AA41" s="416"/>
      <c r="AB41" s="428">
        <f t="shared" si="7"/>
        <v>0</v>
      </c>
      <c r="AC41" s="447">
        <f t="shared" si="5"/>
        <v>0</v>
      </c>
      <c r="AD41" s="371">
        <f t="shared" si="6"/>
        <v>0</v>
      </c>
      <c r="AE41" s="519"/>
      <c r="AF41" s="520"/>
      <c r="AG41" s="520"/>
      <c r="AH41" s="65"/>
    </row>
    <row r="42" spans="1:34" ht="15" customHeight="1" x14ac:dyDescent="0.25">
      <c r="A42" s="68" t="s">
        <v>22</v>
      </c>
      <c r="B42" s="231"/>
      <c r="C42" s="231"/>
      <c r="D42" s="65"/>
      <c r="E42" s="210"/>
      <c r="F42" s="210"/>
      <c r="G42" s="210"/>
      <c r="H42" s="210"/>
      <c r="I42" s="210"/>
      <c r="J42" s="210"/>
      <c r="K42" s="210"/>
      <c r="L42" s="210"/>
      <c r="M42" s="210"/>
      <c r="N42" s="210"/>
      <c r="O42" s="210"/>
      <c r="P42" s="210"/>
      <c r="Q42" s="334"/>
      <c r="R42" s="89"/>
      <c r="S42" s="209"/>
      <c r="T42" s="141"/>
      <c r="U42" s="89"/>
      <c r="V42" s="209"/>
      <c r="W42" s="141"/>
      <c r="X42" s="89"/>
      <c r="Y42" s="209"/>
      <c r="Z42" s="141"/>
      <c r="AA42" s="89"/>
      <c r="AB42" s="209"/>
      <c r="AC42" s="333"/>
      <c r="AD42" s="89"/>
      <c r="AH42" s="65"/>
    </row>
    <row r="43" spans="1:34" ht="15" customHeight="1" x14ac:dyDescent="0.25">
      <c r="A43" s="68" t="s">
        <v>23</v>
      </c>
      <c r="B43" s="231"/>
      <c r="C43" s="231"/>
      <c r="D43" s="65"/>
      <c r="E43" s="875" t="s">
        <v>734</v>
      </c>
      <c r="F43" s="725"/>
      <c r="G43" s="725"/>
      <c r="H43" s="725"/>
      <c r="I43" s="725"/>
      <c r="J43" s="725"/>
      <c r="K43" s="725"/>
      <c r="L43" s="725"/>
      <c r="M43" s="725"/>
      <c r="N43" s="725"/>
      <c r="O43" s="725"/>
      <c r="P43" s="725"/>
      <c r="Q43" s="725"/>
      <c r="R43" s="725"/>
      <c r="S43" s="725"/>
      <c r="T43" s="725"/>
      <c r="U43" s="725"/>
      <c r="V43" s="725"/>
      <c r="W43" s="725"/>
      <c r="X43" s="725"/>
      <c r="Y43" s="725"/>
      <c r="Z43" s="725"/>
      <c r="AA43" s="725"/>
      <c r="AB43" s="725"/>
      <c r="AC43" s="725"/>
      <c r="AD43" s="725"/>
      <c r="AH43" s="65"/>
    </row>
    <row r="44" spans="1:34" ht="15" customHeight="1" x14ac:dyDescent="0.25">
      <c r="A44" s="68" t="s">
        <v>827</v>
      </c>
      <c r="B44" s="231"/>
      <c r="C44" s="231"/>
      <c r="D44" s="65"/>
      <c r="E44" s="875"/>
      <c r="F44" s="725"/>
      <c r="G44" s="725"/>
      <c r="H44" s="725"/>
      <c r="I44" s="725"/>
      <c r="J44" s="725"/>
      <c r="K44" s="725"/>
      <c r="L44" s="725"/>
      <c r="M44" s="725"/>
      <c r="N44" s="725"/>
      <c r="O44" s="725"/>
      <c r="P44" s="725"/>
      <c r="Q44" s="725"/>
      <c r="R44" s="725"/>
      <c r="S44" s="725"/>
      <c r="T44" s="725"/>
      <c r="U44" s="725"/>
      <c r="V44" s="725"/>
      <c r="W44" s="725"/>
      <c r="X44" s="725"/>
      <c r="Y44" s="725"/>
      <c r="Z44" s="725"/>
      <c r="AA44" s="725"/>
      <c r="AB44" s="725"/>
      <c r="AC44" s="725"/>
      <c r="AD44" s="725"/>
      <c r="AH44" s="65"/>
    </row>
    <row r="45" spans="1:34" ht="15" customHeight="1" x14ac:dyDescent="0.25">
      <c r="A45" s="74"/>
      <c r="B45" s="231"/>
      <c r="C45" s="231"/>
      <c r="D45" s="65"/>
      <c r="E45" s="875"/>
      <c r="F45" s="725"/>
      <c r="G45" s="725"/>
      <c r="H45" s="725"/>
      <c r="I45" s="725"/>
      <c r="J45" s="725"/>
      <c r="K45" s="725"/>
      <c r="L45" s="725"/>
      <c r="M45" s="725"/>
      <c r="N45" s="725"/>
      <c r="O45" s="725"/>
      <c r="P45" s="725"/>
      <c r="Q45" s="725"/>
      <c r="R45" s="725"/>
      <c r="S45" s="725"/>
      <c r="T45" s="725"/>
      <c r="U45" s="725"/>
      <c r="V45" s="725"/>
      <c r="W45" s="725"/>
      <c r="X45" s="725"/>
      <c r="Y45" s="725"/>
      <c r="Z45" s="725"/>
      <c r="AA45" s="725"/>
      <c r="AB45" s="725"/>
      <c r="AC45" s="725"/>
      <c r="AD45" s="725"/>
      <c r="AH45" s="65"/>
    </row>
    <row r="46" spans="1:34" ht="15" customHeight="1" x14ac:dyDescent="0.25">
      <c r="A46" s="661" t="s">
        <v>705</v>
      </c>
      <c r="B46" s="661"/>
      <c r="C46" s="661"/>
      <c r="D46" s="65"/>
      <c r="E46" s="875"/>
      <c r="F46" s="725"/>
      <c r="G46" s="725"/>
      <c r="H46" s="725"/>
      <c r="I46" s="725"/>
      <c r="J46" s="725"/>
      <c r="K46" s="725"/>
      <c r="L46" s="725"/>
      <c r="M46" s="725"/>
      <c r="N46" s="725"/>
      <c r="O46" s="725"/>
      <c r="P46" s="725"/>
      <c r="Q46" s="725"/>
      <c r="R46" s="725"/>
      <c r="S46" s="725"/>
      <c r="T46" s="725"/>
      <c r="U46" s="725"/>
      <c r="V46" s="725"/>
      <c r="W46" s="725"/>
      <c r="X46" s="725"/>
      <c r="Y46" s="725"/>
      <c r="Z46" s="725"/>
      <c r="AA46" s="725"/>
      <c r="AB46" s="725"/>
      <c r="AC46" s="725"/>
      <c r="AD46" s="725"/>
      <c r="AH46" s="65"/>
    </row>
    <row r="47" spans="1:34" ht="15" customHeight="1" x14ac:dyDescent="0.25">
      <c r="A47" s="661"/>
      <c r="B47" s="661"/>
      <c r="C47" s="661"/>
      <c r="D47" s="65"/>
      <c r="E47" s="875"/>
      <c r="F47" s="725"/>
      <c r="G47" s="725"/>
      <c r="H47" s="725"/>
      <c r="I47" s="725"/>
      <c r="J47" s="725"/>
      <c r="K47" s="725"/>
      <c r="L47" s="725"/>
      <c r="M47" s="725"/>
      <c r="N47" s="725"/>
      <c r="O47" s="725"/>
      <c r="P47" s="725"/>
      <c r="Q47" s="725"/>
      <c r="R47" s="725"/>
      <c r="S47" s="725"/>
      <c r="T47" s="725"/>
      <c r="U47" s="725"/>
      <c r="V47" s="725"/>
      <c r="W47" s="725"/>
      <c r="X47" s="725"/>
      <c r="Y47" s="725"/>
      <c r="Z47" s="725"/>
      <c r="AA47" s="725"/>
      <c r="AB47" s="725"/>
      <c r="AC47" s="725"/>
      <c r="AD47" s="725"/>
      <c r="AE47" s="65"/>
      <c r="AG47" s="65"/>
      <c r="AH47" s="65"/>
    </row>
    <row r="48" spans="1:34" ht="15" customHeight="1" x14ac:dyDescent="0.25">
      <c r="A48" s="662" t="s">
        <v>24</v>
      </c>
      <c r="B48" s="662"/>
      <c r="C48" s="662"/>
      <c r="D48" s="65"/>
      <c r="E48" s="875"/>
      <c r="F48" s="725"/>
      <c r="G48" s="725"/>
      <c r="H48" s="725"/>
      <c r="I48" s="725"/>
      <c r="J48" s="725"/>
      <c r="K48" s="725"/>
      <c r="L48" s="725"/>
      <c r="M48" s="725"/>
      <c r="N48" s="725"/>
      <c r="O48" s="725"/>
      <c r="P48" s="725"/>
      <c r="Q48" s="725"/>
      <c r="R48" s="725"/>
      <c r="S48" s="725"/>
      <c r="T48" s="725"/>
      <c r="U48" s="725"/>
      <c r="V48" s="725"/>
      <c r="W48" s="725"/>
      <c r="X48" s="725"/>
      <c r="Y48" s="725"/>
      <c r="Z48" s="725"/>
      <c r="AA48" s="725"/>
      <c r="AB48" s="725"/>
      <c r="AC48" s="725"/>
      <c r="AD48" s="725"/>
      <c r="AE48" s="65"/>
      <c r="AG48" s="65"/>
      <c r="AH48" s="65"/>
    </row>
    <row r="49" spans="1:34" ht="15" customHeight="1" x14ac:dyDescent="0.25">
      <c r="A49" s="662"/>
      <c r="B49" s="662"/>
      <c r="C49" s="662"/>
      <c r="D49" s="65"/>
      <c r="E49" s="875"/>
      <c r="F49" s="725"/>
      <c r="G49" s="725"/>
      <c r="H49" s="725"/>
      <c r="I49" s="725"/>
      <c r="J49" s="725"/>
      <c r="K49" s="725"/>
      <c r="L49" s="725"/>
      <c r="M49" s="725"/>
      <c r="N49" s="725"/>
      <c r="O49" s="725"/>
      <c r="P49" s="725"/>
      <c r="Q49" s="725"/>
      <c r="R49" s="725"/>
      <c r="S49" s="725"/>
      <c r="T49" s="725"/>
      <c r="U49" s="725"/>
      <c r="V49" s="725"/>
      <c r="W49" s="725"/>
      <c r="X49" s="725"/>
      <c r="Y49" s="725"/>
      <c r="Z49" s="725"/>
      <c r="AA49" s="725"/>
      <c r="AB49" s="725"/>
      <c r="AC49" s="725"/>
      <c r="AD49" s="725"/>
      <c r="AE49" s="65"/>
      <c r="AG49" s="65"/>
      <c r="AH49" s="65"/>
    </row>
    <row r="50" spans="1:34" ht="15" customHeight="1" x14ac:dyDescent="0.25">
      <c r="A50" s="73"/>
      <c r="B50" s="73"/>
      <c r="C50" s="73"/>
      <c r="D50" s="65"/>
      <c r="E50" s="875"/>
      <c r="F50" s="725"/>
      <c r="G50" s="725"/>
      <c r="H50" s="725"/>
      <c r="I50" s="725"/>
      <c r="J50" s="725"/>
      <c r="K50" s="725"/>
      <c r="L50" s="725"/>
      <c r="M50" s="725"/>
      <c r="N50" s="725"/>
      <c r="O50" s="725"/>
      <c r="P50" s="725"/>
      <c r="Q50" s="725"/>
      <c r="R50" s="725"/>
      <c r="S50" s="725"/>
      <c r="T50" s="725"/>
      <c r="U50" s="725"/>
      <c r="V50" s="725"/>
      <c r="W50" s="725"/>
      <c r="X50" s="725"/>
      <c r="Y50" s="725"/>
      <c r="Z50" s="725"/>
      <c r="AA50" s="725"/>
      <c r="AB50" s="725"/>
      <c r="AC50" s="725"/>
      <c r="AD50" s="725"/>
      <c r="AE50" s="65"/>
      <c r="AG50" s="65"/>
      <c r="AH50" s="65"/>
    </row>
    <row r="51" spans="1:34" ht="15" customHeight="1" x14ac:dyDescent="0.25">
      <c r="A51" s="73"/>
      <c r="B51" s="73"/>
      <c r="C51" s="73"/>
      <c r="D51" s="65"/>
      <c r="E51" s="875"/>
      <c r="F51" s="725"/>
      <c r="G51" s="725"/>
      <c r="H51" s="725"/>
      <c r="I51" s="725"/>
      <c r="J51" s="725"/>
      <c r="K51" s="725"/>
      <c r="L51" s="725"/>
      <c r="M51" s="725"/>
      <c r="N51" s="725"/>
      <c r="O51" s="725"/>
      <c r="P51" s="725"/>
      <c r="Q51" s="725"/>
      <c r="R51" s="725"/>
      <c r="S51" s="725"/>
      <c r="T51" s="725"/>
      <c r="U51" s="725"/>
      <c r="V51" s="725"/>
      <c r="W51" s="725"/>
      <c r="X51" s="725"/>
      <c r="Y51" s="725"/>
      <c r="Z51" s="725"/>
      <c r="AA51" s="725"/>
      <c r="AB51" s="725"/>
      <c r="AC51" s="725"/>
      <c r="AD51" s="725"/>
      <c r="AE51" s="65"/>
      <c r="AG51" s="65"/>
      <c r="AH51" s="65"/>
    </row>
    <row r="52" spans="1:34" ht="15" customHeight="1" x14ac:dyDescent="0.25">
      <c r="A52" s="73"/>
      <c r="B52" s="73"/>
      <c r="C52" s="73"/>
      <c r="D52" s="65"/>
      <c r="E52" s="875"/>
      <c r="F52" s="725"/>
      <c r="G52" s="725"/>
      <c r="H52" s="725"/>
      <c r="I52" s="725"/>
      <c r="J52" s="725"/>
      <c r="K52" s="725"/>
      <c r="L52" s="725"/>
      <c r="M52" s="725"/>
      <c r="N52" s="725"/>
      <c r="O52" s="725"/>
      <c r="P52" s="725"/>
      <c r="Q52" s="725"/>
      <c r="R52" s="725"/>
      <c r="S52" s="725"/>
      <c r="T52" s="725"/>
      <c r="U52" s="725"/>
      <c r="V52" s="725"/>
      <c r="W52" s="725"/>
      <c r="X52" s="725"/>
      <c r="Y52" s="725"/>
      <c r="Z52" s="725"/>
      <c r="AA52" s="725"/>
      <c r="AB52" s="725"/>
      <c r="AC52" s="725"/>
      <c r="AD52" s="725"/>
      <c r="AE52" s="65"/>
      <c r="AG52" s="65"/>
      <c r="AH52" s="65"/>
    </row>
    <row r="53" spans="1:34" ht="15" customHeight="1" x14ac:dyDescent="0.25">
      <c r="A53" s="73"/>
      <c r="B53" s="73"/>
      <c r="C53" s="73"/>
      <c r="D53" s="65"/>
      <c r="E53" s="875"/>
      <c r="F53" s="725"/>
      <c r="G53" s="725"/>
      <c r="H53" s="725"/>
      <c r="I53" s="725"/>
      <c r="J53" s="725"/>
      <c r="K53" s="725"/>
      <c r="L53" s="725"/>
      <c r="M53" s="725"/>
      <c r="N53" s="725"/>
      <c r="O53" s="725"/>
      <c r="P53" s="725"/>
      <c r="Q53" s="725"/>
      <c r="R53" s="725"/>
      <c r="S53" s="725"/>
      <c r="T53" s="725"/>
      <c r="U53" s="725"/>
      <c r="V53" s="725"/>
      <c r="W53" s="725"/>
      <c r="X53" s="725"/>
      <c r="Y53" s="725"/>
      <c r="Z53" s="725"/>
      <c r="AA53" s="725"/>
      <c r="AB53" s="725"/>
      <c r="AC53" s="725"/>
      <c r="AD53" s="725"/>
      <c r="AE53" s="65"/>
      <c r="AG53" s="65"/>
      <c r="AH53" s="65"/>
    </row>
    <row r="54" spans="1:34" ht="15" customHeight="1" x14ac:dyDescent="0.25">
      <c r="D54" s="65"/>
      <c r="E54" s="875"/>
      <c r="F54" s="725"/>
      <c r="G54" s="725"/>
      <c r="H54" s="725"/>
      <c r="I54" s="725"/>
      <c r="J54" s="725"/>
      <c r="K54" s="725"/>
      <c r="L54" s="725"/>
      <c r="M54" s="725"/>
      <c r="N54" s="725"/>
      <c r="O54" s="725"/>
      <c r="P54" s="725"/>
      <c r="Q54" s="725"/>
      <c r="R54" s="725"/>
      <c r="S54" s="725"/>
      <c r="T54" s="725"/>
      <c r="U54" s="725"/>
      <c r="V54" s="725"/>
      <c r="W54" s="725"/>
      <c r="X54" s="725"/>
      <c r="Y54" s="725"/>
      <c r="Z54" s="725"/>
      <c r="AA54" s="725"/>
      <c r="AB54" s="725"/>
      <c r="AC54" s="725"/>
      <c r="AD54" s="725"/>
      <c r="AE54" s="65"/>
      <c r="AG54" s="65"/>
      <c r="AH54" s="65"/>
    </row>
    <row r="55" spans="1:34" ht="15" customHeight="1" x14ac:dyDescent="0.25">
      <c r="D55" s="65"/>
      <c r="E55" s="875"/>
      <c r="F55" s="725"/>
      <c r="G55" s="725"/>
      <c r="H55" s="725"/>
      <c r="I55" s="725"/>
      <c r="J55" s="725"/>
      <c r="K55" s="725"/>
      <c r="L55" s="725"/>
      <c r="M55" s="725"/>
      <c r="N55" s="725"/>
      <c r="O55" s="725"/>
      <c r="P55" s="725"/>
      <c r="Q55" s="725"/>
      <c r="R55" s="725"/>
      <c r="S55" s="725"/>
      <c r="T55" s="725"/>
      <c r="U55" s="725"/>
      <c r="V55" s="725"/>
      <c r="W55" s="725"/>
      <c r="X55" s="725"/>
      <c r="Y55" s="725"/>
      <c r="Z55" s="725"/>
      <c r="AA55" s="725"/>
      <c r="AB55" s="725"/>
      <c r="AC55" s="725"/>
      <c r="AD55" s="725"/>
      <c r="AE55" s="65"/>
      <c r="AG55" s="65"/>
      <c r="AH55" s="65"/>
    </row>
    <row r="56" spans="1:34" ht="15" customHeight="1" x14ac:dyDescent="0.25">
      <c r="D56" s="65"/>
      <c r="E56" s="875"/>
      <c r="F56" s="725"/>
      <c r="G56" s="725"/>
      <c r="H56" s="725"/>
      <c r="I56" s="725"/>
      <c r="J56" s="725"/>
      <c r="K56" s="725"/>
      <c r="L56" s="725"/>
      <c r="M56" s="725"/>
      <c r="N56" s="725"/>
      <c r="O56" s="725"/>
      <c r="P56" s="725"/>
      <c r="Q56" s="725"/>
      <c r="R56" s="725"/>
      <c r="S56" s="725"/>
      <c r="T56" s="725"/>
      <c r="U56" s="725"/>
      <c r="V56" s="725"/>
      <c r="W56" s="725"/>
      <c r="X56" s="725"/>
      <c r="Y56" s="725"/>
      <c r="Z56" s="725"/>
      <c r="AA56" s="725"/>
      <c r="AB56" s="725"/>
      <c r="AC56" s="725"/>
      <c r="AD56" s="725"/>
      <c r="AE56" s="65"/>
      <c r="AG56" s="65"/>
      <c r="AH56" s="65"/>
    </row>
    <row r="57" spans="1:34" ht="15" customHeight="1" x14ac:dyDescent="0.25">
      <c r="D57" s="65"/>
      <c r="E57" s="875"/>
      <c r="F57" s="725"/>
      <c r="G57" s="725"/>
      <c r="H57" s="725"/>
      <c r="I57" s="725"/>
      <c r="J57" s="725"/>
      <c r="K57" s="725"/>
      <c r="L57" s="725"/>
      <c r="M57" s="725"/>
      <c r="N57" s="725"/>
      <c r="O57" s="725"/>
      <c r="P57" s="725"/>
      <c r="Q57" s="725"/>
      <c r="R57" s="725"/>
      <c r="S57" s="725"/>
      <c r="T57" s="725"/>
      <c r="U57" s="725"/>
      <c r="V57" s="725"/>
      <c r="W57" s="725"/>
      <c r="X57" s="725"/>
      <c r="Y57" s="725"/>
      <c r="Z57" s="725"/>
      <c r="AA57" s="725"/>
      <c r="AB57" s="725"/>
      <c r="AC57" s="725"/>
      <c r="AD57" s="725"/>
      <c r="AE57" s="65"/>
      <c r="AG57" s="65"/>
      <c r="AH57" s="65"/>
    </row>
    <row r="58" spans="1:34" ht="15" customHeight="1" x14ac:dyDescent="0.25">
      <c r="D58" s="65"/>
      <c r="E58" s="65"/>
      <c r="F58" s="80"/>
      <c r="G58" s="80"/>
      <c r="H58" s="80"/>
      <c r="I58" s="80"/>
      <c r="J58" s="80"/>
      <c r="K58" s="80"/>
      <c r="L58" s="80"/>
      <c r="M58" s="80"/>
      <c r="N58" s="80"/>
      <c r="O58" s="80"/>
      <c r="P58" s="80"/>
      <c r="Q58" s="80"/>
      <c r="R58" s="80"/>
      <c r="S58" s="80"/>
      <c r="T58" s="143"/>
      <c r="U58" s="80"/>
      <c r="V58" s="80"/>
      <c r="W58" s="143"/>
      <c r="X58" s="80"/>
      <c r="Y58" s="80"/>
      <c r="Z58" s="143"/>
      <c r="AA58" s="80"/>
      <c r="AB58" s="80"/>
      <c r="AC58" s="80"/>
      <c r="AD58" s="80"/>
      <c r="AE58" s="65"/>
      <c r="AG58" s="65"/>
      <c r="AH58" s="65"/>
    </row>
    <row r="59" spans="1:34" ht="15" customHeight="1" x14ac:dyDescent="0.25">
      <c r="D59" s="65"/>
      <c r="E59" s="65"/>
      <c r="F59" s="80"/>
      <c r="G59" s="80"/>
      <c r="H59" s="80"/>
      <c r="I59" s="80"/>
      <c r="J59" s="80"/>
      <c r="K59" s="80"/>
      <c r="L59" s="80"/>
      <c r="M59" s="80"/>
      <c r="N59" s="80"/>
      <c r="O59" s="80"/>
      <c r="P59" s="80"/>
      <c r="Q59" s="80"/>
      <c r="R59" s="80"/>
      <c r="S59" s="80"/>
      <c r="T59" s="143"/>
      <c r="U59" s="80"/>
      <c r="V59" s="80"/>
      <c r="W59" s="143"/>
      <c r="X59" s="80"/>
      <c r="Y59" s="80"/>
      <c r="Z59" s="143"/>
      <c r="AA59" s="80"/>
      <c r="AB59" s="80"/>
      <c r="AC59" s="80"/>
      <c r="AD59" s="80"/>
      <c r="AE59" s="65"/>
      <c r="AG59" s="65"/>
      <c r="AH59" s="65"/>
    </row>
    <row r="60" spans="1:34" ht="15" customHeight="1" x14ac:dyDescent="0.25">
      <c r="D60" s="65"/>
      <c r="E60" s="65"/>
      <c r="F60" s="65"/>
      <c r="G60" s="65"/>
      <c r="H60" s="65"/>
      <c r="I60" s="65"/>
      <c r="J60" s="65"/>
      <c r="K60" s="65"/>
      <c r="L60" s="65"/>
      <c r="M60" s="65"/>
      <c r="N60" s="65"/>
      <c r="O60" s="65"/>
      <c r="P60" s="65"/>
      <c r="Q60" s="65"/>
      <c r="R60" s="65"/>
      <c r="S60" s="65"/>
      <c r="T60" s="139"/>
      <c r="U60" s="65"/>
      <c r="V60" s="65"/>
      <c r="W60" s="139"/>
      <c r="X60" s="65"/>
      <c r="Y60" s="65"/>
      <c r="Z60" s="139"/>
      <c r="AA60" s="65"/>
      <c r="AB60" s="65"/>
      <c r="AC60" s="65"/>
      <c r="AD60" s="65"/>
      <c r="AE60" s="65"/>
      <c r="AG60" s="65"/>
      <c r="AH60" s="65"/>
    </row>
    <row r="61" spans="1:34" ht="15" customHeight="1" x14ac:dyDescent="0.25">
      <c r="D61" s="65"/>
      <c r="E61" s="65"/>
      <c r="F61" s="65"/>
      <c r="G61" s="65"/>
      <c r="H61" s="65"/>
      <c r="I61" s="65"/>
      <c r="J61" s="65"/>
      <c r="K61" s="65"/>
      <c r="L61" s="65"/>
      <c r="M61" s="65"/>
      <c r="N61" s="65"/>
      <c r="O61" s="65"/>
      <c r="P61" s="65"/>
      <c r="Q61" s="65"/>
      <c r="R61" s="65"/>
      <c r="S61" s="65"/>
      <c r="T61" s="139"/>
      <c r="U61" s="65"/>
      <c r="V61" s="65"/>
      <c r="W61" s="139"/>
      <c r="X61" s="65"/>
      <c r="Y61" s="65"/>
      <c r="Z61" s="139"/>
      <c r="AA61" s="65"/>
      <c r="AB61" s="65"/>
      <c r="AC61" s="65"/>
      <c r="AD61" s="65"/>
      <c r="AE61" s="65"/>
      <c r="AG61" s="65"/>
      <c r="AH61" s="65"/>
    </row>
    <row r="62" spans="1:34" ht="15" customHeight="1" x14ac:dyDescent="0.25">
      <c r="D62" s="65"/>
      <c r="E62" s="65"/>
      <c r="F62" s="65"/>
      <c r="G62" s="65"/>
      <c r="H62" s="65"/>
      <c r="I62" s="65"/>
      <c r="J62" s="65"/>
      <c r="K62" s="65"/>
      <c r="L62" s="65"/>
      <c r="M62" s="65"/>
      <c r="N62" s="65"/>
      <c r="O62" s="65"/>
      <c r="P62" s="65"/>
      <c r="Q62" s="65"/>
      <c r="R62" s="65"/>
      <c r="S62" s="65"/>
      <c r="T62" s="139"/>
      <c r="U62" s="65"/>
      <c r="V62" s="65"/>
      <c r="W62" s="139"/>
      <c r="X62" s="65"/>
      <c r="Y62" s="65"/>
      <c r="Z62" s="139"/>
      <c r="AA62" s="65"/>
      <c r="AB62" s="65"/>
      <c r="AC62" s="65"/>
      <c r="AD62" s="65"/>
      <c r="AE62" s="65"/>
      <c r="AG62" s="65"/>
      <c r="AH62" s="65"/>
    </row>
    <row r="63" spans="1:34" ht="15" customHeight="1" x14ac:dyDescent="0.25">
      <c r="D63" s="65"/>
      <c r="E63" s="65"/>
      <c r="F63" s="65"/>
      <c r="G63" s="65"/>
      <c r="H63" s="65"/>
      <c r="I63" s="65"/>
      <c r="J63" s="65"/>
      <c r="K63" s="65"/>
      <c r="L63" s="65"/>
      <c r="M63" s="65"/>
      <c r="N63" s="65"/>
      <c r="O63" s="65"/>
      <c r="P63" s="65"/>
      <c r="Q63" s="65"/>
      <c r="R63" s="65"/>
      <c r="S63" s="65"/>
      <c r="T63" s="139"/>
      <c r="U63" s="65"/>
      <c r="V63" s="65"/>
      <c r="W63" s="139"/>
      <c r="X63" s="65"/>
      <c r="Y63" s="65"/>
      <c r="Z63" s="139"/>
      <c r="AA63" s="65"/>
      <c r="AB63" s="65"/>
      <c r="AC63" s="65"/>
      <c r="AD63" s="65"/>
      <c r="AE63" s="65"/>
      <c r="AF63" s="65"/>
      <c r="AG63" s="65"/>
      <c r="AH63" s="65"/>
    </row>
    <row r="64" spans="1:34" ht="15" customHeight="1" x14ac:dyDescent="0.25">
      <c r="D64" s="65"/>
      <c r="E64" s="65"/>
      <c r="F64" s="65"/>
      <c r="G64" s="65"/>
      <c r="H64" s="65"/>
      <c r="I64" s="65"/>
      <c r="J64" s="65"/>
      <c r="K64" s="65"/>
      <c r="L64" s="65"/>
      <c r="M64" s="65"/>
      <c r="N64" s="65"/>
      <c r="O64" s="65"/>
      <c r="P64" s="65"/>
      <c r="Q64" s="65"/>
      <c r="R64" s="65"/>
      <c r="S64" s="65"/>
      <c r="T64" s="139"/>
      <c r="U64" s="65"/>
      <c r="V64" s="65"/>
      <c r="W64" s="139"/>
      <c r="X64" s="65"/>
      <c r="Y64" s="65"/>
      <c r="Z64" s="139"/>
      <c r="AA64" s="65"/>
      <c r="AB64" s="65"/>
      <c r="AC64" s="65"/>
      <c r="AD64" s="65"/>
      <c r="AE64" s="65"/>
      <c r="AF64" s="65"/>
      <c r="AG64" s="65"/>
      <c r="AH64" s="65"/>
    </row>
    <row r="65" spans="4:34" ht="15" customHeight="1" x14ac:dyDescent="0.25">
      <c r="D65" s="65"/>
      <c r="E65" s="65"/>
      <c r="F65" s="65"/>
      <c r="G65" s="65"/>
      <c r="H65" s="65"/>
      <c r="I65" s="65"/>
      <c r="J65" s="65"/>
      <c r="K65" s="65"/>
      <c r="L65" s="65"/>
      <c r="M65" s="65"/>
      <c r="N65" s="65"/>
      <c r="O65" s="65"/>
      <c r="P65" s="65"/>
      <c r="Q65" s="65"/>
      <c r="R65" s="65"/>
      <c r="S65" s="65"/>
      <c r="T65" s="139"/>
      <c r="U65" s="65"/>
      <c r="V65" s="65"/>
      <c r="W65" s="139"/>
      <c r="X65" s="65"/>
      <c r="Y65" s="65"/>
      <c r="Z65" s="139"/>
      <c r="AA65" s="65"/>
      <c r="AB65" s="65"/>
      <c r="AC65" s="65"/>
      <c r="AD65" s="65"/>
      <c r="AE65" s="65"/>
      <c r="AF65" s="65"/>
      <c r="AG65" s="65"/>
      <c r="AH65" s="65"/>
    </row>
    <row r="66" spans="4:34" ht="15" customHeight="1" x14ac:dyDescent="0.25">
      <c r="D66" s="65"/>
      <c r="E66" s="65"/>
      <c r="F66" s="65"/>
      <c r="G66" s="65"/>
      <c r="H66" s="65"/>
      <c r="I66" s="65"/>
      <c r="J66" s="65"/>
      <c r="K66" s="65"/>
      <c r="L66" s="65"/>
      <c r="M66" s="65"/>
      <c r="N66" s="65"/>
      <c r="O66" s="65"/>
      <c r="P66" s="65"/>
      <c r="Q66" s="65"/>
      <c r="R66" s="65"/>
      <c r="S66" s="65"/>
      <c r="T66" s="139"/>
      <c r="U66" s="65"/>
      <c r="V66" s="65"/>
      <c r="W66" s="139"/>
      <c r="X66" s="65"/>
      <c r="Y66" s="65"/>
      <c r="Z66" s="139"/>
      <c r="AA66" s="65"/>
      <c r="AB66" s="65"/>
      <c r="AC66" s="65"/>
      <c r="AD66" s="65"/>
      <c r="AE66" s="65"/>
      <c r="AF66" s="65"/>
      <c r="AG66" s="65"/>
      <c r="AH66" s="65"/>
    </row>
    <row r="67" spans="4:34" ht="15" customHeight="1" x14ac:dyDescent="0.25">
      <c r="D67" s="65"/>
      <c r="E67" s="65"/>
      <c r="F67" s="65"/>
      <c r="G67" s="65"/>
      <c r="H67" s="65"/>
      <c r="I67" s="65"/>
      <c r="J67" s="65"/>
      <c r="K67" s="65"/>
      <c r="L67" s="65"/>
      <c r="M67" s="65"/>
      <c r="N67" s="65"/>
      <c r="O67" s="65"/>
      <c r="P67" s="65"/>
      <c r="Q67" s="65"/>
      <c r="R67" s="65"/>
      <c r="S67" s="65"/>
      <c r="T67" s="139"/>
      <c r="U67" s="65"/>
      <c r="V67" s="65"/>
      <c r="W67" s="139"/>
      <c r="X67" s="65"/>
      <c r="Y67" s="65"/>
      <c r="Z67" s="139"/>
      <c r="AA67" s="65"/>
      <c r="AB67" s="65"/>
      <c r="AC67" s="65"/>
      <c r="AD67" s="65"/>
      <c r="AE67" s="65"/>
      <c r="AF67" s="65"/>
      <c r="AG67" s="65"/>
      <c r="AH67" s="65"/>
    </row>
    <row r="68" spans="4:34" ht="15" customHeight="1" x14ac:dyDescent="0.25">
      <c r="D68" s="65"/>
      <c r="E68" s="65"/>
      <c r="F68" s="65"/>
      <c r="G68" s="65"/>
      <c r="H68" s="65"/>
      <c r="I68" s="65"/>
      <c r="J68" s="65"/>
      <c r="K68" s="65"/>
      <c r="L68" s="65"/>
      <c r="M68" s="65"/>
      <c r="N68" s="65"/>
      <c r="O68" s="65"/>
      <c r="P68" s="65"/>
      <c r="Q68" s="65"/>
      <c r="R68" s="65"/>
      <c r="S68" s="65"/>
      <c r="T68" s="139"/>
      <c r="U68" s="65"/>
      <c r="V68" s="65"/>
      <c r="W68" s="139"/>
      <c r="X68" s="65"/>
      <c r="Y68" s="65"/>
      <c r="Z68" s="139"/>
      <c r="AA68" s="65"/>
      <c r="AB68" s="65"/>
      <c r="AC68" s="65"/>
      <c r="AD68" s="65"/>
      <c r="AE68" s="65"/>
      <c r="AF68" s="65"/>
      <c r="AG68" s="65"/>
      <c r="AH68" s="65"/>
    </row>
    <row r="69" spans="4:34" ht="15" customHeight="1" x14ac:dyDescent="0.25">
      <c r="D69" s="65"/>
      <c r="E69" s="65"/>
      <c r="F69" s="65"/>
      <c r="G69" s="65"/>
      <c r="H69" s="65"/>
      <c r="I69" s="65"/>
      <c r="J69" s="65"/>
      <c r="K69" s="65"/>
      <c r="L69" s="65"/>
      <c r="M69" s="65"/>
      <c r="N69" s="65"/>
      <c r="O69" s="65"/>
      <c r="P69" s="65"/>
      <c r="Q69" s="65"/>
      <c r="R69" s="65"/>
      <c r="S69" s="65"/>
      <c r="T69" s="139"/>
      <c r="U69" s="65"/>
      <c r="V69" s="65"/>
      <c r="W69" s="139"/>
      <c r="X69" s="65"/>
      <c r="Y69" s="65"/>
      <c r="Z69" s="139"/>
      <c r="AA69" s="65"/>
      <c r="AB69" s="65"/>
      <c r="AC69" s="65"/>
      <c r="AD69" s="65"/>
      <c r="AE69" s="65"/>
      <c r="AF69" s="65"/>
      <c r="AG69" s="65"/>
      <c r="AH69" s="65"/>
    </row>
    <row r="70" spans="4:34" ht="15" customHeight="1" x14ac:dyDescent="0.25">
      <c r="D70" s="65"/>
      <c r="E70" s="65"/>
      <c r="F70" s="65"/>
      <c r="G70" s="65"/>
      <c r="H70" s="65"/>
      <c r="I70" s="65"/>
      <c r="J70" s="65"/>
      <c r="K70" s="65"/>
      <c r="L70" s="65"/>
      <c r="M70" s="65"/>
      <c r="N70" s="65"/>
      <c r="O70" s="65"/>
      <c r="P70" s="65"/>
      <c r="Q70" s="65"/>
      <c r="R70" s="65"/>
      <c r="S70" s="65"/>
      <c r="T70" s="139"/>
      <c r="U70" s="65"/>
      <c r="V70" s="65"/>
      <c r="W70" s="139"/>
      <c r="X70" s="65"/>
      <c r="Y70" s="65"/>
      <c r="Z70" s="139"/>
      <c r="AA70" s="65"/>
      <c r="AB70" s="65"/>
      <c r="AC70" s="65"/>
      <c r="AD70" s="65"/>
      <c r="AE70" s="65"/>
      <c r="AF70" s="65"/>
      <c r="AG70" s="65"/>
      <c r="AH70" s="65"/>
    </row>
    <row r="71" spans="4:34" ht="15" customHeight="1" x14ac:dyDescent="0.25">
      <c r="D71" s="65"/>
      <c r="E71" s="65"/>
      <c r="F71" s="65"/>
      <c r="G71" s="65"/>
      <c r="H71" s="65"/>
      <c r="I71" s="65"/>
      <c r="J71" s="65"/>
      <c r="K71" s="65"/>
      <c r="L71" s="65"/>
      <c r="M71" s="65"/>
      <c r="N71" s="65"/>
      <c r="O71" s="65"/>
      <c r="P71" s="65"/>
      <c r="Q71" s="65"/>
      <c r="R71" s="65"/>
      <c r="S71" s="65"/>
      <c r="T71" s="139"/>
      <c r="U71" s="65"/>
      <c r="V71" s="65"/>
      <c r="W71" s="139"/>
      <c r="X71" s="65"/>
      <c r="Y71" s="65"/>
      <c r="Z71" s="139"/>
      <c r="AA71" s="65"/>
      <c r="AB71" s="65"/>
      <c r="AC71" s="65"/>
      <c r="AD71" s="65"/>
      <c r="AE71" s="65"/>
      <c r="AF71" s="65"/>
      <c r="AG71" s="65"/>
      <c r="AH71" s="65"/>
    </row>
    <row r="72" spans="4:34" ht="15" customHeight="1" x14ac:dyDescent="0.25">
      <c r="D72" s="65"/>
      <c r="E72" s="65"/>
      <c r="F72" s="65"/>
      <c r="G72" s="65"/>
      <c r="H72" s="65"/>
      <c r="I72" s="65"/>
      <c r="J72" s="65"/>
      <c r="K72" s="65"/>
      <c r="L72" s="65"/>
      <c r="M72" s="65"/>
      <c r="N72" s="65"/>
      <c r="O72" s="65"/>
      <c r="P72" s="65"/>
      <c r="Q72" s="65"/>
      <c r="R72" s="65"/>
      <c r="S72" s="65"/>
      <c r="T72" s="139"/>
      <c r="U72" s="65"/>
      <c r="V72" s="65"/>
      <c r="W72" s="139"/>
      <c r="X72" s="65"/>
      <c r="Y72" s="65"/>
      <c r="Z72" s="139"/>
      <c r="AA72" s="65"/>
      <c r="AB72" s="65"/>
      <c r="AC72" s="65"/>
      <c r="AD72" s="65"/>
      <c r="AE72" s="65"/>
      <c r="AF72" s="65"/>
      <c r="AG72" s="65"/>
      <c r="AH72" s="65"/>
    </row>
    <row r="73" spans="4:34" ht="15" customHeight="1" x14ac:dyDescent="0.25">
      <c r="D73" s="65"/>
      <c r="E73" s="65"/>
      <c r="F73" s="65"/>
      <c r="G73" s="65"/>
      <c r="H73" s="65"/>
      <c r="I73" s="65"/>
      <c r="J73" s="65"/>
      <c r="K73" s="65"/>
      <c r="L73" s="65"/>
      <c r="M73" s="65"/>
      <c r="N73" s="65"/>
      <c r="O73" s="65"/>
      <c r="P73" s="65"/>
      <c r="Q73" s="65"/>
      <c r="R73" s="65"/>
      <c r="S73" s="65"/>
      <c r="T73" s="139"/>
      <c r="U73" s="65"/>
      <c r="V73" s="65"/>
      <c r="W73" s="139"/>
      <c r="X73" s="65"/>
      <c r="Y73" s="65"/>
      <c r="Z73" s="139"/>
      <c r="AA73" s="65"/>
      <c r="AB73" s="65"/>
      <c r="AC73" s="65"/>
      <c r="AD73" s="65"/>
      <c r="AE73" s="65"/>
      <c r="AF73" s="65"/>
      <c r="AG73" s="65"/>
      <c r="AH73" s="65"/>
    </row>
    <row r="74" spans="4:34" ht="15" customHeight="1" x14ac:dyDescent="0.25">
      <c r="D74" s="65"/>
      <c r="E74" s="65"/>
      <c r="F74" s="65"/>
      <c r="G74" s="65"/>
      <c r="H74" s="65"/>
      <c r="I74" s="65"/>
      <c r="J74" s="65"/>
      <c r="K74" s="65"/>
      <c r="L74" s="65"/>
      <c r="M74" s="65"/>
      <c r="N74" s="65"/>
      <c r="O74" s="65"/>
      <c r="P74" s="65"/>
      <c r="Q74" s="65"/>
      <c r="R74" s="65"/>
      <c r="S74" s="65"/>
      <c r="T74" s="139"/>
      <c r="U74" s="65"/>
      <c r="V74" s="65"/>
      <c r="W74" s="139"/>
      <c r="X74" s="65"/>
      <c r="Y74" s="65"/>
      <c r="Z74" s="139"/>
      <c r="AA74" s="65"/>
      <c r="AB74" s="65"/>
      <c r="AC74" s="65"/>
      <c r="AD74" s="65"/>
      <c r="AE74" s="65"/>
      <c r="AF74" s="65"/>
      <c r="AG74" s="65"/>
      <c r="AH74" s="65"/>
    </row>
    <row r="75" spans="4:34" ht="15" customHeight="1" x14ac:dyDescent="0.25">
      <c r="D75" s="65"/>
      <c r="E75" s="65"/>
      <c r="F75" s="65"/>
      <c r="G75" s="65"/>
      <c r="H75" s="65"/>
      <c r="I75" s="65"/>
      <c r="J75" s="65"/>
      <c r="K75" s="65"/>
      <c r="L75" s="65"/>
      <c r="M75" s="65"/>
      <c r="N75" s="65"/>
      <c r="O75" s="65"/>
      <c r="P75" s="65"/>
      <c r="Q75" s="65"/>
      <c r="R75" s="65"/>
      <c r="S75" s="65"/>
      <c r="T75" s="139"/>
      <c r="U75" s="65"/>
      <c r="V75" s="65"/>
      <c r="W75" s="139"/>
      <c r="X75" s="65"/>
      <c r="Y75" s="65"/>
      <c r="Z75" s="139"/>
      <c r="AA75" s="65"/>
      <c r="AB75" s="65"/>
      <c r="AC75" s="65"/>
      <c r="AD75" s="65"/>
      <c r="AE75" s="65"/>
      <c r="AF75" s="65"/>
      <c r="AG75" s="65"/>
      <c r="AH75" s="65"/>
    </row>
    <row r="76" spans="4:34" ht="15" customHeight="1" x14ac:dyDescent="0.25">
      <c r="D76" s="65"/>
      <c r="E76" s="65"/>
      <c r="F76" s="65"/>
      <c r="G76" s="65"/>
      <c r="H76" s="65"/>
      <c r="I76" s="65"/>
      <c r="J76" s="65"/>
      <c r="K76" s="65"/>
      <c r="L76" s="65"/>
      <c r="M76" s="65"/>
      <c r="N76" s="65"/>
      <c r="O76" s="65"/>
      <c r="P76" s="65"/>
      <c r="Q76" s="65"/>
      <c r="R76" s="65"/>
      <c r="S76" s="65"/>
      <c r="T76" s="139"/>
      <c r="U76" s="65"/>
      <c r="V76" s="65"/>
      <c r="W76" s="139"/>
      <c r="X76" s="65"/>
      <c r="Y76" s="65"/>
      <c r="Z76" s="139"/>
      <c r="AA76" s="65"/>
      <c r="AB76" s="65"/>
      <c r="AC76" s="65"/>
      <c r="AD76" s="65"/>
      <c r="AE76" s="65"/>
      <c r="AF76" s="65"/>
      <c r="AG76" s="65"/>
      <c r="AH76" s="65"/>
    </row>
    <row r="77" spans="4:34" ht="15" customHeight="1" x14ac:dyDescent="0.25">
      <c r="D77" s="65"/>
      <c r="E77" s="65"/>
      <c r="F77" s="65"/>
      <c r="G77" s="65"/>
      <c r="H77" s="65"/>
      <c r="I77" s="65"/>
      <c r="J77" s="65"/>
      <c r="K77" s="65"/>
      <c r="L77" s="65"/>
      <c r="M77" s="65"/>
      <c r="N77" s="65"/>
      <c r="O77" s="65"/>
      <c r="P77" s="65"/>
      <c r="Q77" s="65"/>
      <c r="R77" s="65"/>
      <c r="S77" s="65"/>
      <c r="T77" s="139"/>
      <c r="U77" s="65"/>
      <c r="V77" s="65"/>
      <c r="W77" s="139"/>
      <c r="X77" s="65"/>
      <c r="Y77" s="65"/>
      <c r="Z77" s="139"/>
      <c r="AA77" s="65"/>
      <c r="AB77" s="65"/>
      <c r="AC77" s="65"/>
      <c r="AD77" s="65"/>
      <c r="AE77" s="65"/>
      <c r="AF77" s="65"/>
      <c r="AG77" s="65"/>
      <c r="AH77" s="65"/>
    </row>
    <row r="78" spans="4:34" ht="15" customHeight="1" x14ac:dyDescent="0.25">
      <c r="D78" s="65"/>
      <c r="E78" s="65"/>
      <c r="F78" s="65"/>
      <c r="G78" s="65"/>
      <c r="H78" s="65"/>
      <c r="I78" s="65"/>
      <c r="J78" s="65"/>
      <c r="K78" s="65"/>
      <c r="L78" s="65"/>
      <c r="M78" s="65"/>
      <c r="N78" s="65"/>
      <c r="O78" s="65"/>
      <c r="P78" s="65"/>
      <c r="Q78" s="65"/>
      <c r="R78" s="65"/>
      <c r="S78" s="65"/>
      <c r="T78" s="139"/>
      <c r="U78" s="65"/>
      <c r="V78" s="65"/>
      <c r="W78" s="139"/>
      <c r="X78" s="65"/>
      <c r="Y78" s="65"/>
      <c r="Z78" s="139"/>
      <c r="AA78" s="65"/>
      <c r="AB78" s="65"/>
      <c r="AC78" s="65"/>
      <c r="AD78" s="65"/>
      <c r="AE78" s="65"/>
      <c r="AF78" s="65"/>
      <c r="AG78" s="65"/>
      <c r="AH78" s="65"/>
    </row>
    <row r="79" spans="4:34" ht="15" customHeight="1" x14ac:dyDescent="0.25">
      <c r="D79" s="65"/>
      <c r="E79" s="65"/>
      <c r="F79" s="65"/>
      <c r="G79" s="65"/>
      <c r="H79" s="65"/>
      <c r="I79" s="65"/>
      <c r="J79" s="65"/>
      <c r="K79" s="65"/>
      <c r="L79" s="65"/>
      <c r="M79" s="65"/>
      <c r="N79" s="65"/>
      <c r="O79" s="65"/>
      <c r="P79" s="65"/>
      <c r="Q79" s="65"/>
      <c r="R79" s="65"/>
      <c r="S79" s="65"/>
      <c r="T79" s="139"/>
      <c r="U79" s="65"/>
      <c r="V79" s="65"/>
      <c r="W79" s="139"/>
      <c r="X79" s="65"/>
      <c r="Y79" s="65"/>
      <c r="Z79" s="139"/>
      <c r="AA79" s="65"/>
      <c r="AB79" s="65"/>
      <c r="AC79" s="65"/>
      <c r="AD79" s="65"/>
      <c r="AE79" s="65"/>
      <c r="AF79" s="65"/>
      <c r="AG79" s="65"/>
      <c r="AH79" s="65"/>
    </row>
    <row r="80" spans="4:34" ht="15" customHeight="1" x14ac:dyDescent="0.25">
      <c r="D80" s="65"/>
      <c r="E80" s="65"/>
      <c r="F80" s="65"/>
      <c r="G80" s="65"/>
      <c r="H80" s="65"/>
      <c r="I80" s="65"/>
      <c r="J80" s="65"/>
      <c r="K80" s="65"/>
      <c r="L80" s="65"/>
      <c r="M80" s="65"/>
      <c r="N80" s="65"/>
      <c r="O80" s="65"/>
      <c r="P80" s="65"/>
      <c r="Q80" s="65"/>
      <c r="R80" s="65"/>
      <c r="S80" s="65"/>
      <c r="T80" s="139"/>
      <c r="U80" s="65"/>
      <c r="V80" s="65"/>
      <c r="W80" s="139"/>
      <c r="X80" s="65"/>
      <c r="Y80" s="65"/>
      <c r="Z80" s="139"/>
      <c r="AA80" s="65"/>
      <c r="AB80" s="65"/>
      <c r="AC80" s="65"/>
      <c r="AD80" s="65"/>
      <c r="AE80" s="65"/>
      <c r="AF80" s="65"/>
      <c r="AG80" s="65"/>
      <c r="AH80" s="65"/>
    </row>
    <row r="81" spans="4:34" x14ac:dyDescent="0.25">
      <c r="D81" s="65"/>
      <c r="E81" s="65"/>
      <c r="F81" s="65"/>
      <c r="G81" s="65"/>
      <c r="H81" s="65"/>
      <c r="I81" s="65"/>
      <c r="J81" s="65"/>
      <c r="K81" s="65"/>
      <c r="L81" s="65"/>
      <c r="M81" s="65"/>
      <c r="N81" s="65"/>
      <c r="O81" s="65"/>
      <c r="P81" s="65"/>
      <c r="Q81" s="65"/>
      <c r="R81" s="65"/>
      <c r="S81" s="65"/>
      <c r="T81" s="139"/>
      <c r="U81" s="65"/>
      <c r="V81" s="65"/>
      <c r="W81" s="139"/>
      <c r="X81" s="65"/>
      <c r="Y81" s="65"/>
      <c r="Z81" s="139"/>
      <c r="AA81" s="65"/>
      <c r="AB81" s="65"/>
      <c r="AC81" s="65"/>
      <c r="AD81" s="65"/>
      <c r="AE81" s="65"/>
      <c r="AF81" s="65"/>
      <c r="AG81" s="65"/>
      <c r="AH81" s="65"/>
    </row>
    <row r="82" spans="4:34" x14ac:dyDescent="0.25">
      <c r="D82" s="65"/>
      <c r="E82" s="65"/>
      <c r="F82" s="65"/>
      <c r="G82" s="65"/>
      <c r="H82" s="65"/>
      <c r="I82" s="65"/>
      <c r="J82" s="65"/>
      <c r="K82" s="65"/>
      <c r="L82" s="65"/>
      <c r="M82" s="65"/>
      <c r="N82" s="65"/>
      <c r="O82" s="65"/>
      <c r="P82" s="65"/>
      <c r="Q82" s="65"/>
      <c r="R82" s="65"/>
      <c r="S82" s="65"/>
      <c r="T82" s="139"/>
      <c r="U82" s="65"/>
      <c r="V82" s="65"/>
      <c r="W82" s="139"/>
      <c r="X82" s="65"/>
      <c r="Y82" s="65"/>
      <c r="Z82" s="139"/>
      <c r="AA82" s="65"/>
      <c r="AB82" s="65"/>
      <c r="AC82" s="65"/>
      <c r="AD82" s="65"/>
      <c r="AE82" s="65"/>
      <c r="AF82" s="65"/>
      <c r="AG82" s="65"/>
      <c r="AH82" s="65"/>
    </row>
    <row r="83" spans="4:34" x14ac:dyDescent="0.25">
      <c r="D83" s="65"/>
      <c r="E83" s="65"/>
      <c r="F83" s="65"/>
      <c r="G83" s="65"/>
      <c r="H83" s="65"/>
      <c r="I83" s="65"/>
      <c r="J83" s="65"/>
      <c r="K83" s="65"/>
      <c r="L83" s="65"/>
      <c r="M83" s="65"/>
      <c r="N83" s="65"/>
      <c r="O83" s="65"/>
      <c r="P83" s="65"/>
      <c r="Q83" s="65"/>
      <c r="R83" s="65"/>
      <c r="S83" s="65"/>
      <c r="T83" s="139"/>
      <c r="U83" s="65"/>
      <c r="V83" s="65"/>
      <c r="W83" s="139"/>
      <c r="X83" s="65"/>
      <c r="Y83" s="65"/>
      <c r="Z83" s="139"/>
      <c r="AA83" s="65"/>
      <c r="AB83" s="65"/>
      <c r="AC83" s="65"/>
      <c r="AD83" s="65"/>
      <c r="AE83" s="65"/>
      <c r="AF83" s="65"/>
      <c r="AG83" s="65"/>
      <c r="AH83" s="65"/>
    </row>
    <row r="84" spans="4:34" x14ac:dyDescent="0.25">
      <c r="D84" s="65"/>
      <c r="E84" s="87"/>
      <c r="F84" s="65"/>
      <c r="G84" s="65"/>
      <c r="H84" s="65"/>
      <c r="I84" s="65"/>
      <c r="J84" s="65"/>
      <c r="K84" s="65"/>
      <c r="L84" s="65"/>
      <c r="M84" s="65"/>
      <c r="N84" s="65"/>
      <c r="O84" s="65"/>
      <c r="P84" s="65"/>
      <c r="Q84" s="65"/>
      <c r="R84" s="65"/>
      <c r="S84" s="65"/>
      <c r="T84" s="139"/>
      <c r="U84" s="65"/>
      <c r="V84" s="65"/>
      <c r="W84" s="139"/>
      <c r="X84" s="65"/>
      <c r="Y84" s="65"/>
      <c r="Z84" s="139"/>
      <c r="AA84" s="65"/>
      <c r="AB84" s="65"/>
      <c r="AC84" s="65"/>
      <c r="AD84" s="65"/>
      <c r="AE84" s="65"/>
      <c r="AF84" s="65"/>
      <c r="AG84" s="65"/>
      <c r="AH84" s="65"/>
    </row>
    <row r="85" spans="4:34" x14ac:dyDescent="0.25">
      <c r="E85" s="87"/>
      <c r="F85" s="65"/>
      <c r="G85" s="65"/>
      <c r="H85" s="65"/>
      <c r="I85" s="65"/>
      <c r="J85" s="65"/>
      <c r="K85" s="65"/>
      <c r="L85" s="65"/>
      <c r="M85" s="65"/>
      <c r="N85" s="65"/>
      <c r="O85" s="65"/>
      <c r="P85" s="65"/>
      <c r="Q85" s="65"/>
      <c r="R85" s="65"/>
      <c r="S85" s="65"/>
      <c r="T85" s="139"/>
      <c r="U85" s="65"/>
      <c r="V85" s="65"/>
      <c r="W85" s="139"/>
      <c r="X85" s="65"/>
      <c r="Y85" s="65"/>
      <c r="Z85" s="139"/>
      <c r="AA85" s="65"/>
      <c r="AB85" s="65"/>
      <c r="AC85" s="65"/>
      <c r="AD85" s="65"/>
      <c r="AE85" s="65"/>
      <c r="AF85" s="65"/>
      <c r="AG85" s="65"/>
    </row>
    <row r="86" spans="4:34" x14ac:dyDescent="0.25">
      <c r="E86" s="87"/>
      <c r="F86" s="65"/>
      <c r="G86" s="65"/>
      <c r="H86" s="65"/>
      <c r="I86" s="65"/>
      <c r="J86" s="65"/>
      <c r="K86" s="65"/>
      <c r="L86" s="65"/>
      <c r="M86" s="65"/>
      <c r="N86" s="65"/>
      <c r="O86" s="65"/>
      <c r="P86" s="65"/>
      <c r="Q86" s="65"/>
      <c r="R86" s="65"/>
      <c r="S86" s="65"/>
      <c r="T86" s="139"/>
      <c r="U86" s="65"/>
      <c r="V86" s="65"/>
      <c r="W86" s="139"/>
      <c r="X86" s="65"/>
      <c r="Y86" s="65"/>
      <c r="Z86" s="139"/>
      <c r="AA86" s="65"/>
      <c r="AB86" s="65"/>
      <c r="AC86" s="65"/>
      <c r="AD86" s="65"/>
      <c r="AE86" s="65"/>
      <c r="AF86" s="65"/>
      <c r="AG86" s="65"/>
    </row>
    <row r="87" spans="4:34" x14ac:dyDescent="0.25">
      <c r="E87" s="87"/>
      <c r="F87" s="65"/>
      <c r="G87" s="65"/>
      <c r="H87" s="65"/>
      <c r="I87" s="65"/>
      <c r="J87" s="65"/>
      <c r="K87" s="65"/>
      <c r="L87" s="65"/>
      <c r="M87" s="65"/>
      <c r="N87" s="65"/>
      <c r="O87" s="65"/>
      <c r="P87" s="65"/>
      <c r="Q87" s="65"/>
      <c r="R87" s="65"/>
      <c r="S87" s="65"/>
      <c r="T87" s="139"/>
      <c r="U87" s="65"/>
      <c r="V87" s="65"/>
      <c r="W87" s="139"/>
      <c r="X87" s="65"/>
      <c r="Y87" s="65"/>
      <c r="Z87" s="139"/>
      <c r="AA87" s="65"/>
      <c r="AB87" s="65"/>
      <c r="AC87" s="65"/>
      <c r="AD87" s="65"/>
      <c r="AE87" s="65"/>
      <c r="AF87" s="65"/>
      <c r="AG87" s="65"/>
    </row>
    <row r="88" spans="4:34" x14ac:dyDescent="0.25">
      <c r="E88" s="65"/>
      <c r="F88" s="87"/>
      <c r="G88" s="87"/>
      <c r="H88" s="87"/>
      <c r="I88" s="87"/>
      <c r="J88" s="87"/>
      <c r="K88" s="87"/>
      <c r="L88" s="87"/>
      <c r="M88" s="87"/>
      <c r="N88" s="87"/>
      <c r="O88" s="87"/>
      <c r="P88" s="87"/>
      <c r="Q88" s="87"/>
      <c r="R88" s="87"/>
      <c r="S88" s="87"/>
      <c r="T88" s="144"/>
      <c r="U88" s="87"/>
      <c r="V88" s="87"/>
      <c r="W88" s="144"/>
      <c r="X88" s="87"/>
      <c r="Y88" s="87"/>
      <c r="Z88" s="144"/>
      <c r="AA88" s="87"/>
      <c r="AB88" s="87"/>
      <c r="AC88" s="87"/>
      <c r="AD88" s="87"/>
      <c r="AE88" s="65"/>
      <c r="AF88" s="65"/>
      <c r="AG88" s="65"/>
    </row>
    <row r="89" spans="4:34" x14ac:dyDescent="0.25">
      <c r="E89" s="65"/>
      <c r="F89" s="87"/>
      <c r="G89" s="87"/>
      <c r="H89" s="87"/>
      <c r="I89" s="87"/>
      <c r="J89" s="87"/>
      <c r="K89" s="87"/>
      <c r="L89" s="87"/>
      <c r="M89" s="87"/>
      <c r="N89" s="87"/>
      <c r="O89" s="87"/>
      <c r="P89" s="87"/>
      <c r="Q89" s="87"/>
      <c r="R89" s="87"/>
      <c r="S89" s="87"/>
      <c r="T89" s="144"/>
      <c r="U89" s="87"/>
      <c r="V89" s="87"/>
      <c r="W89" s="144"/>
      <c r="X89" s="87"/>
      <c r="Y89" s="87"/>
      <c r="Z89" s="144"/>
      <c r="AA89" s="87"/>
      <c r="AB89" s="87"/>
      <c r="AC89" s="87"/>
      <c r="AD89" s="87"/>
      <c r="AE89" s="65"/>
      <c r="AF89" s="65"/>
      <c r="AG89" s="65"/>
    </row>
    <row r="90" spans="4:34" x14ac:dyDescent="0.25">
      <c r="E90" s="65"/>
      <c r="F90" s="87"/>
      <c r="G90" s="87"/>
      <c r="H90" s="87"/>
      <c r="I90" s="87"/>
      <c r="J90" s="87"/>
      <c r="K90" s="87"/>
      <c r="L90" s="87"/>
      <c r="M90" s="87"/>
      <c r="N90" s="87"/>
      <c r="O90" s="87"/>
      <c r="P90" s="87"/>
      <c r="Q90" s="87"/>
      <c r="R90" s="87"/>
      <c r="S90" s="87"/>
      <c r="T90" s="144"/>
      <c r="U90" s="87"/>
      <c r="V90" s="87"/>
      <c r="W90" s="144"/>
      <c r="X90" s="87"/>
      <c r="Y90" s="87"/>
      <c r="Z90" s="144"/>
      <c r="AA90" s="87"/>
      <c r="AB90" s="87"/>
      <c r="AC90" s="87"/>
      <c r="AD90" s="87"/>
      <c r="AE90" s="65"/>
      <c r="AF90" s="65"/>
      <c r="AG90" s="65"/>
    </row>
    <row r="91" spans="4:34" x14ac:dyDescent="0.25">
      <c r="E91" s="65"/>
      <c r="F91" s="87"/>
      <c r="G91" s="87"/>
      <c r="H91" s="87"/>
      <c r="I91" s="87"/>
      <c r="J91" s="87"/>
      <c r="K91" s="87"/>
      <c r="L91" s="87"/>
      <c r="M91" s="87"/>
      <c r="N91" s="87"/>
      <c r="O91" s="87"/>
      <c r="P91" s="87"/>
      <c r="Q91" s="87"/>
      <c r="R91" s="87"/>
      <c r="S91" s="87"/>
      <c r="T91" s="144"/>
      <c r="U91" s="87"/>
      <c r="V91" s="87"/>
      <c r="W91" s="144"/>
      <c r="X91" s="87"/>
      <c r="Y91" s="87"/>
      <c r="Z91" s="144"/>
      <c r="AA91" s="87"/>
      <c r="AB91" s="87"/>
      <c r="AC91" s="87"/>
      <c r="AD91" s="87"/>
      <c r="AE91" s="65"/>
      <c r="AF91" s="65"/>
      <c r="AG91" s="65"/>
    </row>
    <row r="92" spans="4:34" x14ac:dyDescent="0.25">
      <c r="AE92" s="65"/>
      <c r="AF92" s="65"/>
      <c r="AG92" s="65"/>
    </row>
    <row r="93" spans="4:34" x14ac:dyDescent="0.25">
      <c r="AE93" s="65"/>
      <c r="AF93" s="65"/>
      <c r="AG93" s="65"/>
    </row>
    <row r="94" spans="4:34" x14ac:dyDescent="0.25">
      <c r="AE94" s="65"/>
      <c r="AF94" s="65"/>
      <c r="AG94" s="65"/>
    </row>
  </sheetData>
  <sheetProtection algorithmName="SHA-512" hashValue="QtsoEEZdZz/Um5oZ5+B9Lt4EvYqg/qls8WnkGyauhINm8G5EqK6loixbLtzDn7hhLolt7hdJyl1cYWHAQOrGfA==" saltValue="Wu0gkcg0NqJZN/9B/117eg==" spinCount="100000" sheet="1" objects="1" scenarios="1"/>
  <mergeCells count="101">
    <mergeCell ref="I38:P38"/>
    <mergeCell ref="I39:P39"/>
    <mergeCell ref="I40:P40"/>
    <mergeCell ref="I16:P16"/>
    <mergeCell ref="I17:P17"/>
    <mergeCell ref="I18:P18"/>
    <mergeCell ref="I19:P19"/>
    <mergeCell ref="I20:P20"/>
    <mergeCell ref="I32:P32"/>
    <mergeCell ref="I33:P33"/>
    <mergeCell ref="I34:P34"/>
    <mergeCell ref="I35:P35"/>
    <mergeCell ref="I36:P36"/>
    <mergeCell ref="I31:P31"/>
    <mergeCell ref="I23:P23"/>
    <mergeCell ref="I24:P24"/>
    <mergeCell ref="I25:P25"/>
    <mergeCell ref="I26:P26"/>
    <mergeCell ref="I30:P30"/>
    <mergeCell ref="E22:P22"/>
    <mergeCell ref="I7:P7"/>
    <mergeCell ref="I8:P8"/>
    <mergeCell ref="I9:P9"/>
    <mergeCell ref="I10:P10"/>
    <mergeCell ref="I11:P11"/>
    <mergeCell ref="I12:P12"/>
    <mergeCell ref="I13:P13"/>
    <mergeCell ref="I14:P14"/>
    <mergeCell ref="I37:P37"/>
    <mergeCell ref="I21:P21"/>
    <mergeCell ref="I15:P15"/>
    <mergeCell ref="E41:H41"/>
    <mergeCell ref="E6:H6"/>
    <mergeCell ref="E7:H7"/>
    <mergeCell ref="E8:H8"/>
    <mergeCell ref="E9:H9"/>
    <mergeCell ref="E10:H10"/>
    <mergeCell ref="E11:H11"/>
    <mergeCell ref="E12:H12"/>
    <mergeCell ref="E13:H13"/>
    <mergeCell ref="E14:H14"/>
    <mergeCell ref="E15:H15"/>
    <mergeCell ref="E16:H16"/>
    <mergeCell ref="E17:H17"/>
    <mergeCell ref="E18:H18"/>
    <mergeCell ref="E19:H19"/>
    <mergeCell ref="E20:H20"/>
    <mergeCell ref="E36:H36"/>
    <mergeCell ref="E37:H37"/>
    <mergeCell ref="E32:H32"/>
    <mergeCell ref="E33:H33"/>
    <mergeCell ref="E34:H34"/>
    <mergeCell ref="E35:H35"/>
    <mergeCell ref="I41:P41"/>
    <mergeCell ref="I27:P27"/>
    <mergeCell ref="I28:P28"/>
    <mergeCell ref="I29:P29"/>
    <mergeCell ref="I6:P6"/>
    <mergeCell ref="E21:H21"/>
    <mergeCell ref="AE2:AG3"/>
    <mergeCell ref="S3:AA3"/>
    <mergeCell ref="E4:H4"/>
    <mergeCell ref="E3:P3"/>
    <mergeCell ref="E38:H38"/>
    <mergeCell ref="E39:H39"/>
    <mergeCell ref="E40:H40"/>
    <mergeCell ref="Q3:R3"/>
    <mergeCell ref="AC3:AD3"/>
    <mergeCell ref="E23:H23"/>
    <mergeCell ref="E24:H24"/>
    <mergeCell ref="E25:H25"/>
    <mergeCell ref="E26:H26"/>
    <mergeCell ref="E27:H27"/>
    <mergeCell ref="E28:H28"/>
    <mergeCell ref="E29:H29"/>
    <mergeCell ref="E30:H30"/>
    <mergeCell ref="E31:H31"/>
    <mergeCell ref="U1:AB1"/>
    <mergeCell ref="E5:P5"/>
    <mergeCell ref="E43:AD57"/>
    <mergeCell ref="A48:C49"/>
    <mergeCell ref="A1:C1"/>
    <mergeCell ref="A2:C3"/>
    <mergeCell ref="A12:C13"/>
    <mergeCell ref="A6:C7"/>
    <mergeCell ref="A8:C9"/>
    <mergeCell ref="A4:C5"/>
    <mergeCell ref="A10:C11"/>
    <mergeCell ref="A16:C17"/>
    <mergeCell ref="A14:C15"/>
    <mergeCell ref="A18:C19"/>
    <mergeCell ref="A20:C21"/>
    <mergeCell ref="A22:C23"/>
    <mergeCell ref="A24:C25"/>
    <mergeCell ref="A46:C47"/>
    <mergeCell ref="A30:C31"/>
    <mergeCell ref="A32:C33"/>
    <mergeCell ref="A26:C27"/>
    <mergeCell ref="A28:C29"/>
    <mergeCell ref="A34:C35"/>
    <mergeCell ref="A38:C38"/>
  </mergeCells>
  <hyperlinks>
    <hyperlink ref="A4:C5" location="Landing!A1" display="Home" xr:uid="{69B27D86-3EC8-4AC0-A109-CFE896C32969}"/>
    <hyperlink ref="A10:C11" location="SpaceUT!A1" display="- Utilities" xr:uid="{88340F0A-8121-450E-9A52-271E7A87416B}"/>
    <hyperlink ref="A12:C13" location="SpaceSA!A1" display="- Safety" xr:uid="{DE772297-F16A-4352-841A-85507BD32BFE}"/>
    <hyperlink ref="A14:C15" location="SpaceFL!A1" display="- Flooring" xr:uid="{CB240BBF-9D74-4E41-8AC6-AF10EDADA976}"/>
    <hyperlink ref="A16:C17" location="SpaceCL!A1" display="- Cleaning" xr:uid="{3524C18D-3C0E-417C-8FDD-0BDBAE418842}"/>
    <hyperlink ref="A28:C29" location="SpaceGR!A1" display="- Graphics &amp; Rigging" xr:uid="{6541DAB4-F349-439A-B02B-1FFAF633AD30}"/>
    <hyperlink ref="A30:C31" location="SpaceCD!A1" display="Your contact details" xr:uid="{D1469538-F03C-418F-88D3-280C23DA284B}"/>
    <hyperlink ref="A32:C33" location="SpaceOS!A1" display="Order summary" xr:uid="{13AD4F69-F9AA-4FCF-9408-175F508298BD}"/>
    <hyperlink ref="A34:C35" location="SpaceTC!A1" display="Terms and Conditions" xr:uid="{0EB8A162-1DA4-4330-84EE-FA064E800DFB}"/>
    <hyperlink ref="A6:C7" location="SpaceO!A1" display="Important information" xr:uid="{C36D9DBD-D98D-4D78-AC9B-825446E5080C}"/>
    <hyperlink ref="A8:C9" location="SpaceEI!A1" display=" - Event IT" xr:uid="{8A3D1BAC-9EF8-4C75-A57C-01B50ED41605}"/>
    <hyperlink ref="A46" r:id="rId1" display="eventorders.nec@necgroup.co.uk" xr:uid="{8E68D67C-A228-4172-8597-DFC8728B5DC4}"/>
    <hyperlink ref="A46:C47" r:id="rId2" display="Click here to speak to our team!" xr:uid="{F704667C-0D76-4AE4-802B-3B26DFB7D8C0}"/>
    <hyperlink ref="A18:C19" location="SpaceCA!A1" display="- Catering - Breakfast" xr:uid="{0D4EC216-2E31-46AA-868B-AC7A20DEC1FC}"/>
    <hyperlink ref="A24:C25" location="'SpaceCA (4)'!A1" display="Catering - Equipment" xr:uid="{67C80459-7AFD-448B-9466-87271E56ACFB}"/>
    <hyperlink ref="A26:C27" location="'SpaceCA (5)'!A1" display="Catering - Hygiene" xr:uid="{48734E48-4855-4D0B-8B39-AC46D1BFE42B}"/>
    <hyperlink ref="A20:C21" location="'SpaceCA (2)'!A1" display="Drinks" xr:uid="{D48C9EFE-1E4E-46E2-A988-FBA12C54BBBA}"/>
    <hyperlink ref="A22:C23" location="'SpaceCA (3)'!A1" display="- Catering - Alcohol" xr:uid="{95F0E24B-C6B8-4271-BD82-3D378D370EDA}"/>
    <hyperlink ref="U1:AB1" r:id="rId3" display="mailto:eventorders.nec@necgroup.co.uk" xr:uid="{B2913581-D155-42B0-BDD0-DA730B1AEE19}"/>
  </hyperlinks>
  <printOptions horizontalCentered="1" verticalCentered="1"/>
  <pageMargins left="0.23622047244094491" right="0.23622047244094491" top="0.35433070866141736" bottom="0.35433070866141736" header="0.31496062992125984" footer="0.31496062992125984"/>
  <pageSetup paperSize="9" scale="68"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63DA4C27-0E52-4A47-9CB3-E4F910996807}">
          <x14:formula1>
            <xm:f>Admin!$D$3:$D$19</xm:f>
          </x14:formula1>
          <xm:sqref>X5:X41 U5:U41 AA5:AA41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22" ma:contentTypeDescription="Create a new document." ma:contentTypeScope="" ma:versionID="8aedbd6a81b401b946b7c0d89fc05bd7">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739f79915c04b34143e244c0a4e55a64"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Location" ma:index="27" nillable="true" ma:displayName="Loca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Status" ma:index="29" nillable="true" ma:displayName="Status" ma:format="Dropdown" ma:internalName="Status">
      <xsd:simpleType>
        <xsd:restriction base="dms:Choice">
          <xsd:enumeration value="Link added to sheet"/>
          <xsd:enumeration value="No match on sheet"/>
          <xsd:enumeration value="Not an exact match"/>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 xmlns="be3f6756-8707-4edf-8708-5ed37b8766d9" xsi:nil="true"/>
    <lcf76f155ced4ddcb4097134ff3c332f xmlns="be3f6756-8707-4edf-8708-5ed37b8766d9">
      <Terms xmlns="http://schemas.microsoft.com/office/infopath/2007/PartnerControls"/>
    </lcf76f155ced4ddcb4097134ff3c332f>
    <IconOverlay xmlns="http://schemas.microsoft.com/sharepoint/v4" xsi:nil="true"/>
    <Status xmlns="be3f6756-8707-4edf-8708-5ed37b8766d9" xsi:nil="true"/>
    <TaxCatchAll xmlns="3e7e0c62-66a7-4b51-91dc-ea512ebde434" xsi:nil="true"/>
    <Refund_x0020_Complete_x003f_ xmlns="be3f6756-8707-4edf-8708-5ed37b8766d9">false</Refund_x0020_Complete_x003f_>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BAFAAC-822B-4FAC-92DD-37029C7599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3f6756-8707-4edf-8708-5ed37b8766d9"/>
    <ds:schemaRef ds:uri="http://schemas.microsoft.com/sharepoint/v4"/>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D5D1CA-2E10-41BF-B0C4-57C85AE3881A}">
  <ds:schemaRefs>
    <ds:schemaRef ds:uri="http://purl.org/dc/dcmitype/"/>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3e7e0c62-66a7-4b51-91dc-ea512ebde434"/>
    <ds:schemaRef ds:uri="http://purl.org/dc/terms/"/>
    <ds:schemaRef ds:uri="http://schemas.microsoft.com/office/infopath/2007/PartnerControls"/>
    <ds:schemaRef ds:uri="http://schemas.microsoft.com/sharepoint/v4"/>
    <ds:schemaRef ds:uri="be3f6756-8707-4edf-8708-5ed37b8766d9"/>
    <ds:schemaRef ds:uri="http://www.w3.org/XML/1998/namespace"/>
  </ds:schemaRefs>
</ds:datastoreItem>
</file>

<file path=customXml/itemProps3.xml><?xml version="1.0" encoding="utf-8"?>
<ds:datastoreItem xmlns:ds="http://schemas.openxmlformats.org/officeDocument/2006/customXml" ds:itemID="{0F3A7C73-0A40-4E5B-AC2C-51F00BC8F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Landing</vt:lpstr>
      <vt:lpstr>SpaceO</vt:lpstr>
      <vt:lpstr>SpaceEI</vt:lpstr>
      <vt:lpstr>SpaceUT</vt:lpstr>
      <vt:lpstr>SpaceSA</vt:lpstr>
      <vt:lpstr>SpaceFL</vt:lpstr>
      <vt:lpstr>SpaceCL</vt:lpstr>
      <vt:lpstr>SpaceCA</vt:lpstr>
      <vt:lpstr>SpaceCA (2)</vt:lpstr>
      <vt:lpstr>SpaceCA (3)</vt:lpstr>
      <vt:lpstr>SpaceCA (4)</vt:lpstr>
      <vt:lpstr>SpaceCA (5)</vt:lpstr>
      <vt:lpstr>SpaceGR</vt:lpstr>
      <vt:lpstr>SpaceCD</vt:lpstr>
      <vt:lpstr>SpaceOS</vt:lpstr>
      <vt:lpstr>SpaceTC</vt:lpstr>
      <vt:lpstr>SpaceHelper</vt:lpstr>
      <vt:lpstr>ShellHelper</vt:lpstr>
      <vt:lpstr>Admin</vt:lpstr>
      <vt:lpstr>SpaceCA!Print_Area</vt:lpstr>
      <vt:lpstr>'SpaceCA (2)'!Print_Area</vt:lpstr>
      <vt:lpstr>'SpaceCA (3)'!Print_Area</vt:lpstr>
      <vt:lpstr>'SpaceCA (4)'!Print_Area</vt:lpstr>
      <vt:lpstr>'SpaceCA (5)'!Print_Area</vt:lpstr>
      <vt:lpstr>SpaceCD!Print_Area</vt:lpstr>
      <vt:lpstr>SpaceCL!Print_Area</vt:lpstr>
      <vt:lpstr>SpaceEI!Print_Area</vt:lpstr>
      <vt:lpstr>SpaceFL!Print_Area</vt:lpstr>
      <vt:lpstr>SpaceGR!Print_Area</vt:lpstr>
      <vt:lpstr>SpaceO!Print_Area</vt:lpstr>
      <vt:lpstr>SpaceOS!Print_Area</vt:lpstr>
      <vt:lpstr>SpaceSA!Print_Area</vt:lpstr>
      <vt:lpstr>SpaceTC!Print_Area</vt:lpstr>
      <vt:lpstr>SpaceUT!Print_Area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Smith</dc:creator>
  <cp:keywords/>
  <dc:description/>
  <cp:lastModifiedBy>Jordan Marks</cp:lastModifiedBy>
  <cp:revision/>
  <cp:lastPrinted>2024-12-05T09:06:23Z</cp:lastPrinted>
  <dcterms:created xsi:type="dcterms:W3CDTF">2024-07-19T20:51:46Z</dcterms:created>
  <dcterms:modified xsi:type="dcterms:W3CDTF">2025-02-04T14:13:35Z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MediaServiceImageTags">
    <vt:lpwstr/>
  </property>
</Properties>
</file>