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9.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thenecgroup.sharepoint.com/sites/NEC/NEC_Sales/Venue_Services/SCS Master Documents/Order Forms/NEC/New Order Forms/"/>
    </mc:Choice>
  </mc:AlternateContent>
  <xr:revisionPtr revIDLastSave="20" documentId="8_{3E733840-DAFA-431D-8358-6786C94520BD}" xr6:coauthVersionLast="47" xr6:coauthVersionMax="47" xr10:uidLastSave="{AA92B335-C990-4DBC-943F-75D762CA2024}"/>
  <workbookProtection workbookAlgorithmName="SHA-512" workbookHashValue="a/wyOIdEzE8gz+bA4s91fTMejeqjiKQbkqkF+PxFEY3mKSDeXHyrQ2njTSYXaN+cwtV8fg5yV0H0X9qZHgbbbA==" workbookSaltValue="JH/pV+OFZbdvCRp8qbzIow==" workbookSpinCount="100000" lockStructure="1"/>
  <bookViews>
    <workbookView showSheetTabs="0" xWindow="-120" yWindow="-120" windowWidth="29040" windowHeight="15840" tabRatio="914" xr2:uid="{688C1D6D-0F35-4822-B84A-8F679BC4BD1D}"/>
  </bookViews>
  <sheets>
    <sheet name="Landing" sheetId="42" r:id="rId1"/>
    <sheet name="SpaceO" sheetId="18" r:id="rId2"/>
    <sheet name="SpaceEI" sheetId="3" r:id="rId3"/>
    <sheet name="SpaceUT" sheetId="16" r:id="rId4"/>
    <sheet name="SpaceSA" sheetId="20" r:id="rId5"/>
    <sheet name="SpaceFL" sheetId="21" r:id="rId6"/>
    <sheet name="SpaceCL" sheetId="22" r:id="rId7"/>
    <sheet name="SpaceCA" sheetId="23" r:id="rId8"/>
    <sheet name="SpaceCA (2)" sheetId="36" r:id="rId9"/>
    <sheet name="SpaceCA (3)" sheetId="37" r:id="rId10"/>
    <sheet name="SpaceCA (4)" sheetId="38" r:id="rId11"/>
    <sheet name="SpaceGR" sheetId="24" r:id="rId12"/>
    <sheet name="SpaceCD" sheetId="25" r:id="rId13"/>
    <sheet name="SpaceOS" sheetId="30" r:id="rId14"/>
    <sheet name="SpaceTC" sheetId="27" r:id="rId15"/>
    <sheet name="ShellIO" sheetId="14" r:id="rId16"/>
    <sheet name="ShellEI" sheetId="2" r:id="rId17"/>
    <sheet name="ShellSA" sheetId="11" r:id="rId18"/>
    <sheet name="ShellCA" sheetId="12" r:id="rId19"/>
    <sheet name="ShellCA (2)" sheetId="33" r:id="rId20"/>
    <sheet name="ShellCA (3)" sheetId="34" r:id="rId21"/>
    <sheet name="ShellCA (4)" sheetId="35" r:id="rId22"/>
    <sheet name="ShellGR" sheetId="13" r:id="rId23"/>
    <sheet name="ShellCD" sheetId="5" r:id="rId24"/>
    <sheet name="ShellOS" sheetId="9" r:id="rId25"/>
    <sheet name="ShellTC" sheetId="10" r:id="rId26"/>
    <sheet name="Organiser" sheetId="43" r:id="rId27"/>
    <sheet name="SpaceHelper" sheetId="28" state="hidden" r:id="rId28"/>
    <sheet name="ShellHelper" sheetId="32" state="hidden" r:id="rId29"/>
    <sheet name="Admin" sheetId="29" state="hidden" r:id="rId30"/>
  </sheets>
  <definedNames>
    <definedName name="_xlnm._FilterDatabase" localSheetId="29" hidden="1">Admin!#REF!</definedName>
    <definedName name="_xlnm._FilterDatabase" localSheetId="28" hidden="1">ShellHelper!#REF!</definedName>
    <definedName name="_xlnm._FilterDatabase" localSheetId="27" hidden="1">SpaceHelper!#REF!</definedName>
    <definedName name="_xlnm._FilterDatabase" localSheetId="13" hidden="1">SpaceOS!$A$24:$C$39</definedName>
    <definedName name="_xlnm.Print_Area" localSheetId="26">Organiser!$A$1:$Y$44</definedName>
    <definedName name="_xlnm.Print_Area" localSheetId="18">ShellCA!$E$1:$AB$46</definedName>
    <definedName name="_xlnm.Print_Area" localSheetId="19">'ShellCA (2)'!$E$1:$AB$60</definedName>
    <definedName name="_xlnm.Print_Area" localSheetId="20">'ShellCA (3)'!$E$1:$AB$39</definedName>
    <definedName name="_xlnm.Print_Area" localSheetId="21">'ShellCA (4)'!$E$1:$AB$28</definedName>
    <definedName name="_xlnm.Print_Area" localSheetId="23">ShellCD!$E$1:$U$38</definedName>
    <definedName name="_xlnm.Print_Area" localSheetId="16">ShellEI!$E$1:$Y$42</definedName>
    <definedName name="_xlnm.Print_Area" localSheetId="22">ShellGR!$E$1:$Y$40</definedName>
    <definedName name="_xlnm.Print_Area" localSheetId="15">ShellIO!$E$1:$V$34</definedName>
    <definedName name="_xlnm.Print_Area" localSheetId="24">ShellOS!$E$1:$O$48</definedName>
    <definedName name="_xlnm.Print_Area" localSheetId="17">ShellSA!$E$1:$Y$37</definedName>
    <definedName name="_xlnm.Print_Area" localSheetId="25">ShellTC!$E$1:$L$376</definedName>
    <definedName name="_xlnm.Print_Area" localSheetId="7">SpaceCA!$E$1:$AB$46</definedName>
    <definedName name="_xlnm.Print_Area" localSheetId="8">'SpaceCA (2)'!$E$1:$AB$60</definedName>
    <definedName name="_xlnm.Print_Area" localSheetId="9">'SpaceCA (3)'!$E$1:$AB$39</definedName>
    <definedName name="_xlnm.Print_Area" localSheetId="10">'SpaceCA (4)'!$E$1:$AB$28</definedName>
    <definedName name="_xlnm.Print_Area" localSheetId="12">SpaceCD!$E$1:$U$39</definedName>
    <definedName name="_xlnm.Print_Area" localSheetId="6">SpaceCL!$E$1:$AA$33</definedName>
    <definedName name="_xlnm.Print_Area" localSheetId="2">SpaceEI!$E$1:$Y$42</definedName>
    <definedName name="_xlnm.Print_Area" localSheetId="5">SpaceFL!$E$1:$W$25</definedName>
    <definedName name="_xlnm.Print_Area" localSheetId="11">SpaceGR!$E$1:$Y$40</definedName>
    <definedName name="_xlnm.Print_Area" localSheetId="1">SpaceO!$E$1:$V$31</definedName>
    <definedName name="_xlnm.Print_Area" localSheetId="13">SpaceOS!$E$1:$O$54</definedName>
    <definedName name="_xlnm.Print_Area" localSheetId="4">SpaceSA!$E$1:$Y$37</definedName>
    <definedName name="_xlnm.Print_Area" localSheetId="14">SpaceTC!$E$1:$L$377</definedName>
    <definedName name="_xlnm.Print_Area" localSheetId="3">SpaceUT!$E$1:$Y$50</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5" i="13" l="1"/>
  <c r="Q5" i="13"/>
  <c r="Q15" i="24"/>
  <c r="Q5" i="24"/>
  <c r="AE13" i="34"/>
  <c r="AA14" i="34"/>
  <c r="AD14" i="34" s="1"/>
  <c r="AA13" i="34"/>
  <c r="AD13" i="34" s="1"/>
  <c r="AA12" i="34"/>
  <c r="AE12" i="34" s="1"/>
  <c r="Q20" i="3"/>
  <c r="AA14" i="37"/>
  <c r="AE14" i="37" s="1"/>
  <c r="AA13" i="37"/>
  <c r="AD13" i="37" s="1"/>
  <c r="AA12" i="37"/>
  <c r="AD12" i="37" s="1"/>
  <c r="AC12" i="34" l="1"/>
  <c r="AE14" i="34"/>
  <c r="AD12" i="34"/>
  <c r="AC14" i="34"/>
  <c r="AC13" i="34"/>
  <c r="AE12" i="37"/>
  <c r="AC13" i="37"/>
  <c r="AE13" i="37"/>
  <c r="AC14" i="37"/>
  <c r="AD14" i="37"/>
  <c r="AC12" i="37"/>
  <c r="N4" i="30"/>
  <c r="M4" i="30"/>
  <c r="L4" i="30"/>
  <c r="G10" i="30"/>
  <c r="G9" i="30"/>
  <c r="G8" i="30"/>
  <c r="G7" i="30"/>
  <c r="G6" i="30"/>
  <c r="G5" i="30"/>
  <c r="G4" i="30"/>
  <c r="E9" i="30"/>
  <c r="E8" i="30"/>
  <c r="E7" i="30"/>
  <c r="E4" i="30"/>
  <c r="E7" i="9" l="1"/>
  <c r="E9" i="9"/>
  <c r="E8" i="9"/>
  <c r="G10" i="9"/>
  <c r="N4" i="9"/>
  <c r="M4" i="9"/>
  <c r="L4" i="9"/>
  <c r="G9" i="9"/>
  <c r="G8" i="9"/>
  <c r="G7" i="9"/>
  <c r="G6" i="9"/>
  <c r="G5" i="9"/>
  <c r="G4" i="9"/>
  <c r="E4" i="9"/>
  <c r="E1" i="43" l="1"/>
  <c r="E1" i="10" l="1"/>
  <c r="E1" i="9"/>
  <c r="E1" i="5"/>
  <c r="E1" i="13"/>
  <c r="E1" i="35"/>
  <c r="E1" i="34"/>
  <c r="E1" i="33"/>
  <c r="E1" i="12"/>
  <c r="E1" i="11"/>
  <c r="E1" i="2"/>
  <c r="E1" i="14"/>
  <c r="E1" i="27"/>
  <c r="E1" i="30"/>
  <c r="E1" i="25"/>
  <c r="E1" i="24"/>
  <c r="E1" i="38"/>
  <c r="E1" i="37"/>
  <c r="E1" i="36"/>
  <c r="E1" i="23"/>
  <c r="E1" i="22"/>
  <c r="E1" i="21"/>
  <c r="E1" i="20"/>
  <c r="E1" i="16"/>
  <c r="E1" i="3"/>
  <c r="E1" i="18"/>
  <c r="AA45" i="33" l="1"/>
  <c r="AA44" i="33"/>
  <c r="AA43" i="33"/>
  <c r="AA42" i="33"/>
  <c r="AA41" i="33"/>
  <c r="AA40" i="33"/>
  <c r="AA39" i="33"/>
  <c r="AA38" i="33"/>
  <c r="AA37" i="33"/>
  <c r="AA36" i="33"/>
  <c r="AA35" i="33"/>
  <c r="AA34" i="33"/>
  <c r="X33" i="33"/>
  <c r="U33" i="33"/>
  <c r="R33" i="33"/>
  <c r="AA32" i="33"/>
  <c r="AA31" i="33"/>
  <c r="AA30" i="33"/>
  <c r="AA29" i="33"/>
  <c r="AA28" i="33"/>
  <c r="AA27" i="33"/>
  <c r="AA26" i="33"/>
  <c r="AA25" i="33"/>
  <c r="AA24" i="33"/>
  <c r="AA23" i="33"/>
  <c r="AA22" i="33"/>
  <c r="AA21" i="33"/>
  <c r="X20" i="33"/>
  <c r="U20" i="33"/>
  <c r="R20" i="33"/>
  <c r="AA19" i="33"/>
  <c r="AA18" i="33"/>
  <c r="AA17" i="33"/>
  <c r="AA16" i="33"/>
  <c r="AA15" i="33"/>
  <c r="AA14" i="33"/>
  <c r="X13" i="33"/>
  <c r="U13" i="33"/>
  <c r="R13" i="33"/>
  <c r="AA12" i="33"/>
  <c r="AA11" i="33"/>
  <c r="AA10" i="33"/>
  <c r="AA9" i="33"/>
  <c r="AA8" i="33"/>
  <c r="AA7" i="33"/>
  <c r="AA6" i="33"/>
  <c r="AB6" i="33" s="1"/>
  <c r="X5" i="33"/>
  <c r="U5" i="33"/>
  <c r="R5" i="33"/>
  <c r="AA13" i="35"/>
  <c r="AB13" i="35" s="1"/>
  <c r="AA12" i="35"/>
  <c r="AB12" i="35" s="1"/>
  <c r="AA11" i="35"/>
  <c r="X10" i="35"/>
  <c r="U10" i="35"/>
  <c r="R10" i="35"/>
  <c r="AA9" i="35"/>
  <c r="AB9" i="35" s="1"/>
  <c r="AA8" i="35"/>
  <c r="AB8" i="35" s="1"/>
  <c r="AA7" i="35"/>
  <c r="AB7" i="35" s="1"/>
  <c r="AA6" i="35"/>
  <c r="AB6" i="35" s="1"/>
  <c r="X5" i="35"/>
  <c r="U5" i="35"/>
  <c r="R5" i="35"/>
  <c r="X10" i="38"/>
  <c r="U10" i="38"/>
  <c r="R10" i="38"/>
  <c r="X5" i="38"/>
  <c r="U5" i="38"/>
  <c r="R5" i="38"/>
  <c r="AA24" i="34"/>
  <c r="AA23" i="34"/>
  <c r="AA22" i="34"/>
  <c r="AA21" i="34"/>
  <c r="AA20" i="34"/>
  <c r="AA19" i="34"/>
  <c r="AA18" i="34"/>
  <c r="AA17" i="34"/>
  <c r="X16" i="34"/>
  <c r="U16" i="34"/>
  <c r="R16" i="34"/>
  <c r="AA15" i="34"/>
  <c r="AB14" i="34"/>
  <c r="AB13" i="34"/>
  <c r="AB12" i="34"/>
  <c r="AA11" i="34"/>
  <c r="AA10" i="34"/>
  <c r="AA9" i="34"/>
  <c r="AA8" i="34"/>
  <c r="AA7" i="34"/>
  <c r="AA6" i="34"/>
  <c r="AB6" i="34" s="1"/>
  <c r="X5" i="34"/>
  <c r="U5" i="34"/>
  <c r="R5" i="34"/>
  <c r="R16" i="37"/>
  <c r="R5" i="37"/>
  <c r="U5" i="37"/>
  <c r="U16" i="37"/>
  <c r="X16" i="37"/>
  <c r="X5" i="37"/>
  <c r="AB14" i="37"/>
  <c r="AB13" i="37"/>
  <c r="AB12" i="37"/>
  <c r="AA6" i="36"/>
  <c r="AA15" i="36"/>
  <c r="AA31" i="12"/>
  <c r="AA30" i="12"/>
  <c r="AA29" i="12"/>
  <c r="AA28" i="12"/>
  <c r="AA27" i="12"/>
  <c r="AA26" i="12"/>
  <c r="AA25" i="12"/>
  <c r="AA24" i="12"/>
  <c r="AA23" i="12"/>
  <c r="AA22" i="12"/>
  <c r="AA21" i="12"/>
  <c r="AA20" i="12"/>
  <c r="X19" i="12"/>
  <c r="U19" i="12"/>
  <c r="R19" i="12"/>
  <c r="AA18" i="12"/>
  <c r="AA17" i="12"/>
  <c r="AA16" i="12"/>
  <c r="AA15" i="12"/>
  <c r="AA14" i="12"/>
  <c r="AA13" i="12"/>
  <c r="AA12" i="12"/>
  <c r="AA11" i="12"/>
  <c r="X10" i="12"/>
  <c r="U10" i="12"/>
  <c r="R10" i="12"/>
  <c r="AA9" i="12"/>
  <c r="AA8" i="12"/>
  <c r="AA7" i="12"/>
  <c r="AA6" i="12"/>
  <c r="X5" i="12"/>
  <c r="U5" i="12"/>
  <c r="R5" i="12"/>
  <c r="U13" i="36"/>
  <c r="R13" i="36"/>
  <c r="U5" i="36"/>
  <c r="R5" i="36"/>
  <c r="X13" i="36"/>
  <c r="X5" i="36"/>
  <c r="AA45" i="36"/>
  <c r="AA44" i="36"/>
  <c r="AA43" i="36"/>
  <c r="AA42" i="36"/>
  <c r="AA41" i="36"/>
  <c r="AA40" i="36"/>
  <c r="AA39" i="36"/>
  <c r="AA38" i="36"/>
  <c r="AA37" i="36"/>
  <c r="AA36" i="36"/>
  <c r="AA35" i="36"/>
  <c r="AA34" i="36"/>
  <c r="AA32" i="36"/>
  <c r="AA31" i="36"/>
  <c r="AA30" i="36"/>
  <c r="AA29" i="36"/>
  <c r="AA28" i="36"/>
  <c r="AA27" i="36"/>
  <c r="AA26" i="36"/>
  <c r="AA25" i="36"/>
  <c r="AA24" i="36"/>
  <c r="AA23" i="36"/>
  <c r="AA22" i="36"/>
  <c r="AA21" i="36"/>
  <c r="AA19" i="36"/>
  <c r="AA18" i="36"/>
  <c r="AA17" i="36"/>
  <c r="AA16" i="36"/>
  <c r="AA14" i="36"/>
  <c r="AA12" i="36"/>
  <c r="AA11" i="36"/>
  <c r="AA10" i="36"/>
  <c r="AA9" i="36"/>
  <c r="AA8" i="36"/>
  <c r="V30" i="24"/>
  <c r="S30" i="24"/>
  <c r="W30" i="24" s="1"/>
  <c r="V29" i="24"/>
  <c r="S29" i="24"/>
  <c r="W29" i="24" s="1"/>
  <c r="Q28" i="24"/>
  <c r="Y27" i="24"/>
  <c r="W27" i="24"/>
  <c r="V27" i="24"/>
  <c r="X27" i="24"/>
  <c r="Y26" i="24"/>
  <c r="X26" i="24"/>
  <c r="W26" i="24"/>
  <c r="V26" i="24"/>
  <c r="Y25" i="24"/>
  <c r="W25" i="24"/>
  <c r="V25" i="24"/>
  <c r="X25" i="24"/>
  <c r="Y24" i="24"/>
  <c r="X24" i="24"/>
  <c r="W24" i="24"/>
  <c r="V24" i="24"/>
  <c r="Y23" i="24"/>
  <c r="W23" i="24"/>
  <c r="V23" i="24"/>
  <c r="X23" i="24"/>
  <c r="Y22" i="24"/>
  <c r="W22" i="24"/>
  <c r="V22" i="24"/>
  <c r="X22" i="24"/>
  <c r="Y21" i="24"/>
  <c r="X21" i="24"/>
  <c r="W21" i="24"/>
  <c r="V21" i="24"/>
  <c r="Y20" i="24"/>
  <c r="W20" i="24"/>
  <c r="V20" i="24"/>
  <c r="X20" i="24"/>
  <c r="Y19" i="24"/>
  <c r="W19" i="24"/>
  <c r="V19" i="24"/>
  <c r="X19" i="24"/>
  <c r="Y18" i="24"/>
  <c r="X18" i="24"/>
  <c r="W18" i="24"/>
  <c r="V18" i="24"/>
  <c r="Y17" i="24"/>
  <c r="W17" i="24"/>
  <c r="V17" i="24"/>
  <c r="X17" i="24"/>
  <c r="Y16" i="24"/>
  <c r="X16" i="24"/>
  <c r="W16" i="24"/>
  <c r="V16" i="24"/>
  <c r="Y14" i="24"/>
  <c r="V14" i="24"/>
  <c r="S14" i="24"/>
  <c r="T14" i="24" s="1"/>
  <c r="X14" i="24" s="1"/>
  <c r="Y13" i="24"/>
  <c r="V13" i="24"/>
  <c r="S13" i="24"/>
  <c r="W13" i="24" s="1"/>
  <c r="Y12" i="24"/>
  <c r="V12" i="24"/>
  <c r="S12" i="24"/>
  <c r="W12" i="24" s="1"/>
  <c r="Y11" i="24"/>
  <c r="V11" i="24"/>
  <c r="S11" i="24"/>
  <c r="W11" i="24" s="1"/>
  <c r="Y10" i="24"/>
  <c r="W10" i="24"/>
  <c r="V10" i="24"/>
  <c r="S10" i="24"/>
  <c r="T10" i="24" s="1"/>
  <c r="X10" i="24" s="1"/>
  <c r="Y9" i="24"/>
  <c r="V9" i="24"/>
  <c r="S9" i="24"/>
  <c r="W9" i="24" s="1"/>
  <c r="Y8" i="24"/>
  <c r="V8" i="24"/>
  <c r="S8" i="24"/>
  <c r="W8" i="24" s="1"/>
  <c r="Y7" i="24"/>
  <c r="V7" i="24"/>
  <c r="S7" i="24"/>
  <c r="W7" i="24" s="1"/>
  <c r="Y6" i="24"/>
  <c r="X6" i="24"/>
  <c r="W6" i="24"/>
  <c r="V6" i="24"/>
  <c r="W23" i="13"/>
  <c r="S7" i="13"/>
  <c r="S8" i="13"/>
  <c r="T8" i="13" s="1"/>
  <c r="S9" i="13"/>
  <c r="T9" i="13" s="1"/>
  <c r="S10" i="13"/>
  <c r="T10" i="13" s="1"/>
  <c r="S11" i="13"/>
  <c r="T11" i="13" s="1"/>
  <c r="S12" i="13"/>
  <c r="T12" i="13" s="1"/>
  <c r="S13" i="13"/>
  <c r="T13" i="13" s="1"/>
  <c r="S14" i="13"/>
  <c r="T14" i="13" s="1"/>
  <c r="T7" i="13"/>
  <c r="V17" i="13"/>
  <c r="V18" i="13"/>
  <c r="Y19" i="13"/>
  <c r="V19" i="13"/>
  <c r="W19" i="13"/>
  <c r="W20" i="13"/>
  <c r="V20" i="13"/>
  <c r="X21" i="13"/>
  <c r="V21" i="13"/>
  <c r="V22" i="13"/>
  <c r="W22" i="13"/>
  <c r="V16" i="13"/>
  <c r="V23" i="13"/>
  <c r="V24" i="13"/>
  <c r="V25" i="13"/>
  <c r="W26" i="13"/>
  <c r="V26" i="13"/>
  <c r="X27" i="13"/>
  <c r="V27" i="13"/>
  <c r="W27" i="13"/>
  <c r="W7" i="2"/>
  <c r="V7" i="2"/>
  <c r="W7" i="3"/>
  <c r="V7" i="3"/>
  <c r="AB21" i="34" l="1"/>
  <c r="AC21" i="34"/>
  <c r="AE21" i="34"/>
  <c r="AD21" i="34"/>
  <c r="AB22" i="34"/>
  <c r="AE22" i="34"/>
  <c r="AD22" i="34"/>
  <c r="AC22" i="34"/>
  <c r="AB24" i="34"/>
  <c r="AE24" i="34"/>
  <c r="AD24" i="34"/>
  <c r="AC24" i="34"/>
  <c r="AB23" i="34"/>
  <c r="AD23" i="34"/>
  <c r="AC23" i="34"/>
  <c r="AE23" i="34"/>
  <c r="AE17" i="34"/>
  <c r="AD17" i="34"/>
  <c r="AC17" i="34"/>
  <c r="AB18" i="34"/>
  <c r="AC18" i="34"/>
  <c r="AE18" i="34"/>
  <c r="AD18" i="34"/>
  <c r="AB19" i="34"/>
  <c r="AE19" i="34"/>
  <c r="AC19" i="34"/>
  <c r="AD19" i="34"/>
  <c r="AB20" i="34"/>
  <c r="AE20" i="34"/>
  <c r="AD20" i="34"/>
  <c r="AC20" i="34"/>
  <c r="AB15" i="34"/>
  <c r="AD15" i="34"/>
  <c r="AE15" i="34"/>
  <c r="AC15" i="34"/>
  <c r="AB9" i="34"/>
  <c r="AC9" i="34"/>
  <c r="AE9" i="34"/>
  <c r="AD9" i="34"/>
  <c r="AB7" i="34"/>
  <c r="AD7" i="34"/>
  <c r="AE7" i="34"/>
  <c r="AC7" i="34"/>
  <c r="AB8" i="34"/>
  <c r="AC8" i="34"/>
  <c r="AD8" i="34"/>
  <c r="AE8" i="34"/>
  <c r="AB10" i="34"/>
  <c r="AE10" i="34"/>
  <c r="AC10" i="34"/>
  <c r="AD10" i="34"/>
  <c r="AB11" i="34"/>
  <c r="AE11" i="34"/>
  <c r="AC11" i="34"/>
  <c r="AD11" i="34"/>
  <c r="AB43" i="33"/>
  <c r="AE43" i="33"/>
  <c r="AD43" i="33"/>
  <c r="AC43" i="33"/>
  <c r="AB36" i="33"/>
  <c r="AE36" i="33"/>
  <c r="AD36" i="33"/>
  <c r="AC36" i="33"/>
  <c r="AB38" i="33"/>
  <c r="AD38" i="33"/>
  <c r="AE38" i="33"/>
  <c r="AC38" i="33"/>
  <c r="AB39" i="33"/>
  <c r="AE39" i="33"/>
  <c r="AD39" i="33"/>
  <c r="AC39" i="33"/>
  <c r="AB40" i="33"/>
  <c r="AC40" i="33"/>
  <c r="AD40" i="33"/>
  <c r="AE40" i="33"/>
  <c r="AB41" i="33"/>
  <c r="AE41" i="33"/>
  <c r="AD41" i="33"/>
  <c r="AC41" i="33"/>
  <c r="AB34" i="33"/>
  <c r="AE34" i="33"/>
  <c r="AD34" i="33"/>
  <c r="AC34" i="33"/>
  <c r="AB42" i="33"/>
  <c r="AE42" i="33"/>
  <c r="AD42" i="33"/>
  <c r="AC42" i="33"/>
  <c r="AB35" i="33"/>
  <c r="AE35" i="33"/>
  <c r="AC35" i="33"/>
  <c r="AD35" i="33"/>
  <c r="AB44" i="33"/>
  <c r="AE44" i="33"/>
  <c r="AD44" i="33"/>
  <c r="AC44" i="33"/>
  <c r="AB37" i="33"/>
  <c r="AD37" i="33"/>
  <c r="AC37" i="33"/>
  <c r="AE37" i="33"/>
  <c r="AB45" i="33"/>
  <c r="AD45" i="33"/>
  <c r="AC45" i="33"/>
  <c r="AE45" i="33"/>
  <c r="AB25" i="33"/>
  <c r="AE25" i="33"/>
  <c r="AD25" i="33"/>
  <c r="AC25" i="33"/>
  <c r="AB24" i="33"/>
  <c r="AE24" i="33"/>
  <c r="AC24" i="33"/>
  <c r="AD24" i="33"/>
  <c r="AB26" i="33"/>
  <c r="AE26" i="33"/>
  <c r="AD26" i="33"/>
  <c r="AC26" i="33"/>
  <c r="AB32" i="33"/>
  <c r="AE32" i="33"/>
  <c r="AC32" i="33"/>
  <c r="AD32" i="33"/>
  <c r="AB27" i="33"/>
  <c r="AE27" i="33"/>
  <c r="AD27" i="33"/>
  <c r="AC27" i="33"/>
  <c r="AB28" i="33"/>
  <c r="AD28" i="33"/>
  <c r="AC28" i="33"/>
  <c r="AE28" i="33"/>
  <c r="AB21" i="33"/>
  <c r="AD21" i="33"/>
  <c r="AE21" i="33"/>
  <c r="AC21" i="33"/>
  <c r="AB29" i="33"/>
  <c r="AD29" i="33"/>
  <c r="AE29" i="33"/>
  <c r="AC29" i="33"/>
  <c r="AB22" i="33"/>
  <c r="AD22" i="33"/>
  <c r="AC22" i="33"/>
  <c r="AE22" i="33"/>
  <c r="AB30" i="33"/>
  <c r="AE30" i="33"/>
  <c r="AD30" i="33"/>
  <c r="AC30" i="33"/>
  <c r="AB23" i="33"/>
  <c r="AC23" i="33"/>
  <c r="AD23" i="33"/>
  <c r="AE23" i="33"/>
  <c r="AB31" i="33"/>
  <c r="AC31" i="33"/>
  <c r="AE31" i="33"/>
  <c r="AD31" i="33"/>
  <c r="AB18" i="33"/>
  <c r="AD18" i="33"/>
  <c r="AC18" i="33"/>
  <c r="AE18" i="33"/>
  <c r="AB19" i="33"/>
  <c r="AC19" i="33"/>
  <c r="AE19" i="33"/>
  <c r="AD19" i="33"/>
  <c r="AB14" i="33"/>
  <c r="AD14" i="33"/>
  <c r="AC14" i="33"/>
  <c r="AE14" i="33"/>
  <c r="AB15" i="33"/>
  <c r="AE15" i="33"/>
  <c r="AD15" i="33"/>
  <c r="AC15" i="33"/>
  <c r="AB17" i="33"/>
  <c r="AE17" i="33"/>
  <c r="AC17" i="33"/>
  <c r="AD17" i="33"/>
  <c r="AB16" i="33"/>
  <c r="AE16" i="33"/>
  <c r="AC16" i="33"/>
  <c r="AD16" i="33"/>
  <c r="AB12" i="33"/>
  <c r="AE12" i="33"/>
  <c r="AD12" i="33"/>
  <c r="AC12" i="33"/>
  <c r="AB7" i="33"/>
  <c r="AE7" i="33"/>
  <c r="AD7" i="33"/>
  <c r="AC7" i="33"/>
  <c r="AB8" i="33"/>
  <c r="AC8" i="33"/>
  <c r="AE8" i="33"/>
  <c r="AD8" i="33"/>
  <c r="AB9" i="33"/>
  <c r="AE9" i="33"/>
  <c r="AD9" i="33"/>
  <c r="AC9" i="33"/>
  <c r="AB11" i="33"/>
  <c r="AE11" i="33"/>
  <c r="AD11" i="33"/>
  <c r="AC11" i="33"/>
  <c r="AB10" i="33"/>
  <c r="AD10" i="33"/>
  <c r="AC10" i="33"/>
  <c r="AE10" i="33"/>
  <c r="AB20" i="12"/>
  <c r="AE20" i="12"/>
  <c r="AD20" i="12"/>
  <c r="AC20" i="12"/>
  <c r="AB21" i="12"/>
  <c r="AE21" i="12"/>
  <c r="AD21" i="12"/>
  <c r="AC21" i="12"/>
  <c r="AB30" i="12"/>
  <c r="AC30" i="12"/>
  <c r="AE30" i="12"/>
  <c r="AD30" i="12"/>
  <c r="AB31" i="12"/>
  <c r="AE31" i="12"/>
  <c r="AD31" i="12"/>
  <c r="AC31" i="12"/>
  <c r="AB24" i="12"/>
  <c r="AD24" i="12"/>
  <c r="AC24" i="12"/>
  <c r="AE24" i="12"/>
  <c r="AB28" i="12"/>
  <c r="AE28" i="12"/>
  <c r="AD28" i="12"/>
  <c r="AC28" i="12"/>
  <c r="AB22" i="12"/>
  <c r="AC22" i="12"/>
  <c r="AD22" i="12"/>
  <c r="AE22" i="12"/>
  <c r="AB23" i="12"/>
  <c r="AE23" i="12"/>
  <c r="AD23" i="12"/>
  <c r="AC23" i="12"/>
  <c r="AB25" i="12"/>
  <c r="AC25" i="12"/>
  <c r="AE25" i="12"/>
  <c r="AD25" i="12"/>
  <c r="AB29" i="12"/>
  <c r="AE29" i="12"/>
  <c r="AD29" i="12"/>
  <c r="AC29" i="12"/>
  <c r="AB26" i="12"/>
  <c r="AE26" i="12"/>
  <c r="AD26" i="12"/>
  <c r="AC26" i="12"/>
  <c r="AB27" i="12"/>
  <c r="AC27" i="12"/>
  <c r="AE27" i="12"/>
  <c r="AD27" i="12"/>
  <c r="AB11" i="12"/>
  <c r="AE11" i="12"/>
  <c r="AD11" i="12"/>
  <c r="AC11" i="12"/>
  <c r="AB18" i="12"/>
  <c r="AD18" i="12"/>
  <c r="AC18" i="12"/>
  <c r="AE18" i="12"/>
  <c r="AB12" i="12"/>
  <c r="AD12" i="12"/>
  <c r="AC12" i="12"/>
  <c r="AE12" i="12"/>
  <c r="AB16" i="12"/>
  <c r="AC16" i="12"/>
  <c r="AE16" i="12"/>
  <c r="AD16" i="12"/>
  <c r="AB13" i="12"/>
  <c r="AC13" i="12"/>
  <c r="AE13" i="12"/>
  <c r="AD13" i="12"/>
  <c r="AB17" i="12"/>
  <c r="AD17" i="12"/>
  <c r="AE17" i="12"/>
  <c r="AC17" i="12"/>
  <c r="AB14" i="12"/>
  <c r="AE14" i="12"/>
  <c r="AD14" i="12"/>
  <c r="AC14" i="12"/>
  <c r="AB15" i="12"/>
  <c r="AE15" i="12"/>
  <c r="AD15" i="12"/>
  <c r="AC15" i="12"/>
  <c r="AB6" i="12"/>
  <c r="AD6" i="12"/>
  <c r="AE6" i="12"/>
  <c r="AB7" i="12"/>
  <c r="AE7" i="12"/>
  <c r="AD7" i="12"/>
  <c r="AC7" i="12"/>
  <c r="AB8" i="12"/>
  <c r="AE8" i="12"/>
  <c r="AD8" i="12"/>
  <c r="AC8" i="12"/>
  <c r="AB9" i="12"/>
  <c r="AC9" i="12"/>
  <c r="AE9" i="12"/>
  <c r="AD9" i="12"/>
  <c r="AB37" i="36"/>
  <c r="AE37" i="36"/>
  <c r="AD37" i="36"/>
  <c r="AC37" i="36"/>
  <c r="AB45" i="36"/>
  <c r="AE45" i="36"/>
  <c r="AD45" i="36"/>
  <c r="AC45" i="36"/>
  <c r="AB38" i="36"/>
  <c r="AC38" i="36"/>
  <c r="AD38" i="36"/>
  <c r="AE38" i="36"/>
  <c r="AB44" i="36"/>
  <c r="AE44" i="36"/>
  <c r="AD44" i="36"/>
  <c r="AC44" i="36"/>
  <c r="AB39" i="36"/>
  <c r="AE39" i="36"/>
  <c r="AD39" i="36"/>
  <c r="AC39" i="36"/>
  <c r="AB40" i="36"/>
  <c r="AE40" i="36"/>
  <c r="AD40" i="36"/>
  <c r="AC40" i="36"/>
  <c r="AB41" i="36"/>
  <c r="AC41" i="36"/>
  <c r="AE41" i="36"/>
  <c r="AD41" i="36"/>
  <c r="AB34" i="36"/>
  <c r="AE34" i="36"/>
  <c r="AD34" i="36"/>
  <c r="AC34" i="36"/>
  <c r="AB42" i="36"/>
  <c r="AE42" i="36"/>
  <c r="AD42" i="36"/>
  <c r="AC42" i="36"/>
  <c r="AB36" i="36"/>
  <c r="AE36" i="36"/>
  <c r="AD36" i="36"/>
  <c r="AC36" i="36"/>
  <c r="AB35" i="36"/>
  <c r="AD35" i="36"/>
  <c r="AC35" i="36"/>
  <c r="AE35" i="36"/>
  <c r="AB43" i="36"/>
  <c r="AD43" i="36"/>
  <c r="AC43" i="36"/>
  <c r="AE43" i="36"/>
  <c r="AB26" i="36"/>
  <c r="AD26" i="36"/>
  <c r="AC26" i="36"/>
  <c r="AE26" i="36"/>
  <c r="AB27" i="36"/>
  <c r="AE27" i="36"/>
  <c r="AC27" i="36"/>
  <c r="AD27" i="36"/>
  <c r="AB28" i="36"/>
  <c r="AE28" i="36"/>
  <c r="AD28" i="36"/>
  <c r="AC28" i="36"/>
  <c r="AB29" i="36"/>
  <c r="AC29" i="36"/>
  <c r="AE29" i="36"/>
  <c r="AD29" i="36"/>
  <c r="AB22" i="36"/>
  <c r="AD22" i="36"/>
  <c r="AC22" i="36"/>
  <c r="AE22" i="36"/>
  <c r="AB23" i="36"/>
  <c r="AE23" i="36"/>
  <c r="AD23" i="36"/>
  <c r="AC23" i="36"/>
  <c r="AB31" i="36"/>
  <c r="AE31" i="36"/>
  <c r="AD31" i="36"/>
  <c r="AC31" i="36"/>
  <c r="AB21" i="36"/>
  <c r="AC21" i="36"/>
  <c r="AE21" i="36"/>
  <c r="AD21" i="36"/>
  <c r="AB24" i="36"/>
  <c r="AE24" i="36"/>
  <c r="AD24" i="36"/>
  <c r="AC24" i="36"/>
  <c r="AB32" i="36"/>
  <c r="AE32" i="36"/>
  <c r="AD32" i="36"/>
  <c r="AC32" i="36"/>
  <c r="AB30" i="36"/>
  <c r="AC30" i="36"/>
  <c r="AE30" i="36"/>
  <c r="AD30" i="36"/>
  <c r="AB25" i="36"/>
  <c r="AC25" i="36"/>
  <c r="AE25" i="36"/>
  <c r="AD25" i="36"/>
  <c r="AB15" i="36"/>
  <c r="AE15" i="36"/>
  <c r="AC15" i="36"/>
  <c r="AD15" i="36"/>
  <c r="AB19" i="36"/>
  <c r="AE19" i="36"/>
  <c r="AD19" i="36"/>
  <c r="AC19" i="36"/>
  <c r="AB14" i="36"/>
  <c r="AE14" i="36"/>
  <c r="AD14" i="36"/>
  <c r="AC14" i="36"/>
  <c r="AD16" i="36"/>
  <c r="AC16" i="36"/>
  <c r="AE16" i="36"/>
  <c r="AB18" i="36"/>
  <c r="AE18" i="36"/>
  <c r="AD18" i="36"/>
  <c r="AC18" i="36"/>
  <c r="AB17" i="36"/>
  <c r="AD17" i="36"/>
  <c r="AE17" i="36"/>
  <c r="AC17" i="36"/>
  <c r="AB9" i="36"/>
  <c r="AC9" i="36"/>
  <c r="AD9" i="36"/>
  <c r="AE9" i="36"/>
  <c r="AB6" i="36"/>
  <c r="AE6" i="36"/>
  <c r="AD6" i="36"/>
  <c r="AC6" i="36"/>
  <c r="AB11" i="36"/>
  <c r="AE11" i="36"/>
  <c r="AC11" i="36"/>
  <c r="AD11" i="36"/>
  <c r="AB8" i="36"/>
  <c r="AE8" i="36"/>
  <c r="AD8" i="36"/>
  <c r="AC8" i="36"/>
  <c r="AB10" i="36"/>
  <c r="AD10" i="36"/>
  <c r="AC10" i="36"/>
  <c r="AE10" i="36"/>
  <c r="AB12" i="36"/>
  <c r="AC12" i="36"/>
  <c r="AD12" i="36"/>
  <c r="AE12" i="36"/>
  <c r="Y7" i="2"/>
  <c r="W14" i="24"/>
  <c r="AA10" i="12"/>
  <c r="AA33" i="33"/>
  <c r="AA5" i="33"/>
  <c r="AA13" i="33"/>
  <c r="AA20" i="33"/>
  <c r="AA10" i="35"/>
  <c r="AB11" i="35"/>
  <c r="AA5" i="35"/>
  <c r="AA16" i="34"/>
  <c r="AA5" i="34"/>
  <c r="AB17" i="34"/>
  <c r="AA13" i="36"/>
  <c r="AB16" i="36"/>
  <c r="AA19" i="12"/>
  <c r="AA5" i="12"/>
  <c r="T9" i="24"/>
  <c r="X9" i="24" s="1"/>
  <c r="T13" i="24"/>
  <c r="X13" i="24" s="1"/>
  <c r="T30" i="24"/>
  <c r="T8" i="24"/>
  <c r="X8" i="24" s="1"/>
  <c r="T12" i="24"/>
  <c r="X12" i="24" s="1"/>
  <c r="T29" i="24"/>
  <c r="T7" i="24"/>
  <c r="X7" i="24" s="1"/>
  <c r="T11" i="24"/>
  <c r="X11" i="24" s="1"/>
  <c r="W21" i="13"/>
  <c r="Y26" i="13"/>
  <c r="Y17" i="13"/>
  <c r="X17" i="13"/>
  <c r="X22" i="13"/>
  <c r="Y22" i="13"/>
  <c r="Y18" i="13"/>
  <c r="X18" i="13"/>
  <c r="Y21" i="13"/>
  <c r="W17" i="13"/>
  <c r="X19" i="13"/>
  <c r="W18" i="13"/>
  <c r="W25" i="13"/>
  <c r="Y25" i="13"/>
  <c r="X25" i="13"/>
  <c r="X16" i="13"/>
  <c r="Y16" i="13"/>
  <c r="W16" i="13"/>
  <c r="X26" i="13"/>
  <c r="W24" i="13"/>
  <c r="Y27" i="13"/>
  <c r="X24" i="13"/>
  <c r="Y24" i="13"/>
  <c r="X7" i="2" l="1"/>
  <c r="X29" i="24"/>
  <c r="B189" i="28" s="1" a="1"/>
  <c r="B189" i="28" s="1"/>
  <c r="U29" i="24"/>
  <c r="Y29" i="24" s="1"/>
  <c r="X30" i="24"/>
  <c r="U30" i="24"/>
  <c r="Y30" i="24" s="1"/>
  <c r="X20" i="13"/>
  <c r="Y20" i="13"/>
  <c r="X23" i="13"/>
  <c r="Y23" i="13"/>
  <c r="X7" i="3"/>
  <c r="Y7" i="3"/>
  <c r="V30" i="13"/>
  <c r="S30" i="13"/>
  <c r="W30" i="13" s="1"/>
  <c r="V29" i="13"/>
  <c r="S29" i="13"/>
  <c r="W29" i="13" s="1"/>
  <c r="Q28" i="13"/>
  <c r="V14" i="13"/>
  <c r="V13" i="13"/>
  <c r="V12" i="13"/>
  <c r="V11" i="13"/>
  <c r="W11" i="13"/>
  <c r="V10" i="13"/>
  <c r="W10" i="13"/>
  <c r="V9" i="13"/>
  <c r="W9" i="13"/>
  <c r="V8" i="13"/>
  <c r="W8" i="13"/>
  <c r="V7" i="13"/>
  <c r="W7" i="13"/>
  <c r="V6" i="13"/>
  <c r="X11" i="13" l="1"/>
  <c r="W13" i="13"/>
  <c r="T29" i="13"/>
  <c r="W14" i="13"/>
  <c r="W6" i="13"/>
  <c r="W12" i="13"/>
  <c r="Y14" i="13"/>
  <c r="X14" i="13"/>
  <c r="Y6" i="13"/>
  <c r="X6" i="13"/>
  <c r="Y12" i="13"/>
  <c r="X12" i="13"/>
  <c r="Y13" i="13"/>
  <c r="X13" i="13"/>
  <c r="T30" i="13"/>
  <c r="Y11" i="13" l="1"/>
  <c r="U29" i="13"/>
  <c r="Y29" i="13" s="1"/>
  <c r="X29" i="13"/>
  <c r="Y7" i="13"/>
  <c r="X7" i="13"/>
  <c r="B145" i="32" s="1" a="1"/>
  <c r="X10" i="13"/>
  <c r="Y10" i="13"/>
  <c r="X9" i="13"/>
  <c r="Y9" i="13"/>
  <c r="X30" i="13"/>
  <c r="U30" i="13"/>
  <c r="Y30" i="13" s="1"/>
  <c r="X8" i="13"/>
  <c r="Y8" i="13"/>
  <c r="B145" i="32" l="1"/>
  <c r="P11" i="21"/>
  <c r="Q11" i="21" s="1"/>
  <c r="R11" i="21" s="1"/>
  <c r="P10" i="21"/>
  <c r="Q10" i="21" s="1"/>
  <c r="R10" i="21" s="1"/>
  <c r="P9" i="21"/>
  <c r="Q9" i="21" s="1"/>
  <c r="R9" i="21" s="1"/>
  <c r="P8" i="21"/>
  <c r="Q8" i="21" s="1"/>
  <c r="R8" i="21" s="1"/>
  <c r="P7" i="21"/>
  <c r="Q7" i="21" s="1"/>
  <c r="R7" i="21" s="1"/>
  <c r="P6" i="21"/>
  <c r="Q6" i="21" s="1"/>
  <c r="R6" i="21" s="1"/>
  <c r="S21" i="20" l="1"/>
  <c r="T21" i="20" s="1"/>
  <c r="U21" i="20" s="1"/>
  <c r="S20" i="20"/>
  <c r="T20" i="20" s="1"/>
  <c r="U20" i="20" s="1"/>
  <c r="S19" i="20"/>
  <c r="T19" i="20" s="1"/>
  <c r="U19" i="20" s="1"/>
  <c r="S18" i="20"/>
  <c r="T18" i="20" s="1"/>
  <c r="U18" i="20" s="1"/>
  <c r="S17" i="20"/>
  <c r="T17" i="20" s="1"/>
  <c r="U17" i="20" s="1"/>
  <c r="S15" i="20"/>
  <c r="T15" i="20" s="1"/>
  <c r="U15" i="20" s="1"/>
  <c r="S14" i="20"/>
  <c r="T14" i="20" s="1"/>
  <c r="U14" i="20" s="1"/>
  <c r="S13" i="20"/>
  <c r="T13" i="20" s="1"/>
  <c r="U13" i="20" s="1"/>
  <c r="S12" i="20"/>
  <c r="T12" i="20" s="1"/>
  <c r="U12" i="20" s="1"/>
  <c r="S11" i="20"/>
  <c r="T11" i="20" s="1"/>
  <c r="U11" i="20" s="1"/>
  <c r="S10" i="20"/>
  <c r="T10" i="20" s="1"/>
  <c r="U10" i="20" s="1"/>
  <c r="S9" i="20"/>
  <c r="T9" i="20" s="1"/>
  <c r="U9" i="20" s="1"/>
  <c r="S8" i="20"/>
  <c r="T8" i="20" s="1"/>
  <c r="U8" i="20" s="1"/>
  <c r="S7" i="20"/>
  <c r="T7" i="20" s="1"/>
  <c r="U7" i="20" s="1"/>
  <c r="S6" i="20"/>
  <c r="T6" i="20" s="1"/>
  <c r="U6" i="20" s="1"/>
  <c r="S22" i="16"/>
  <c r="T22" i="16" s="1"/>
  <c r="U22" i="16" s="1"/>
  <c r="S21" i="16"/>
  <c r="T21" i="16" s="1"/>
  <c r="U21" i="16" s="1"/>
  <c r="S20" i="16"/>
  <c r="T20" i="16" s="1"/>
  <c r="U20" i="16" s="1"/>
  <c r="S18" i="16"/>
  <c r="T18" i="16" s="1"/>
  <c r="U18" i="16" s="1"/>
  <c r="S17" i="16"/>
  <c r="T17" i="16" s="1"/>
  <c r="U17" i="16" s="1"/>
  <c r="S15" i="16"/>
  <c r="T15" i="16" s="1"/>
  <c r="U15" i="16" s="1"/>
  <c r="S14" i="16"/>
  <c r="T14" i="16" s="1"/>
  <c r="U14" i="16" s="1"/>
  <c r="S13" i="16"/>
  <c r="T13" i="16" s="1"/>
  <c r="U13" i="16" s="1"/>
  <c r="S12" i="16"/>
  <c r="T12" i="16" s="1"/>
  <c r="U12" i="16" s="1"/>
  <c r="S11" i="16"/>
  <c r="T11" i="16" s="1"/>
  <c r="U11" i="16" s="1"/>
  <c r="S10" i="16"/>
  <c r="T10" i="16" s="1"/>
  <c r="U10" i="16" s="1"/>
  <c r="S9" i="16"/>
  <c r="T9" i="16" s="1"/>
  <c r="U9" i="16" s="1"/>
  <c r="S8" i="16"/>
  <c r="T8" i="16" s="1"/>
  <c r="U8" i="16" s="1"/>
  <c r="S7" i="16"/>
  <c r="T7" i="16" s="1"/>
  <c r="U7" i="16" s="1"/>
  <c r="S6" i="16"/>
  <c r="T6" i="16" s="1"/>
  <c r="U6" i="16" s="1"/>
  <c r="S22" i="3"/>
  <c r="T22" i="3" s="1"/>
  <c r="U22" i="3" s="1"/>
  <c r="S23" i="3"/>
  <c r="T23" i="3" s="1"/>
  <c r="U23" i="3" s="1"/>
  <c r="S24" i="3"/>
  <c r="T24" i="3" s="1"/>
  <c r="U24" i="3" s="1"/>
  <c r="S25" i="3"/>
  <c r="T25" i="3" s="1"/>
  <c r="U25" i="3" s="1"/>
  <c r="S26" i="3"/>
  <c r="T26" i="3" s="1"/>
  <c r="U26" i="3" s="1"/>
  <c r="S27" i="3"/>
  <c r="T27" i="3" s="1"/>
  <c r="U27" i="3" s="1"/>
  <c r="S28" i="3"/>
  <c r="T28" i="3"/>
  <c r="U28" i="3" s="1"/>
  <c r="S21" i="3"/>
  <c r="T21" i="3" s="1"/>
  <c r="U21" i="3" s="1"/>
  <c r="S19" i="3"/>
  <c r="T19" i="3" s="1"/>
  <c r="U19" i="3" s="1"/>
  <c r="S17" i="3"/>
  <c r="T17" i="3" s="1"/>
  <c r="U17" i="3" s="1"/>
  <c r="S16" i="3"/>
  <c r="T16" i="3" s="1"/>
  <c r="U16" i="3" s="1"/>
  <c r="S12" i="3"/>
  <c r="T12" i="3" s="1"/>
  <c r="U12" i="3" s="1"/>
  <c r="S13" i="3"/>
  <c r="T13" i="3" s="1"/>
  <c r="U13" i="3" s="1"/>
  <c r="S14" i="3"/>
  <c r="T14" i="3" s="1"/>
  <c r="U14" i="3" s="1"/>
  <c r="S11" i="3"/>
  <c r="T11" i="3" s="1"/>
  <c r="U11" i="3" s="1"/>
  <c r="S18" i="11"/>
  <c r="T18" i="11"/>
  <c r="U18" i="11" s="1"/>
  <c r="S19" i="11"/>
  <c r="T19" i="11" s="1"/>
  <c r="U19" i="11" s="1"/>
  <c r="S20" i="11"/>
  <c r="T20" i="11" s="1"/>
  <c r="U20" i="11" s="1"/>
  <c r="S21" i="11"/>
  <c r="T21" i="11" s="1"/>
  <c r="U21" i="11" s="1"/>
  <c r="S17" i="11"/>
  <c r="T17" i="11" s="1"/>
  <c r="U17" i="11" s="1"/>
  <c r="S7" i="11"/>
  <c r="T7" i="11" s="1"/>
  <c r="U7" i="11" s="1"/>
  <c r="S8" i="11"/>
  <c r="T8" i="11" s="1"/>
  <c r="U8" i="11" s="1"/>
  <c r="S9" i="11"/>
  <c r="T9" i="11" s="1"/>
  <c r="U9" i="11" s="1"/>
  <c r="S10" i="11"/>
  <c r="T10" i="11" s="1"/>
  <c r="U10" i="11" s="1"/>
  <c r="S11" i="11"/>
  <c r="T11" i="11" s="1"/>
  <c r="U11" i="11" s="1"/>
  <c r="S12" i="11"/>
  <c r="T12" i="11" s="1"/>
  <c r="U12" i="11" s="1"/>
  <c r="S13" i="11"/>
  <c r="T13" i="11" s="1"/>
  <c r="U13" i="11" s="1"/>
  <c r="S14" i="11"/>
  <c r="T14" i="11" s="1"/>
  <c r="U14" i="11" s="1"/>
  <c r="S15" i="11"/>
  <c r="T15" i="11" s="1"/>
  <c r="U15" i="11" s="1"/>
  <c r="S6" i="11"/>
  <c r="T6" i="11" s="1"/>
  <c r="U6" i="11" s="1"/>
  <c r="S22" i="2"/>
  <c r="T22" i="2" s="1"/>
  <c r="U22" i="2" s="1"/>
  <c r="S23" i="2"/>
  <c r="T23" i="2" s="1"/>
  <c r="U23" i="2" s="1"/>
  <c r="S24" i="2"/>
  <c r="T24" i="2" s="1"/>
  <c r="U24" i="2" s="1"/>
  <c r="S25" i="2"/>
  <c r="T25" i="2" s="1"/>
  <c r="U25" i="2" s="1"/>
  <c r="S26" i="2"/>
  <c r="T26" i="2" s="1"/>
  <c r="U26" i="2" s="1"/>
  <c r="S27" i="2"/>
  <c r="T27" i="2" s="1"/>
  <c r="U27" i="2" s="1"/>
  <c r="S28" i="2"/>
  <c r="T28" i="2" s="1"/>
  <c r="U28" i="2" s="1"/>
  <c r="S21" i="2"/>
  <c r="T21" i="2" s="1"/>
  <c r="U21" i="2" s="1"/>
  <c r="S19" i="2"/>
  <c r="T19" i="2" s="1"/>
  <c r="U19" i="2" s="1"/>
  <c r="S17" i="2"/>
  <c r="T17" i="2" s="1"/>
  <c r="U17" i="2" s="1"/>
  <c r="S16" i="2"/>
  <c r="T16" i="2" s="1"/>
  <c r="U16" i="2" s="1"/>
  <c r="S12" i="2"/>
  <c r="T12" i="2" s="1"/>
  <c r="U12" i="2" s="1"/>
  <c r="S13" i="2"/>
  <c r="T13" i="2" s="1"/>
  <c r="U13" i="2" s="1"/>
  <c r="S14" i="2"/>
  <c r="T14" i="2" s="1"/>
  <c r="U14" i="2" s="1"/>
  <c r="S11" i="2"/>
  <c r="T11" i="2" s="1"/>
  <c r="U11" i="2" s="1"/>
  <c r="Q5" i="2" l="1"/>
  <c r="Q10" i="2"/>
  <c r="Q15" i="2"/>
  <c r="Q18" i="2"/>
  <c r="Q20" i="2"/>
  <c r="AJ101" i="32" a="1"/>
  <c r="AJ101" i="32" s="1"/>
  <c r="AJ79" i="32" a="1"/>
  <c r="AJ79" i="32" s="1"/>
  <c r="AE101" i="32" a="1"/>
  <c r="AE101" i="32" s="1"/>
  <c r="AE79" i="32" a="1"/>
  <c r="AE79" i="32" s="1"/>
  <c r="AA13" i="38" l="1"/>
  <c r="AA12" i="38"/>
  <c r="AA11" i="38"/>
  <c r="AA9" i="38"/>
  <c r="AA8" i="38"/>
  <c r="AA7" i="38"/>
  <c r="AA6" i="38"/>
  <c r="AA24" i="37"/>
  <c r="AA23" i="37"/>
  <c r="AA22" i="37"/>
  <c r="AA21" i="37"/>
  <c r="AA20" i="37"/>
  <c r="AA19" i="37"/>
  <c r="AA18" i="37"/>
  <c r="AA17" i="37"/>
  <c r="AA15" i="37"/>
  <c r="AA11" i="37"/>
  <c r="AA10" i="37"/>
  <c r="AA9" i="37"/>
  <c r="AA8" i="37"/>
  <c r="AA7" i="37"/>
  <c r="AA6" i="37"/>
  <c r="AB6" i="37" s="1"/>
  <c r="X33" i="36"/>
  <c r="U33" i="36"/>
  <c r="R33" i="36"/>
  <c r="X20" i="36"/>
  <c r="U20" i="36"/>
  <c r="R20" i="36"/>
  <c r="AA7" i="36"/>
  <c r="AA31" i="23"/>
  <c r="AA30" i="23"/>
  <c r="AA29" i="23"/>
  <c r="AA28" i="23"/>
  <c r="AA27" i="23"/>
  <c r="AA26" i="23"/>
  <c r="AA25" i="23"/>
  <c r="AA24" i="23"/>
  <c r="AA23" i="23"/>
  <c r="AA22" i="23"/>
  <c r="AA21" i="23"/>
  <c r="AA20" i="23"/>
  <c r="X19" i="23"/>
  <c r="U19" i="23"/>
  <c r="R19" i="23"/>
  <c r="AA18" i="23"/>
  <c r="AA17" i="23"/>
  <c r="AA16" i="23"/>
  <c r="AA15" i="23"/>
  <c r="AA14" i="23"/>
  <c r="AA13" i="23"/>
  <c r="AA12" i="23"/>
  <c r="AA11" i="23"/>
  <c r="X10" i="23"/>
  <c r="U10" i="23"/>
  <c r="R10" i="23"/>
  <c r="AA9" i="23"/>
  <c r="AA8" i="23"/>
  <c r="AA7" i="23"/>
  <c r="AA6" i="23"/>
  <c r="AC6" i="23" s="1"/>
  <c r="X5" i="23"/>
  <c r="U5" i="23"/>
  <c r="R5" i="23"/>
  <c r="AC12" i="35"/>
  <c r="AD9" i="35"/>
  <c r="AE11" i="38" l="1"/>
  <c r="AD11" i="38"/>
  <c r="AC11" i="38"/>
  <c r="AB12" i="38"/>
  <c r="AE12" i="38"/>
  <c r="AD12" i="38"/>
  <c r="AC12" i="38"/>
  <c r="AE13" i="38"/>
  <c r="AD13" i="38"/>
  <c r="AC13" i="38"/>
  <c r="AD6" i="38"/>
  <c r="AE6" i="38"/>
  <c r="AB7" i="38"/>
  <c r="AD7" i="38"/>
  <c r="AC7" i="38"/>
  <c r="AE7" i="38"/>
  <c r="AB8" i="38"/>
  <c r="AE8" i="38"/>
  <c r="AD8" i="38"/>
  <c r="AC8" i="38"/>
  <c r="AB9" i="38"/>
  <c r="AE9" i="38"/>
  <c r="AD9" i="38"/>
  <c r="AC9" i="38"/>
  <c r="AB24" i="37"/>
  <c r="AC24" i="37"/>
  <c r="AD24" i="37"/>
  <c r="AE24" i="37"/>
  <c r="AE17" i="37"/>
  <c r="AD17" i="37"/>
  <c r="AC17" i="37"/>
  <c r="AB18" i="37"/>
  <c r="AD18" i="37"/>
  <c r="AE18" i="37"/>
  <c r="AC18" i="37"/>
  <c r="AE19" i="37"/>
  <c r="AC19" i="37"/>
  <c r="AD19" i="37"/>
  <c r="AB20" i="37"/>
  <c r="AD20" i="37"/>
  <c r="AC20" i="37"/>
  <c r="AE20" i="37"/>
  <c r="AD21" i="37"/>
  <c r="AC21" i="37"/>
  <c r="AE21" i="37"/>
  <c r="AE22" i="37"/>
  <c r="AD22" i="37"/>
  <c r="AC22" i="37"/>
  <c r="AC23" i="37"/>
  <c r="AD23" i="37"/>
  <c r="AE23" i="37"/>
  <c r="AB15" i="37"/>
  <c r="AC15" i="37"/>
  <c r="AE15" i="37"/>
  <c r="AD15" i="37"/>
  <c r="AB7" i="37"/>
  <c r="AC7" i="37"/>
  <c r="AE7" i="37"/>
  <c r="AD7" i="37"/>
  <c r="AE8" i="37"/>
  <c r="AD8" i="37"/>
  <c r="AC8" i="37"/>
  <c r="AE9" i="37"/>
  <c r="AD9" i="37"/>
  <c r="AC9" i="37"/>
  <c r="AC10" i="37"/>
  <c r="AD10" i="37"/>
  <c r="AE10" i="37"/>
  <c r="AE11" i="37"/>
  <c r="AD11" i="37"/>
  <c r="AC11" i="37"/>
  <c r="AB7" i="36"/>
  <c r="AC7" i="36"/>
  <c r="AD7" i="36"/>
  <c r="AE7" i="36"/>
  <c r="AE21" i="23"/>
  <c r="AC21" i="23"/>
  <c r="AD21" i="23"/>
  <c r="AB22" i="23"/>
  <c r="AE22" i="23"/>
  <c r="AC22" i="23"/>
  <c r="AD22" i="23"/>
  <c r="AB30" i="23"/>
  <c r="AE30" i="23"/>
  <c r="AD30" i="23"/>
  <c r="AC30" i="23"/>
  <c r="AE29" i="23"/>
  <c r="AD29" i="23"/>
  <c r="AC29" i="23"/>
  <c r="AD23" i="23"/>
  <c r="AE23" i="23"/>
  <c r="AC23" i="23"/>
  <c r="AD31" i="23"/>
  <c r="AC31" i="23"/>
  <c r="AE31" i="23"/>
  <c r="AB24" i="23"/>
  <c r="AE24" i="23"/>
  <c r="AD24" i="23"/>
  <c r="AC24" i="23"/>
  <c r="AD25" i="23"/>
  <c r="AC25" i="23"/>
  <c r="AE25" i="23"/>
  <c r="AB26" i="23"/>
  <c r="AD26" i="23"/>
  <c r="AC26" i="23"/>
  <c r="AE26" i="23"/>
  <c r="AD27" i="23"/>
  <c r="AC27" i="23"/>
  <c r="AE27" i="23"/>
  <c r="AC20" i="23"/>
  <c r="AD20" i="23"/>
  <c r="AE20" i="23"/>
  <c r="AB28" i="23"/>
  <c r="AD28" i="23"/>
  <c r="AC28" i="23"/>
  <c r="AE28" i="23"/>
  <c r="AE16" i="23"/>
  <c r="AD16" i="23"/>
  <c r="AC16" i="23"/>
  <c r="AE18" i="23"/>
  <c r="AC18" i="23"/>
  <c r="AD18" i="23"/>
  <c r="AB11" i="23"/>
  <c r="AE11" i="23"/>
  <c r="AD11" i="23"/>
  <c r="AC11" i="23"/>
  <c r="AD17" i="23"/>
  <c r="AC17" i="23"/>
  <c r="AE17" i="23"/>
  <c r="AB12" i="23"/>
  <c r="AE12" i="23"/>
  <c r="AD12" i="23"/>
  <c r="AC12" i="23"/>
  <c r="AB15" i="23"/>
  <c r="AE15" i="23"/>
  <c r="AD15" i="23"/>
  <c r="AC15" i="23"/>
  <c r="AD13" i="23"/>
  <c r="AE13" i="23"/>
  <c r="AC13" i="23"/>
  <c r="AD14" i="23"/>
  <c r="AC14" i="23"/>
  <c r="AE14" i="23"/>
  <c r="AE9" i="23"/>
  <c r="AD9" i="23"/>
  <c r="AC9" i="23"/>
  <c r="AE8" i="23"/>
  <c r="AC8" i="23"/>
  <c r="AD8" i="23"/>
  <c r="AB7" i="23"/>
  <c r="AC7" i="23"/>
  <c r="AE7" i="23"/>
  <c r="AD7" i="23"/>
  <c r="AA10" i="38"/>
  <c r="AA5" i="38"/>
  <c r="AB21" i="37"/>
  <c r="AB10" i="37"/>
  <c r="AB17" i="37"/>
  <c r="AB22" i="37"/>
  <c r="AB11" i="37"/>
  <c r="AB8" i="37"/>
  <c r="AB9" i="37"/>
  <c r="AB19" i="37"/>
  <c r="AB23" i="37"/>
  <c r="AC6" i="37"/>
  <c r="AE6" i="37"/>
  <c r="AD6" i="37"/>
  <c r="AC6" i="34"/>
  <c r="B117" i="32" s="1" a="1"/>
  <c r="B117" i="32" s="1"/>
  <c r="AD6" i="34"/>
  <c r="Z79" i="32" a="1"/>
  <c r="Z79" i="32" s="1"/>
  <c r="AJ35" i="32" a="1"/>
  <c r="AJ35" i="32" s="1"/>
  <c r="AE35" i="32" a="1"/>
  <c r="AE35" i="32" s="1"/>
  <c r="AB21" i="23"/>
  <c r="AB18" i="23"/>
  <c r="AB8" i="23"/>
  <c r="AB29" i="23"/>
  <c r="AD6" i="23"/>
  <c r="AB23" i="23"/>
  <c r="AB6" i="23"/>
  <c r="AA5" i="23"/>
  <c r="AE6" i="23"/>
  <c r="AO5" i="28" s="1" a="1"/>
  <c r="AO5" i="28" s="1"/>
  <c r="AA16" i="37"/>
  <c r="Z35" i="32" a="1"/>
  <c r="Z35" i="32" s="1"/>
  <c r="AB11" i="38"/>
  <c r="AB6" i="38"/>
  <c r="AC6" i="38"/>
  <c r="AB13" i="38"/>
  <c r="AA5" i="37"/>
  <c r="AO77" i="28" s="1" a="1"/>
  <c r="AO77" i="28" s="1"/>
  <c r="AA5" i="36"/>
  <c r="AA33" i="36"/>
  <c r="AA20" i="36"/>
  <c r="AA10" i="23"/>
  <c r="AB9" i="23"/>
  <c r="AB14" i="23"/>
  <c r="AB17" i="23"/>
  <c r="AB25" i="23"/>
  <c r="AB20" i="23"/>
  <c r="AB27" i="23"/>
  <c r="AB13" i="23"/>
  <c r="AB16" i="23"/>
  <c r="AB31" i="23"/>
  <c r="AA19" i="23"/>
  <c r="AC6" i="33"/>
  <c r="AD6" i="33"/>
  <c r="AE11" i="35"/>
  <c r="AC9" i="35"/>
  <c r="AD11" i="35"/>
  <c r="AE8" i="35"/>
  <c r="AC6" i="35"/>
  <c r="AE13" i="35"/>
  <c r="AC11" i="35"/>
  <c r="AD8" i="35"/>
  <c r="AD6" i="35"/>
  <c r="AD13" i="35"/>
  <c r="AC8" i="35"/>
  <c r="AE6" i="35"/>
  <c r="AC13" i="35"/>
  <c r="AE7" i="35"/>
  <c r="AE12" i="35"/>
  <c r="AD7" i="35"/>
  <c r="AD12" i="35"/>
  <c r="AE9" i="35"/>
  <c r="AC7" i="35"/>
  <c r="Z101" i="32" a="1"/>
  <c r="Z101" i="32" s="1"/>
  <c r="AE6" i="34"/>
  <c r="AE6" i="33"/>
  <c r="Q5" i="11"/>
  <c r="Q16" i="11"/>
  <c r="Q5" i="20"/>
  <c r="S16" i="32"/>
  <c r="S17" i="32"/>
  <c r="S18" i="32"/>
  <c r="S19" i="32"/>
  <c r="S20" i="32"/>
  <c r="S21" i="32"/>
  <c r="S22" i="32"/>
  <c r="S23" i="32"/>
  <c r="S24" i="32"/>
  <c r="S25" i="32"/>
  <c r="X6" i="11"/>
  <c r="V6" i="11"/>
  <c r="W6" i="11"/>
  <c r="Y7" i="11"/>
  <c r="V7" i="11"/>
  <c r="W7" i="11"/>
  <c r="Y8" i="11"/>
  <c r="V8" i="11"/>
  <c r="W8" i="11"/>
  <c r="X8" i="11"/>
  <c r="V9" i="11"/>
  <c r="W9" i="11"/>
  <c r="X9" i="11"/>
  <c r="Y9" i="11"/>
  <c r="V10" i="11"/>
  <c r="W10" i="11"/>
  <c r="X10" i="11"/>
  <c r="Y10" i="11"/>
  <c r="Y11" i="11"/>
  <c r="V11" i="11"/>
  <c r="W11" i="11"/>
  <c r="X11" i="11"/>
  <c r="Y12" i="11"/>
  <c r="V12" i="11"/>
  <c r="W12" i="11"/>
  <c r="Y13" i="11"/>
  <c r="V13" i="11"/>
  <c r="W13" i="11"/>
  <c r="X13" i="11"/>
  <c r="X14" i="11"/>
  <c r="Y14" i="11"/>
  <c r="V14" i="11"/>
  <c r="W14" i="11"/>
  <c r="Y15" i="11"/>
  <c r="V15" i="11"/>
  <c r="W15" i="11"/>
  <c r="Y17" i="11"/>
  <c r="V17" i="11"/>
  <c r="W17" i="11"/>
  <c r="Y18" i="11"/>
  <c r="V18" i="11"/>
  <c r="W18" i="11"/>
  <c r="X18" i="11"/>
  <c r="V19" i="11"/>
  <c r="W19" i="11"/>
  <c r="X19" i="11"/>
  <c r="Y19" i="11"/>
  <c r="V20" i="11"/>
  <c r="W20" i="11"/>
  <c r="X20" i="11"/>
  <c r="Y20" i="11"/>
  <c r="Y21" i="11"/>
  <c r="V21" i="11"/>
  <c r="W21" i="11"/>
  <c r="X21" i="11"/>
  <c r="B179" i="28" l="1" a="1"/>
  <c r="B179" i="28" s="1"/>
  <c r="AO99" i="28" a="1"/>
  <c r="AO99" i="28" s="1"/>
  <c r="AE99" i="28" a="1"/>
  <c r="AE99" i="28" s="1"/>
  <c r="AJ99" i="28" a="1"/>
  <c r="AJ99" i="28" s="1"/>
  <c r="AE77" i="28" a="1"/>
  <c r="AE77" i="28" s="1"/>
  <c r="AJ77" i="28" a="1"/>
  <c r="AJ77" i="28" s="1"/>
  <c r="AJ34" i="28" a="1"/>
  <c r="AJ34" i="28" s="1"/>
  <c r="AO34" i="28" a="1"/>
  <c r="AO34" i="28" s="1"/>
  <c r="AE34" i="28" a="1"/>
  <c r="AE34" i="28" s="1"/>
  <c r="AE5" i="28" a="1"/>
  <c r="AE5" i="28" s="1"/>
  <c r="AJ5" i="28" a="1"/>
  <c r="AJ5" i="28" s="1"/>
  <c r="B135" i="32" a="1"/>
  <c r="B135" i="32" s="1"/>
  <c r="B75" i="32" a="1"/>
  <c r="B88" i="28" a="1"/>
  <c r="B88" i="28" s="1"/>
  <c r="B116" i="28" a="1"/>
  <c r="B116" i="28" s="1"/>
  <c r="B158" i="28" a="1"/>
  <c r="B158" i="28" s="1"/>
  <c r="Y6" i="11"/>
  <c r="AJ5" i="32" a="1"/>
  <c r="AJ5" i="32" s="1"/>
  <c r="AC6" i="12"/>
  <c r="B47" i="32" s="1" a="1"/>
  <c r="B47" i="32" s="1"/>
  <c r="X12" i="11"/>
  <c r="X17" i="11"/>
  <c r="X15" i="11"/>
  <c r="X7" i="11"/>
  <c r="B29" i="32" s="1" a="1"/>
  <c r="B29" i="32" s="1"/>
  <c r="S7" i="21"/>
  <c r="S8" i="21"/>
  <c r="T8" i="21" s="1"/>
  <c r="S9" i="21"/>
  <c r="S10" i="21"/>
  <c r="T10" i="21" s="1"/>
  <c r="S11" i="21"/>
  <c r="T11" i="21" s="1"/>
  <c r="S6" i="21"/>
  <c r="T6" i="21" s="1"/>
  <c r="L5" i="21"/>
  <c r="V8" i="3"/>
  <c r="B75" i="32" l="1"/>
  <c r="AE5" i="32" a="1"/>
  <c r="AE5" i="32" s="1"/>
  <c r="Z5" i="32" a="1"/>
  <c r="Z5" i="32" s="1"/>
  <c r="S14" i="32"/>
  <c r="S15" i="32"/>
  <c r="S12" i="32"/>
  <c r="S13" i="32"/>
  <c r="T9" i="21"/>
  <c r="T7" i="21"/>
  <c r="O26" i="32" l="1" a="1"/>
  <c r="S64" i="32" l="1"/>
  <c r="S72" i="32"/>
  <c r="S67" i="32"/>
  <c r="S60" i="32"/>
  <c r="S65" i="32"/>
  <c r="S73" i="32"/>
  <c r="S58" i="32"/>
  <c r="S66" i="32"/>
  <c r="S74" i="32"/>
  <c r="S59" i="32"/>
  <c r="S75" i="32"/>
  <c r="S68" i="32"/>
  <c r="S76" i="32"/>
  <c r="S61" i="32"/>
  <c r="S69" i="32"/>
  <c r="S77" i="32"/>
  <c r="S62" i="32"/>
  <c r="S70" i="32"/>
  <c r="S78" i="32"/>
  <c r="S63" i="32"/>
  <c r="S71" i="32"/>
  <c r="S54" i="32"/>
  <c r="S55" i="32"/>
  <c r="S57" i="32"/>
  <c r="S51" i="32"/>
  <c r="S50" i="32"/>
  <c r="S56" i="32"/>
  <c r="S52" i="32"/>
  <c r="S53" i="32"/>
  <c r="S42" i="32"/>
  <c r="S43" i="32"/>
  <c r="S47" i="32"/>
  <c r="S48" i="32"/>
  <c r="S46" i="32"/>
  <c r="S44" i="32"/>
  <c r="S49" i="32"/>
  <c r="S45" i="32"/>
  <c r="S41" i="32"/>
  <c r="S40" i="32"/>
  <c r="O26" i="32"/>
  <c r="O5" i="32" s="1" a="1"/>
  <c r="S39" i="32"/>
  <c r="S36" i="32"/>
  <c r="S37" i="32"/>
  <c r="S38" i="32"/>
  <c r="S28" i="32"/>
  <c r="S29" i="32"/>
  <c r="S32" i="32"/>
  <c r="S34" i="32"/>
  <c r="S31" i="32"/>
  <c r="S30" i="32"/>
  <c r="S33" i="32"/>
  <c r="S27" i="32"/>
  <c r="S35" i="32"/>
  <c r="S7" i="32" l="1"/>
  <c r="S11" i="32"/>
  <c r="S26" i="32"/>
  <c r="S9" i="32"/>
  <c r="O5" i="32"/>
  <c r="S6" i="32"/>
  <c r="S8" i="32"/>
  <c r="S10" i="32"/>
  <c r="I5" i="21"/>
  <c r="I5" i="32" l="1" a="1"/>
  <c r="I5" i="32" s="1"/>
  <c r="L14" i="9" s="1" a="1"/>
  <c r="L14" i="9" s="1"/>
  <c r="S5" i="32"/>
  <c r="O5" i="28" a="1"/>
  <c r="O5" i="28" s="1"/>
  <c r="T5" i="28" a="1"/>
  <c r="T5" i="28" s="1"/>
  <c r="Q5" i="3"/>
  <c r="K5" i="22"/>
  <c r="K10" i="22"/>
  <c r="Q16" i="20"/>
  <c r="Q5" i="16"/>
  <c r="Q19" i="16"/>
  <c r="Q16" i="16"/>
  <c r="Q18" i="3"/>
  <c r="Q15" i="3"/>
  <c r="Q10" i="3"/>
  <c r="U8" i="21" l="1"/>
  <c r="U7" i="21"/>
  <c r="U10" i="21"/>
  <c r="U9" i="21"/>
  <c r="U11" i="21"/>
  <c r="Y15" i="20"/>
  <c r="Y13" i="20"/>
  <c r="Y9" i="20"/>
  <c r="Y7" i="20"/>
  <c r="X6" i="20"/>
  <c r="W6" i="20"/>
  <c r="W15" i="20"/>
  <c r="V15" i="20"/>
  <c r="V14" i="20"/>
  <c r="X13" i="20"/>
  <c r="W13" i="20"/>
  <c r="V13" i="20"/>
  <c r="W12" i="20"/>
  <c r="V12" i="20"/>
  <c r="W11" i="20"/>
  <c r="V11" i="20"/>
  <c r="V10" i="20"/>
  <c r="W9" i="20"/>
  <c r="V9" i="20"/>
  <c r="V8" i="20"/>
  <c r="S18" i="22"/>
  <c r="R18" i="22"/>
  <c r="Q18" i="22"/>
  <c r="P18" i="22"/>
  <c r="S17" i="22"/>
  <c r="R17" i="22"/>
  <c r="Q17" i="22"/>
  <c r="P17" i="22"/>
  <c r="S16" i="22"/>
  <c r="R16" i="22"/>
  <c r="Q16" i="22"/>
  <c r="P16" i="22"/>
  <c r="S15" i="22"/>
  <c r="R15" i="22"/>
  <c r="Q15" i="22"/>
  <c r="P15" i="22"/>
  <c r="S14" i="22"/>
  <c r="R14" i="22"/>
  <c r="Q14" i="22"/>
  <c r="P14" i="22"/>
  <c r="S13" i="22"/>
  <c r="R13" i="22"/>
  <c r="Q13" i="22"/>
  <c r="P13" i="22"/>
  <c r="S12" i="22"/>
  <c r="R12" i="22"/>
  <c r="Q12" i="22"/>
  <c r="P12" i="22"/>
  <c r="S11" i="22"/>
  <c r="R11" i="22"/>
  <c r="Q11" i="22"/>
  <c r="P11" i="22"/>
  <c r="S7" i="22"/>
  <c r="R7" i="22"/>
  <c r="Q7" i="22"/>
  <c r="P7" i="22"/>
  <c r="S6" i="22"/>
  <c r="R6" i="22"/>
  <c r="Q6" i="22"/>
  <c r="P6" i="22"/>
  <c r="W21" i="20"/>
  <c r="V21" i="20"/>
  <c r="W20" i="20"/>
  <c r="V20" i="20"/>
  <c r="V19" i="20"/>
  <c r="V18" i="20"/>
  <c r="Y17" i="20"/>
  <c r="X17" i="20"/>
  <c r="W17" i="20"/>
  <c r="V17" i="20"/>
  <c r="W7" i="20"/>
  <c r="V7" i="20"/>
  <c r="V6" i="20"/>
  <c r="V22" i="16"/>
  <c r="W22" i="16"/>
  <c r="V21" i="16"/>
  <c r="W21" i="16"/>
  <c r="V20" i="16"/>
  <c r="W20" i="16"/>
  <c r="V18" i="16"/>
  <c r="W18" i="16"/>
  <c r="V17" i="16"/>
  <c r="W17" i="16"/>
  <c r="B74" i="28" l="1" a="1"/>
  <c r="B74" i="28" s="1"/>
  <c r="B78" i="28" a="1"/>
  <c r="B78" i="28" s="1"/>
  <c r="Y5" i="28" a="1"/>
  <c r="Y5" i="28" s="1"/>
  <c r="Y6" i="20"/>
  <c r="B48" i="28" a="1"/>
  <c r="B48" i="28" s="1"/>
  <c r="W9" i="21"/>
  <c r="V9" i="21"/>
  <c r="W8" i="21"/>
  <c r="V8" i="21"/>
  <c r="W10" i="21"/>
  <c r="V10" i="21"/>
  <c r="U6" i="21"/>
  <c r="W7" i="21"/>
  <c r="V7" i="21"/>
  <c r="V11" i="21"/>
  <c r="Y21" i="20"/>
  <c r="X21" i="20"/>
  <c r="Y20" i="20"/>
  <c r="X20" i="20"/>
  <c r="Y19" i="20"/>
  <c r="X19" i="20"/>
  <c r="W19" i="20"/>
  <c r="X18" i="20"/>
  <c r="Y18" i="20"/>
  <c r="W18" i="20"/>
  <c r="X15" i="20"/>
  <c r="Y14" i="20"/>
  <c r="X14" i="20"/>
  <c r="W14" i="20"/>
  <c r="Y12" i="20"/>
  <c r="X12" i="20"/>
  <c r="Y11" i="20"/>
  <c r="X11" i="20"/>
  <c r="X10" i="20"/>
  <c r="Y10" i="20"/>
  <c r="W10" i="20"/>
  <c r="X9" i="20"/>
  <c r="W8" i="20"/>
  <c r="Y8" i="20"/>
  <c r="X8" i="20"/>
  <c r="X7" i="20"/>
  <c r="X22" i="16"/>
  <c r="X18" i="16"/>
  <c r="O36" i="28" l="1" a="1"/>
  <c r="V6" i="21"/>
  <c r="W11" i="21"/>
  <c r="Y18" i="16"/>
  <c r="Y22" i="16"/>
  <c r="X21" i="16"/>
  <c r="Y21" i="16"/>
  <c r="Y20" i="16"/>
  <c r="X20" i="16"/>
  <c r="X17" i="16"/>
  <c r="Y17" i="16"/>
  <c r="S71" i="28" l="1"/>
  <c r="S79" i="28"/>
  <c r="S87" i="28"/>
  <c r="S95" i="28"/>
  <c r="S80" i="28"/>
  <c r="S88" i="28"/>
  <c r="S96" i="28"/>
  <c r="S81" i="28"/>
  <c r="S89" i="28"/>
  <c r="S97" i="28"/>
  <c r="S92" i="28"/>
  <c r="S72" i="28"/>
  <c r="S76" i="28"/>
  <c r="S73" i="28"/>
  <c r="S74" i="28"/>
  <c r="S82" i="28"/>
  <c r="S90" i="28"/>
  <c r="S98" i="28"/>
  <c r="S83" i="28"/>
  <c r="S91" i="28"/>
  <c r="S99" i="28"/>
  <c r="S84" i="28"/>
  <c r="S75" i="28"/>
  <c r="S77" i="28"/>
  <c r="S85" i="28"/>
  <c r="S93" i="28"/>
  <c r="S101" i="28"/>
  <c r="S78" i="28"/>
  <c r="S86" i="28"/>
  <c r="S94" i="28"/>
  <c r="S102" i="28"/>
  <c r="S100" i="28"/>
  <c r="S70" i="28"/>
  <c r="S68" i="28"/>
  <c r="S56" i="28"/>
  <c r="S64" i="28"/>
  <c r="S57" i="28"/>
  <c r="S61" i="28"/>
  <c r="S55" i="28"/>
  <c r="S60" i="28"/>
  <c r="S58" i="28"/>
  <c r="S59" i="28"/>
  <c r="S65" i="28"/>
  <c r="S63" i="28"/>
  <c r="S66" i="28"/>
  <c r="S69" i="28"/>
  <c r="S62" i="28"/>
  <c r="S67" i="28"/>
  <c r="S52" i="28"/>
  <c r="S53" i="28"/>
  <c r="S54" i="28"/>
  <c r="S51" i="28"/>
  <c r="S50" i="28"/>
  <c r="O36" i="28"/>
  <c r="O15" i="28" s="1" a="1"/>
  <c r="S49" i="28"/>
  <c r="S47" i="28"/>
  <c r="S46" i="28"/>
  <c r="S48" i="28"/>
  <c r="S42" i="28"/>
  <c r="S38" i="28"/>
  <c r="S37" i="28"/>
  <c r="S41" i="28"/>
  <c r="S43" i="28"/>
  <c r="S39" i="28"/>
  <c r="S45" i="28"/>
  <c r="S40" i="28"/>
  <c r="S44" i="28"/>
  <c r="W6" i="21"/>
  <c r="B66" i="28" a="1"/>
  <c r="Y15" i="16"/>
  <c r="X15" i="16"/>
  <c r="W15" i="16"/>
  <c r="V15" i="16"/>
  <c r="Y14" i="16"/>
  <c r="X14" i="16"/>
  <c r="W14" i="16"/>
  <c r="V14" i="16"/>
  <c r="Y13" i="16"/>
  <c r="X13" i="16"/>
  <c r="W13" i="16"/>
  <c r="V13" i="16"/>
  <c r="Y12" i="16"/>
  <c r="X12" i="16"/>
  <c r="W12" i="16"/>
  <c r="V12" i="16"/>
  <c r="Y11" i="16"/>
  <c r="X11" i="16"/>
  <c r="W11" i="16"/>
  <c r="V11" i="16"/>
  <c r="Y10" i="16"/>
  <c r="X10" i="16"/>
  <c r="W10" i="16"/>
  <c r="V10" i="16"/>
  <c r="Y9" i="16"/>
  <c r="X9" i="16"/>
  <c r="W9" i="16"/>
  <c r="V9" i="16"/>
  <c r="Y8" i="16"/>
  <c r="X8" i="16"/>
  <c r="W8" i="16"/>
  <c r="V8" i="16"/>
  <c r="Y7" i="16"/>
  <c r="X7" i="16"/>
  <c r="W7" i="16"/>
  <c r="V7" i="16"/>
  <c r="Y6" i="16"/>
  <c r="X6" i="16"/>
  <c r="W6" i="16"/>
  <c r="V6" i="16"/>
  <c r="S34" i="28" l="1"/>
  <c r="S35" i="28"/>
  <c r="S32" i="28"/>
  <c r="S33" i="28"/>
  <c r="S30" i="28"/>
  <c r="S31" i="28"/>
  <c r="S28" i="28"/>
  <c r="S29" i="28"/>
  <c r="S26" i="28"/>
  <c r="S27" i="28"/>
  <c r="S24" i="28"/>
  <c r="S25" i="28"/>
  <c r="S36" i="28"/>
  <c r="S22" i="28"/>
  <c r="S23" i="28"/>
  <c r="S20" i="28"/>
  <c r="S21" i="28"/>
  <c r="S18" i="28"/>
  <c r="S19" i="28"/>
  <c r="O15" i="28"/>
  <c r="S15" i="28" s="1"/>
  <c r="S17" i="28"/>
  <c r="I5" i="28" a="1"/>
  <c r="I5" i="28" s="1"/>
  <c r="L14" i="30" s="1" a="1"/>
  <c r="L14" i="30" s="1"/>
  <c r="S16" i="28"/>
  <c r="B66" i="28"/>
  <c r="B29" i="28" a="1"/>
  <c r="V28" i="3"/>
  <c r="W28" i="3"/>
  <c r="V27" i="3"/>
  <c r="W27" i="3"/>
  <c r="V26" i="3"/>
  <c r="V25" i="3"/>
  <c r="V24" i="3"/>
  <c r="V23" i="3"/>
  <c r="W23" i="3"/>
  <c r="V22" i="3"/>
  <c r="W22" i="3"/>
  <c r="V21" i="3"/>
  <c r="W21" i="3"/>
  <c r="V19" i="3"/>
  <c r="W19" i="3"/>
  <c r="V17" i="3"/>
  <c r="W17" i="3"/>
  <c r="V16" i="3"/>
  <c r="V14" i="3"/>
  <c r="V13" i="3"/>
  <c r="V12" i="3"/>
  <c r="X12" i="3"/>
  <c r="W12" i="3"/>
  <c r="V11" i="3"/>
  <c r="W11" i="3"/>
  <c r="V9" i="3"/>
  <c r="W8" i="3"/>
  <c r="V6" i="3"/>
  <c r="W6" i="3"/>
  <c r="V28" i="2"/>
  <c r="W28" i="2"/>
  <c r="V27" i="2"/>
  <c r="W27" i="2"/>
  <c r="V26" i="2"/>
  <c r="W26" i="2"/>
  <c r="V25" i="2"/>
  <c r="W25" i="2"/>
  <c r="V24" i="2"/>
  <c r="Y24" i="2"/>
  <c r="V23" i="2"/>
  <c r="V22" i="2"/>
  <c r="W22" i="2"/>
  <c r="V21" i="2"/>
  <c r="V19" i="2"/>
  <c r="W19" i="2"/>
  <c r="V17" i="2"/>
  <c r="W17" i="2"/>
  <c r="V16" i="2"/>
  <c r="W16" i="2"/>
  <c r="V14" i="2"/>
  <c r="V13" i="2"/>
  <c r="W13" i="2"/>
  <c r="V12" i="2"/>
  <c r="V11" i="2"/>
  <c r="X11" i="2"/>
  <c r="V9" i="2"/>
  <c r="V8" i="2"/>
  <c r="W8" i="2"/>
  <c r="V6" i="2"/>
  <c r="W6" i="2"/>
  <c r="B29" i="28" l="1"/>
  <c r="W13" i="3"/>
  <c r="W9" i="3"/>
  <c r="W25" i="3"/>
  <c r="X23" i="3"/>
  <c r="W14" i="3"/>
  <c r="W26" i="3"/>
  <c r="W16" i="3"/>
  <c r="W24" i="3"/>
  <c r="Y14" i="3"/>
  <c r="X14" i="3"/>
  <c r="X26" i="3"/>
  <c r="Y26" i="3"/>
  <c r="Y16" i="3"/>
  <c r="X16" i="3"/>
  <c r="Y24" i="3"/>
  <c r="X24" i="3"/>
  <c r="X13" i="3"/>
  <c r="Y13" i="3"/>
  <c r="Y25" i="3"/>
  <c r="X25" i="3"/>
  <c r="Y12" i="3"/>
  <c r="W24" i="2"/>
  <c r="W11" i="2"/>
  <c r="X25" i="2"/>
  <c r="X22" i="2"/>
  <c r="Y14" i="2"/>
  <c r="X14" i="2"/>
  <c r="W14" i="2"/>
  <c r="X24" i="2"/>
  <c r="W12" i="2"/>
  <c r="X9" i="2"/>
  <c r="Y9" i="2"/>
  <c r="Y23" i="2"/>
  <c r="X23" i="2"/>
  <c r="Y12" i="2"/>
  <c r="X12" i="2"/>
  <c r="X21" i="2"/>
  <c r="Y21" i="2"/>
  <c r="Y11" i="2"/>
  <c r="W23" i="2"/>
  <c r="W9" i="2"/>
  <c r="W21" i="2"/>
  <c r="Y6" i="3" l="1"/>
  <c r="X6" i="3"/>
  <c r="Y23" i="3"/>
  <c r="Y27" i="3"/>
  <c r="X27" i="3"/>
  <c r="Y17" i="3"/>
  <c r="X17" i="3"/>
  <c r="X19" i="3"/>
  <c r="Y19" i="3"/>
  <c r="X21" i="3"/>
  <c r="Y21" i="3"/>
  <c r="X8" i="3"/>
  <c r="Y8" i="3"/>
  <c r="X22" i="3"/>
  <c r="Y22" i="3"/>
  <c r="X9" i="3"/>
  <c r="Y11" i="3"/>
  <c r="X11" i="3"/>
  <c r="X28" i="3"/>
  <c r="Y28" i="3"/>
  <c r="Y22" i="2"/>
  <c r="Y25" i="2"/>
  <c r="Y13" i="2"/>
  <c r="X13" i="2"/>
  <c r="X26" i="2"/>
  <c r="Y26" i="2"/>
  <c r="X27" i="2"/>
  <c r="Y27" i="2"/>
  <c r="X19" i="2"/>
  <c r="Y19" i="2"/>
  <c r="X17" i="2"/>
  <c r="Y17" i="2"/>
  <c r="Y16" i="2"/>
  <c r="X16" i="2"/>
  <c r="X28" i="2"/>
  <c r="Y28" i="2"/>
  <c r="X8" i="2"/>
  <c r="Y8" i="2"/>
  <c r="X6" i="2"/>
  <c r="Y6" i="2"/>
  <c r="B4" i="32" l="1" a="1"/>
  <c r="B4" i="28" a="1"/>
  <c r="Y9" i="3"/>
  <c r="E16" i="9" l="1" a="1"/>
  <c r="E16" i="9" s="1"/>
  <c r="E16" i="30" a="1"/>
  <c r="B4" i="32"/>
  <c r="B4" i="28"/>
  <c r="E16" i="30" l="1"/>
  <c r="G13" i="30"/>
  <c r="J13" i="30"/>
  <c r="I13" i="30"/>
  <c r="F13" i="30"/>
  <c r="H13" i="30"/>
  <c r="H13" i="9"/>
  <c r="G13" i="9"/>
  <c r="I13" i="9"/>
  <c r="J13" i="9"/>
  <c r="F13" i="9"/>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<sst xmlns="http://schemas.openxmlformats.org/spreadsheetml/2006/main" count="2642" uniqueCount="849">
  <si>
    <t>NEC Products and Services Order Form 2024 - 2025</t>
  </si>
  <si>
    <t>Select the closest applicable option below to see the products most suited to your space:</t>
  </si>
  <si>
    <t>For advice on any of our products and services, or to enquire about anything not listed here, please get in touch:</t>
  </si>
  <si>
    <t>Phone: +44 (0) 121 767 3253</t>
  </si>
  <si>
    <t>Shell Scheme</t>
  </si>
  <si>
    <t>Stand out from the crowd!</t>
  </si>
  <si>
    <t>Home</t>
  </si>
  <si>
    <t>Important Information</t>
  </si>
  <si>
    <t>Important information</t>
  </si>
  <si>
    <t>Advance Price</t>
  </si>
  <si>
    <t>Standard Price</t>
  </si>
  <si>
    <t>Applied to orders fully paid for between 90 and 29 full days prior to the *start of build.</t>
  </si>
  <si>
    <t>Late Price</t>
  </si>
  <si>
    <t>Orders fully paid for within 28 full days of the *start of build will be surcharged 20% higher than the Standard Price.</t>
  </si>
  <si>
    <t>Your contact details</t>
  </si>
  <si>
    <t>On-site Price</t>
  </si>
  <si>
    <t>Orders fully paid for from the start of build will be surcharged 30% higher than the Late Price</t>
  </si>
  <si>
    <t>Order summary</t>
  </si>
  <si>
    <t>Stand Plan</t>
  </si>
  <si>
    <t>Terms and Conditions</t>
  </si>
  <si>
    <t>Date &amp; Time</t>
  </si>
  <si>
    <t>Some products require date/time selection for delivery, whilst others are booked on an hourly basis. It is essential that you provide this information in the boxes provided.</t>
  </si>
  <si>
    <t>Prices shown are exclusive of VAT.</t>
  </si>
  <si>
    <t>Current products and prices are subject to availability and may change at any time.</t>
  </si>
  <si>
    <t xml:space="preserve">6 Steps to ordering </t>
  </si>
  <si>
    <t>*The first access day for the build-up may be earlier than your own stand’s access. Please contact our team if you wish to confirm when the start of build begins.</t>
  </si>
  <si>
    <t>2. Provide your details</t>
  </si>
  <si>
    <t>3. Check your summary</t>
  </si>
  <si>
    <t>4. Read the T's &amp; C's</t>
  </si>
  <si>
    <t>5. Send your form to us</t>
  </si>
  <si>
    <t>Enjoy your event!</t>
  </si>
  <si>
    <t>+44 (0) 121 767 3253</t>
  </si>
  <si>
    <t>Item</t>
  </si>
  <si>
    <t>Description</t>
  </si>
  <si>
    <t>Quantity</t>
  </si>
  <si>
    <t>Advance</t>
  </si>
  <si>
    <t>Standard</t>
  </si>
  <si>
    <t>Late</t>
  </si>
  <si>
    <t>On-site</t>
  </si>
  <si>
    <t>Hardwired Broadband Internet</t>
  </si>
  <si>
    <t>5Mbps Broadband internet</t>
  </si>
  <si>
    <t>Dependable connection, speeds suitable for web browsing and email</t>
  </si>
  <si>
    <t>10Mbps Broadband internet</t>
  </si>
  <si>
    <t>High latency connection, perfect for basic streaming</t>
  </si>
  <si>
    <t>20Mbps Broadband internet</t>
  </si>
  <si>
    <t>High latency, high bandwidth, high performance</t>
  </si>
  <si>
    <t>30Mbps Broadband internet</t>
  </si>
  <si>
    <t>Fast and dependable, for the smoothest performance</t>
  </si>
  <si>
    <t>Telephone lines</t>
  </si>
  <si>
    <t>Phone line and handset package</t>
  </si>
  <si>
    <t>The complete package, connected and ready before you arrive</t>
  </si>
  <si>
    <t>Telephone line only</t>
  </si>
  <si>
    <t>Bring your own handset - uses an RJ11 connector</t>
  </si>
  <si>
    <t>Network Equipment</t>
  </si>
  <si>
    <t>8 Port switch</t>
  </si>
  <si>
    <t>Plug-and-play, expand your network to multiple devices instantly</t>
  </si>
  <si>
    <t>Display Screens</t>
  </si>
  <si>
    <t>32" Display screen</t>
  </si>
  <si>
    <t>Compact screen, ideal for basic information displays</t>
  </si>
  <si>
    <t>43" Display screen</t>
  </si>
  <si>
    <t>Similar size to the average home TV screen</t>
  </si>
  <si>
    <t>55" Display screen</t>
  </si>
  <si>
    <t>A generous screen size, great for playing product videos on a loop</t>
  </si>
  <si>
    <t>65" Display screen</t>
  </si>
  <si>
    <t>Large viewing area, a focal point that draws in lots of visitors</t>
  </si>
  <si>
    <t>75" Display screen</t>
  </si>
  <si>
    <t>Extra large display screen, perfect for presentations and conferences</t>
  </si>
  <si>
    <t>Display screen stand with shelf</t>
  </si>
  <si>
    <t>Providing the flexibility to rise, and adjust your display</t>
  </si>
  <si>
    <t>Unicol shelf</t>
  </si>
  <si>
    <t>Providing a useful shelf, attached below any of our display screens</t>
  </si>
  <si>
    <t>TV wall bracket</t>
  </si>
  <si>
    <t>Raise your display screen to gain maximum views (installation provided)</t>
  </si>
  <si>
    <t>Proportional guide sizes of available screens</t>
  </si>
  <si>
    <t>Event name:</t>
  </si>
  <si>
    <t>Company Information</t>
  </si>
  <si>
    <t>If you are ordering on behalf of an Exhibitor, please provide details of YOUR company.</t>
  </si>
  <si>
    <t>Hall number:</t>
  </si>
  <si>
    <t>Stand number:</t>
  </si>
  <si>
    <t>Stand name:</t>
  </si>
  <si>
    <t>Company address line 1:</t>
  </si>
  <si>
    <t>Company address line 2:</t>
  </si>
  <si>
    <t>City:</t>
  </si>
  <si>
    <t>County/State:</t>
  </si>
  <si>
    <t>Postcode/Zip:</t>
  </si>
  <si>
    <t>Country:</t>
  </si>
  <si>
    <t>Company main telephone:</t>
  </si>
  <si>
    <t>Company tax number:</t>
  </si>
  <si>
    <t>Order contact details</t>
  </si>
  <si>
    <t>Order contact first name:</t>
  </si>
  <si>
    <t>Order contact last name:</t>
  </si>
  <si>
    <t>Order contact email:</t>
  </si>
  <si>
    <t>Order contact telephone number:</t>
  </si>
  <si>
    <t>Position in company:</t>
  </si>
  <si>
    <t>Onsite contact details</t>
  </si>
  <si>
    <t>Name:</t>
  </si>
  <si>
    <t>Telephone number:</t>
  </si>
  <si>
    <t>The NEC Group would like to contact you to provide details of our services, products, events or offers that we feel may be of interest to you. 
If you would prefer not to receive these emails, please tick the box below, or click "unsubscribe" in any of our emails.</t>
  </si>
  <si>
    <t>1. Select your products</t>
  </si>
  <si>
    <t>Do not contact me with marketing information:</t>
  </si>
  <si>
    <t>By placing this order you confirm that you have read and accept the Standard Terms and Conditions and are duly authorised by the Customer to bind the Customer and make it subject to the rights and obligations as set out in the Agreement.</t>
  </si>
  <si>
    <t>Please show your agreement by entering your full name and date below:</t>
  </si>
  <si>
    <t>Full name:</t>
  </si>
  <si>
    <t>Date:</t>
  </si>
  <si>
    <t>Total Cost Summary</t>
  </si>
  <si>
    <t>Itemised summary</t>
  </si>
  <si>
    <t>NEC Supply of Services Terms &amp; Conditions</t>
  </si>
  <si>
    <t>Space Only</t>
  </si>
  <si>
    <t xml:space="preserve">Water &amp; Waste supply </t>
  </si>
  <si>
    <t>Single Sink &amp; Heater Package</t>
  </si>
  <si>
    <t>Double Sink &amp; Industrial Boiler</t>
  </si>
  <si>
    <t>Water supply only</t>
  </si>
  <si>
    <t>Waste supply only</t>
  </si>
  <si>
    <t>Compressed Air connection</t>
  </si>
  <si>
    <t>Additional Compressed Air connection</t>
  </si>
  <si>
    <t>within 1m of original connection</t>
  </si>
  <si>
    <t>Natural Gas connection</t>
  </si>
  <si>
    <t>Additional Gas connection</t>
  </si>
  <si>
    <t>Gas Test</t>
  </si>
  <si>
    <t>Essential Information required for Compressed Air only</t>
  </si>
  <si>
    <t>Name of On-Site Engineer:</t>
  </si>
  <si>
    <t>Contact Number:</t>
  </si>
  <si>
    <t>Required volume (litres per min):</t>
  </si>
  <si>
    <t>6mm</t>
  </si>
  <si>
    <t>8mm</t>
  </si>
  <si>
    <t>10mm</t>
  </si>
  <si>
    <t>12mm</t>
  </si>
  <si>
    <t>Type of connection required:</t>
  </si>
  <si>
    <t>Pushfit</t>
  </si>
  <si>
    <t>Hosetail</t>
  </si>
  <si>
    <t>Will you be making your own connections?:</t>
  </si>
  <si>
    <t>Yes</t>
  </si>
  <si>
    <t>No</t>
  </si>
  <si>
    <t>If not, how many connections/postions on the stand will be required?:</t>
  </si>
  <si>
    <t>Fire Extinguishers</t>
  </si>
  <si>
    <t>Water</t>
  </si>
  <si>
    <t>For use on Class A materials (Wood, Paper, Textiles)</t>
  </si>
  <si>
    <t>AFFF (Foam)</t>
  </si>
  <si>
    <t>For use on Class A &amp; Class B materials (flammable liquids)</t>
  </si>
  <si>
    <t>Dry Powder</t>
  </si>
  <si>
    <t>For use on Class A, Class B &amp; Class C materials (Gasses and Live Electrical)</t>
  </si>
  <si>
    <t>Small CO2 (2kg)</t>
  </si>
  <si>
    <t>For use on Live Electrical Equipment</t>
  </si>
  <si>
    <t>Large CO2 (5kg)</t>
  </si>
  <si>
    <t>Wet Chemical</t>
  </si>
  <si>
    <t>For use on Class A &amp; Class F materials (Cooking Oils)</t>
  </si>
  <si>
    <t>Fire Blanket</t>
  </si>
  <si>
    <t>For use in cooking areas</t>
  </si>
  <si>
    <t>Single Plastic Fire Point</t>
  </si>
  <si>
    <t>For easy display, storage and access of extinguisher</t>
  </si>
  <si>
    <t>Double Plastic Fire Point</t>
  </si>
  <si>
    <t>For easy display, storage and access of extinguishers</t>
  </si>
  <si>
    <t>Double Mobile Fire Point</t>
  </si>
  <si>
    <t>Barriers and Fencing</t>
  </si>
  <si>
    <t>Crowd Control Barrier ORGS</t>
  </si>
  <si>
    <t>Interlocking metal W 2.5m x H 1m</t>
  </si>
  <si>
    <t>Wheeled Crowd Control Barrier ORGS</t>
  </si>
  <si>
    <t>Interlocking metal with wheels W 2.5m x H 1m</t>
  </si>
  <si>
    <t>Installation of Crowd Control Barrier</t>
  </si>
  <si>
    <t>Charged per barrier to be positioned</t>
  </si>
  <si>
    <t>Tensator Barrier (min order of 2)</t>
  </si>
  <si>
    <t>Posts with retractable ribbon W 1.8m (max) x H 0.95m</t>
  </si>
  <si>
    <t>Ropes &amp; Posts (min order of 2)</t>
  </si>
  <si>
    <t>Posts connected by ribbon W 1.5m (rope length) x H 1m</t>
  </si>
  <si>
    <t>Floor Fixing</t>
  </si>
  <si>
    <t>Date</t>
  </si>
  <si>
    <t xml:space="preserve">Cleaning of upper floor - over 30m2 </t>
  </si>
  <si>
    <t>Production Waste**</t>
  </si>
  <si>
    <t>Production Waste Bag</t>
  </si>
  <si>
    <t>120 litre food waste bin</t>
  </si>
  <si>
    <t>120 litre glass bin</t>
  </si>
  <si>
    <t>120 litre wheelie bin</t>
  </si>
  <si>
    <t>120 litre raw meat waste bin</t>
  </si>
  <si>
    <t>1200 litre euro waste bin</t>
  </si>
  <si>
    <t>120 litre lockable bin</t>
  </si>
  <si>
    <t>5 litre clinical waste bin</t>
  </si>
  <si>
    <t>* Please note that standard clean of the stand is included as part of your Exhibitor package. This covers: vacuuming of carpets; wipe down of hard surfaces; and removal of general rubbish. This is for ground-floor (or raised platform) only.
Cleaning Operatives can be hired for general cleaning duties for a more in-depth cleaning of the stand area, or clean of upstairs area.</t>
  </si>
  <si>
    <t>** Container hire and waste disposal. Larger skips are available on request. Some items will require a Waste Transfer note to be completed on site prior to collection.
Please note, all bins are charged per empty.</t>
  </si>
  <si>
    <t>Wine &amp; Sparkling Wine</t>
  </si>
  <si>
    <t>Soft Drinks</t>
  </si>
  <si>
    <t>Pepsi x 12</t>
  </si>
  <si>
    <t>500ml. 220kcal per botttle</t>
  </si>
  <si>
    <t>Pepsi x 24</t>
  </si>
  <si>
    <t>Pepsi Max x 12</t>
  </si>
  <si>
    <t>500ml. 2kcal per bottle</t>
  </si>
  <si>
    <t>Pepsi Max x 24</t>
  </si>
  <si>
    <t>5 litre flask of black tea</t>
  </si>
  <si>
    <t>5 litre flask of black coffee</t>
  </si>
  <si>
    <t>5 litre flask of hot water</t>
  </si>
  <si>
    <t>Fresh milk 2 litres</t>
  </si>
  <si>
    <t>UHT milk jiggers x 120</t>
  </si>
  <si>
    <t>Nespresso capsules x 20</t>
  </si>
  <si>
    <t>Room temperature without optional 70w power (not included)</t>
  </si>
  <si>
    <t>Water cooler cups x 100</t>
  </si>
  <si>
    <t>9kg bag of ice</t>
  </si>
  <si>
    <t>Snacks</t>
  </si>
  <si>
    <t>Assorted crisps 6 x 40g</t>
  </si>
  <si>
    <t>Mini cheddars 6 x 50g</t>
  </si>
  <si>
    <t>Cold drink glasses x 50</t>
  </si>
  <si>
    <t>Hot drinks cups x 25</t>
  </si>
  <si>
    <t>White serviettes x 125</t>
  </si>
  <si>
    <t>Wooden stirrers x 1000</t>
  </si>
  <si>
    <t>Feed the Troops Package</t>
  </si>
  <si>
    <t>Hygiene &amp; Cleaning</t>
  </si>
  <si>
    <t>Blue paper roll</t>
  </si>
  <si>
    <t>Multi-surface cleaner</t>
  </si>
  <si>
    <t>Wipe cloths x 6</t>
  </si>
  <si>
    <t>Refuse sacks x 10</t>
  </si>
  <si>
    <t>Hygiene Packages</t>
  </si>
  <si>
    <t>Hygiene Package #1</t>
  </si>
  <si>
    <t>Alcohol handgel &amp; 1 box of latex gloves</t>
  </si>
  <si>
    <t>Hygiene Package #2</t>
  </si>
  <si>
    <t>Sanitiser spray &amp; blue paper roll</t>
  </si>
  <si>
    <t>Hygiene Package #3</t>
  </si>
  <si>
    <t>Portable handwash basin, liquid soap &amp; blue paper roll</t>
  </si>
  <si>
    <t>Food and drink delivered to the stand and a date and time that works for you. Please order products by entering a quantity and provide a delivery date and time slot.</t>
  </si>
  <si>
    <t>All items are subject to availability. Prices and products are subject to change. Should an item or item(s) be unavailable, we will try to replace with a suitable alternative.</t>
  </si>
  <si>
    <t>Where possible, we are aiming to avoid products containing genetically modified soya, maize, flavourings and additives. However, some food may still contain such ingredients. Please inform us if you have any particular requirements.
Some of the menu items may contain nuts, seeds and other allergens. There may be a risk that traces of these could be in any other dish or food served within the venue. We understand the dangers to those with severe allergies.</t>
  </si>
  <si>
    <t>Nutritional information is shown with the description of each item. Adults need around 2000Kcal per day.</t>
  </si>
  <si>
    <t>Time</t>
  </si>
  <si>
    <t>Floor bolts 8mm</t>
  </si>
  <si>
    <t>Floor bolts 10mm</t>
  </si>
  <si>
    <t>Floor bolts 12mm</t>
  </si>
  <si>
    <t>Floor bolts 15mm</t>
  </si>
  <si>
    <t>Floor bolts 18mm</t>
  </si>
  <si>
    <t>Floor bolts 24mm</t>
  </si>
  <si>
    <t>08:00 - 09:00</t>
  </si>
  <si>
    <t>09:00 - 10:00</t>
  </si>
  <si>
    <t>10:00 - 11:00</t>
  </si>
  <si>
    <t>11:00 - 12:00</t>
  </si>
  <si>
    <t>12:00 - 13:00</t>
  </si>
  <si>
    <t>13:00 - 14:00</t>
  </si>
  <si>
    <t>14:00 - 15:00</t>
  </si>
  <si>
    <t>15:00 - 16:00</t>
  </si>
  <si>
    <t>Cleaning operative (4hr shift)</t>
  </si>
  <si>
    <t>Type of stand</t>
  </si>
  <si>
    <t>Type of material</t>
  </si>
  <si>
    <t>Size of stand (m2)</t>
  </si>
  <si>
    <t xml:space="preserve">
</t>
  </si>
  <si>
    <t>Delivery summary</t>
  </si>
  <si>
    <t>Delivery</t>
  </si>
  <si>
    <t>08:30 - 09:30</t>
  </si>
  <si>
    <t>09:30 - 10:30</t>
  </si>
  <si>
    <t>10:30 - 11:30</t>
  </si>
  <si>
    <t>11:30 - 12:30</t>
  </si>
  <si>
    <t>12:30 - 13:30</t>
  </si>
  <si>
    <t>13:30 - 14:30</t>
  </si>
  <si>
    <t>14:30 - 15:30</t>
  </si>
  <si>
    <t>15:30 - 16:30</t>
  </si>
  <si>
    <t>Orders must be placed by 11:00 24 hours in advanced, with the exception of snacks, disposables, and equipment hire.</t>
  </si>
  <si>
    <t xml:space="preserve">Delivery slots are within an hour period starting 08:30 am to 09:30 and so on. Minimum order value £15. Cancellations (or part cancellation) will not be permitted within 5 days of your exhibition.
</t>
  </si>
  <si>
    <t>Drinks will normally be delivered at ambient temperature.</t>
  </si>
  <si>
    <t>Floor Times</t>
  </si>
  <si>
    <t>Food Times</t>
  </si>
  <si>
    <t>16:30 - 17:30</t>
  </si>
  <si>
    <t>16:00 - 17:00</t>
  </si>
  <si>
    <t>Total Price</t>
  </si>
  <si>
    <t>Please specify the areas that require cleaning:</t>
  </si>
  <si>
    <t>Qty</t>
  </si>
  <si>
    <t>Total price</t>
  </si>
  <si>
    <t>Extract time text, translate into a real time, add to the date as a decimal. (To allow sorting by date AND time)</t>
  </si>
  <si>
    <t>Top section is unique dates from the deliverable lines to allow date headers</t>
  </si>
  <si>
    <t>Items marked * will require power supply on the stand. Ordered through the event contractor.</t>
  </si>
  <si>
    <t>Nespresso machine hire*</t>
  </si>
  <si>
    <t>Sandwiches, crisps and muffins with water. 752kcal per serving</t>
  </si>
  <si>
    <t>Early</t>
  </si>
  <si>
    <t>THE CUSTOMER'S ATTENTION IS PARTICULARLY DRAWN TO THE PROVISIONS OF clause 8.</t>
  </si>
  <si>
    <t>1. INTERPRETATION</t>
  </si>
  <si>
    <t>1.1 Definitions:</t>
  </si>
  <si>
    <t>Business Day: a day other than a Saturday, Sunday or public holiday in England when banks in London</t>
  </si>
  <si>
    <t>are open for business. Charges: the charges payable by the Customer for the supply of the Services in</t>
  </si>
  <si>
    <t>accordance with clause 6. Conditions: these terms and conditions as amended from time to time in</t>
  </si>
  <si>
    <t>accordance with clause 11.5. Contract: the contract between NEC and the Customer for the supply of</t>
  </si>
  <si>
    <t>Services in accordance with these Conditions. Customer: the person or firm who purchases Services</t>
  </si>
  <si>
    <t>from NEC. Customer Address: the service location of the Customer as detailed in the Order.</t>
  </si>
  <si>
    <t>Deliverables: the deliverables set out in the Order produced by NEC for the Customer. Delivery: the</t>
  </si>
  <si>
    <t>transfer of physical possession of the Equipment to the Customer at the Customer Address. Equipment:</t>
  </si>
  <si>
    <t>the items of equipment to be hired to the Customer as detailed in the Order, all substitutions,</t>
  </si>
  <si>
    <t>replacements or renewals of such equipment and all related accessories, manuals and instructions</t>
  </si>
  <si>
    <t>provided for it. Hire Period: the period of hire as set out in the Order. Intellectual Property Rights:</t>
  </si>
  <si>
    <t>patents, rights to inventions, copyright and related rights, trade marks, business names and domain</t>
  </si>
  <si>
    <t>names, rights in get-up, goodwill and the right to sue for passing off, rights in designs, database rights,</t>
  </si>
  <si>
    <t>rights to use, and protect the confidentiality of, confidential information (including know-how), and all</t>
  </si>
  <si>
    <t>other intellectual property rights, in each case whether registered or unregistered and including all</t>
  </si>
  <si>
    <t>applications and rights to apply for and be granted, renewals or extensions of, and rights to claim priority</t>
  </si>
  <si>
    <t>from, such rights and all similar or equivalent rights or forms of protection which subsist or will subsist</t>
  </si>
  <si>
    <t>now or in the future in any part of the world. NEC: The National Exhibition Centre Limited, registered in</t>
  </si>
  <si>
    <t>England and Wales with company number 979395. Order: the Customer's order for Services as set out</t>
  </si>
  <si>
    <t>in the Customer's completed Order Form supplied to NEC, the Customer's order provided to NEC via</t>
  </si>
  <si>
    <t>email or telephone, or overleaf, as the case may be. Order Confirmation: NEC’s written confirmation</t>
  </si>
  <si>
    <t>of the Order. Order Form: NEC’s standard order form titled ‘Products and Services Order Form’.</t>
  </si>
  <si>
    <t>Services: the services, including the Deliverables, to be supplied by NEC to the Customer, including the</t>
  </si>
  <si>
    <t>hire of Equipment by NEC to the Customer, as set out in the Order Confirmation. Specification: the</t>
  </si>
  <si>
    <t>description or specification of the Services provided in writing by NEC to the Customer.</t>
  </si>
  <si>
    <t>1.2 Interpretation:</t>
  </si>
  <si>
    <t>(a) A reference to a statute or statutory provision is a reference to it as amended or re-enacted. A</t>
  </si>
  <si>
    <t>reference to a statute or statutory provision includes any subordinate legislation made under that statute</t>
  </si>
  <si>
    <t>or statutory provision, as amended or re-enacted.</t>
  </si>
  <si>
    <t>(b) Any phrase introduced by the terms including, include, in particular or any similar expression,</t>
  </si>
  <si>
    <t>shall be construed as illustrative and shall not limit the sense of the words preceding those terms.</t>
  </si>
  <si>
    <t>(c) A reference to writing or written includes email.</t>
  </si>
  <si>
    <t>2. BASIS OF CONTRACT</t>
  </si>
  <si>
    <t>2.1 The Order constitutes an offer by the Customer to purchase Services in accordance with these</t>
  </si>
  <si>
    <t>Conditions.</t>
  </si>
  <si>
    <t>2.2 The Order shall only be deemed to be accepted when NEC issues written acceptance of the Order at</t>
  </si>
  <si>
    <t>which point and on which date the Contract shall come into existence (Commencement Date).</t>
  </si>
  <si>
    <t>2.3 Any samples, drawings, descriptive matter or advertising issued by NEC, and any descriptions or</t>
  </si>
  <si>
    <t>illustrations contained in NEC's catalogues or brochures, are issued or published for the sole purpose of</t>
  </si>
  <si>
    <t>giving an approximate idea of the Services described in them. They shall not form part of the Contract</t>
  </si>
  <si>
    <t>or have any contractual force.</t>
  </si>
  <si>
    <t>2.4 These Conditions apply to the Contract to the exclusion of any other terms that the Customer seeks</t>
  </si>
  <si>
    <t>t o impose or incorporate, or which are implied by trade, custom, practice or course of dealing.</t>
  </si>
  <si>
    <t>2.5 Any quotation given by NEC shall not constitute an offer, and is only valid for a period of 2 Business</t>
  </si>
  <si>
    <t>Days from its date of issue.</t>
  </si>
  <si>
    <t>3. SUPPLY OF SERVICES</t>
  </si>
  <si>
    <t>3.1 NEC shall supply the Services to the Customer in accordance with the Specification in all material</t>
  </si>
  <si>
    <t>r espects.</t>
  </si>
  <si>
    <t>3.2 NEC shall use all reasonable endeavours to meet any performance dates specified in the Order</t>
  </si>
  <si>
    <t>Confirmation, but any such dates shall be estimates only and time shall not be of the essence for</t>
  </si>
  <si>
    <t>performance of the Services.</t>
  </si>
  <si>
    <t>3.3 NEC shall have the right to make any changes to the Services which are necessary to comply with</t>
  </si>
  <si>
    <t>any applicable law or safety requirement, or which do not materially affect the nature or quality of the</t>
  </si>
  <si>
    <t>Services, and NEC shall notify the Customer in any such event.</t>
  </si>
  <si>
    <t>3.4 NEC warrants to the Customer that the Services will be provided using reasonable care and skill.</t>
  </si>
  <si>
    <t>4. ADDITIONAL TERMS APPLICABLE TO THE HIRE OF EQUIPMENT</t>
  </si>
  <si>
    <t>4.1 NEC shall hire the Equipment to the Customer for use at the Customer Address during the Hire Period</t>
  </si>
  <si>
    <t>subject to the terms and conditions of this agreement.</t>
  </si>
  <si>
    <t>4.2 Delivery</t>
  </si>
  <si>
    <t>(a) Delivery of the Equipment shall be made by or on behalf of NEC. NEC shall use all reasonable</t>
  </si>
  <si>
    <t>endeavours to effect Delivery by the date and time agreed between the parties. Title and risk shall</t>
  </si>
  <si>
    <t>transfer in accordance with clause 6 of this agreement.</t>
  </si>
  <si>
    <t>(b) The Customer shall procure that a duly authorised representative of the Customer shall be present</t>
  </si>
  <si>
    <t>at the Delivery of the Equipment. Acceptance of Delivery by such representative shall constitute</t>
  </si>
  <si>
    <t>conclusive evidence that the Customer has examined the Equipment and has found it to be in good</t>
  </si>
  <si>
    <t>condition, complete and fit in every way for the purpose for which it is intended. If required NEC, the</t>
  </si>
  <si>
    <t>Customer's duly authorised representative shall sign a receipt confirming such acceptance.</t>
  </si>
  <si>
    <t>4.3 Title, Risk and Insurance</t>
  </si>
  <si>
    <t>(a) The Equipment shall at all times remain the property of NEC, and the Customer shall have no right,</t>
  </si>
  <si>
    <t>title or interest in or to the Equipment (save the right to possession and use of the Equipment subject to</t>
  </si>
  <si>
    <t>the terms and conditions of this agreement).</t>
  </si>
  <si>
    <t>(b) The risk of loss, theft, damage or destruction of the Equipment shall pass to the Customer on</t>
  </si>
  <si>
    <t>Delivery. The Equipment shall remain at the sole risk of the Customer during the Hire Period and any</t>
  </si>
  <si>
    <t>further term during which the Equipment is in the possession, custody or control of the Customer until</t>
  </si>
  <si>
    <t>such time as the Equipment is collected by NEC.</t>
  </si>
  <si>
    <t>(c) The Customer shall give immediate written notice to NEC in the event of any loss, accident or damage</t>
  </si>
  <si>
    <t>to the Equipment arising out of or in connection with the Customer's possession or use of the Equipment.</t>
  </si>
  <si>
    <t>5. CUSTOMER'S OBLIGATIONS</t>
  </si>
  <si>
    <t>5.1 The Customer shall:</t>
  </si>
  <si>
    <t>(a) ensure that the Order is complete and accurate;</t>
  </si>
  <si>
    <t>(b) co-operate with NEC in all matters relating to the Services;</t>
  </si>
  <si>
    <t>(c) provide NEC, its employees, agents, consultants and subcontractors, with access to the Customer</t>
  </si>
  <si>
    <t>Address and other facilities as reasonably required by NEC;</t>
  </si>
  <si>
    <t>(d) provide NEC with such information and materials as NEC may reasonably require in order to supply</t>
  </si>
  <si>
    <t>the Services, and ensure that such information is accurate in all material respects;</t>
  </si>
  <si>
    <t>(e) prepare the Customer Address for the supply of the Services;</t>
  </si>
  <si>
    <t>(f) obtain and maintain all necessary licences, permissions and consents which may be required before</t>
  </si>
  <si>
    <t>the date on which the Services are to start;</t>
  </si>
  <si>
    <t>(g) comply with any additional obligations as set out in the Order or Specification;</t>
  </si>
  <si>
    <t>(h) ensure that the Equipment is operated in a proper manner by trained competent staff in</t>
  </si>
  <si>
    <t>accordance with any operating instructions;</t>
  </si>
  <si>
    <t>(i) take such steps (including compliance with all safety and usage instructions provided by NEC) as may</t>
  </si>
  <si>
    <t>be necessary to ensure that the Equipment is at all times safe and without risk to health when it is being</t>
  </si>
  <si>
    <t>used;</t>
  </si>
  <si>
    <t>(j) make no alteration to the Equipment;</t>
  </si>
  <si>
    <t>(k) not move or attempt to move any part of the Equipment to any other location without NEC's prior</t>
  </si>
  <si>
    <t>written consent; and</t>
  </si>
  <si>
    <t>(l) allow NEC or its representatives access to the Customer Address for the purpose of removing the</t>
  </si>
  <si>
    <t>Equipment at the end of the Hire Period or on earlier termination of this agreement.</t>
  </si>
  <si>
    <t>5.2 If NEC's performance of any of its obligations under the Contract is prevented or delayed by any act</t>
  </si>
  <si>
    <t>or omission by the Customer or failure by the Customer to perform any relevant obligation.</t>
  </si>
  <si>
    <t>(Customer Default):</t>
  </si>
  <si>
    <t>(a) NEC shall without limiting its other rights or remedies have the right to suspend performance of the</t>
  </si>
  <si>
    <t>Services until the Customer remedies the Customer Default, and to rely on the Customer Default to</t>
  </si>
  <si>
    <t>relieve it from the performance of any of its obligations to the extent the Customer Default prevents or</t>
  </si>
  <si>
    <t>delays NEC's performance of any of its obligations;</t>
  </si>
  <si>
    <t>(b) NEC shall not be liable for any costs or losses sustained or incurred by the Customer arising directly</t>
  </si>
  <si>
    <t>or indirectly from the NEC's failure or delay to perform any of its obligations as set out in this clause 5.2;</t>
  </si>
  <si>
    <t>and</t>
  </si>
  <si>
    <t>(c) the Customer shall reimburse NEC on written demand for any costs or losses sustained or incurred</t>
  </si>
  <si>
    <t>by NEC arising directly or indirectly from the Customer Default.</t>
  </si>
  <si>
    <t>5.3 The Customer acknowledges that NEC shall not be responsible for any loss of or damage to Equipment</t>
  </si>
  <si>
    <t>arising out of or in connection with any negligence, misuse, mishandling of the Equipment or otherwise</t>
  </si>
  <si>
    <t>caused by the Customer or its officers, employees, agents and contractors, and the Customer undertakes</t>
  </si>
  <si>
    <t>to indemnify NEC on demand against the same, and against all losses, liabilities, claims, damages, costs</t>
  </si>
  <si>
    <t>or expenses of whatever nature otherwise arising out of or in connection with any failure by the Customer</t>
  </si>
  <si>
    <t>to comply with the terms of this agreement.</t>
  </si>
  <si>
    <t>6. CHARGES AND PAYMENT</t>
  </si>
  <si>
    <t>6.1 The Charges for the Services shall be as detailed in the NEC price list which is in force as at the date</t>
  </si>
  <si>
    <t>of the Order Confirmation. In the event that prices are increased between the date of the Order and the</t>
  </si>
  <si>
    <t>date of issue of an Order Confirmation, NEC will notify the Customer of any price increase prior to</t>
  </si>
  <si>
    <t>confirming the Order.</t>
  </si>
  <si>
    <t>6.2 The Charges shall become due for payment by the Customer immediately on the date of placing the</t>
  </si>
  <si>
    <t>Order. NEC shall supply the Customer with an invoice for the Charges at the same time as issuing the</t>
  </si>
  <si>
    <t>Order Confirmation to the Customer. Where the Customer has provided bank or credit card details with</t>
  </si>
  <si>
    <t>the Order, the Customer authorises NEC to take payment using the payment details supplied by the</t>
  </si>
  <si>
    <t>Customer immediately upon confirming the Order.</t>
  </si>
  <si>
    <t>6.3 All amounts payable by the Customer under the Contract are exclusive of amounts in respect of value</t>
  </si>
  <si>
    <t>added tax chargeable for the time being (VAT). Where any taxable supply for VAT purposes is made</t>
  </si>
  <si>
    <t>under the Contract by NEC to the Customer, the Customer shall, on receipt of a valid VAT invoice from</t>
  </si>
  <si>
    <t>NEC, pay to NEC such additional amounts in respect of VAT as are chargeable on the supply of the</t>
  </si>
  <si>
    <t>Services at the same time as payment is due for the supply of the Services.</t>
  </si>
  <si>
    <t>6.4 If the Customer fails to make any payment due to NEC under the Contract by the due date for</t>
  </si>
  <si>
    <t>payment, then the Customer shall pay interest on the overdue amount at the rate of 4% per cent per</t>
  </si>
  <si>
    <t>annum above the National Westminster Bank's base rate from time to time. Such interest shall accrue</t>
  </si>
  <si>
    <t>on a daily basis from the due date until actual payment of the overdue amount, whether before or after</t>
  </si>
  <si>
    <t>j udgment. The Customer shall pay the interest together with the overdue amount.</t>
  </si>
  <si>
    <t>6.5 The Customer shall pay all amounts due under the Contract in full without any set-off, counterclaim,</t>
  </si>
  <si>
    <t>deduction or withholding (except for any deduction or withholding required by law). NEC may at any</t>
  </si>
  <si>
    <t>time, without limiting its other rights or remedies, set off any amount owing to it by the Customer against</t>
  </si>
  <si>
    <t>any amount payable by NEC to the Customer.</t>
  </si>
  <si>
    <t>7. INTELLECTUAL PROPERTY RIGHTS</t>
  </si>
  <si>
    <t>7.1 All Intellectual Property Rights in or arising out of or in connection with the Services shall be owned</t>
  </si>
  <si>
    <t>by NEC.</t>
  </si>
  <si>
    <t>7.2 The Customer acknowledges that, in respect of any third party Intellectual Property Rights, the</t>
  </si>
  <si>
    <t>Customer's use of any such Intellectual Property Rights is conditional on NEC obtaining a written licence</t>
  </si>
  <si>
    <t>from the relevant licensor on such terms as will entitle NEC to license such rights to the Customer.</t>
  </si>
  <si>
    <t>8. LIMITATION OF LIABILITY: THE CUSTOMER'S ATTENTION IS PARTICULARLY DRAWN</t>
  </si>
  <si>
    <t>TO THIS CLAUSE</t>
  </si>
  <si>
    <t>8.1 Nothing in the Contract shall limit or exclude NEC's liability for:</t>
  </si>
  <si>
    <t>(a) death or personal injury caused by its negligence, or the negligence of its employees, agents or</t>
  </si>
  <si>
    <t>subcontractors;</t>
  </si>
  <si>
    <t>(b) fraud or fraudulent misrepresentation; or</t>
  </si>
  <si>
    <t>(c) breach of the terms implied by section 2 of the Supply of Goods and Services Act 1982 (title and</t>
  </si>
  <si>
    <t>quiet possession) or any other liability which cannot be limited or excluded by applicable law.</t>
  </si>
  <si>
    <t>8.2 Subject to clause 8.1, NEC shall not be liable to the Customer, whether in contract, tort (including</t>
  </si>
  <si>
    <t>negligence), for breach of statutory duty, or otherwise, arising under or in connection with the Contract</t>
  </si>
  <si>
    <t>for:</t>
  </si>
  <si>
    <t>(a) loss of profits;</t>
  </si>
  <si>
    <t>(b) loss of sales or business;</t>
  </si>
  <si>
    <t>(c) loss of agreements or contracts;</t>
  </si>
  <si>
    <t>(d) loss of anticipated savings;</t>
  </si>
  <si>
    <t>(e) loss of use or corruption of software, data or information;</t>
  </si>
  <si>
    <t>(f) loss of damage to goodwill; and</t>
  </si>
  <si>
    <t>(g) any indirect or consequential loss.</t>
  </si>
  <si>
    <t>8.3 Subject to clause 8.1, NEC's total liability to the Customer, whether in contract, tort (including</t>
  </si>
  <si>
    <t>negligence), breach of statutory duty, or otherwise, arising under or in connection with the Contract shall</t>
  </si>
  <si>
    <t>be limited to 125% of the total Charges paid under the Contract.</t>
  </si>
  <si>
    <t>8.4 The terms implied by sections 3 to 5 of the Supply of Goods and Services Act 1982 are, to the fullest</t>
  </si>
  <si>
    <t>extent permitted by law, excluded from the Contract.</t>
  </si>
  <si>
    <t>8.5 This clause 8 shall survive termination of the Contract.</t>
  </si>
  <si>
    <t>9. TERMINATION</t>
  </si>
  <si>
    <t>9.1 Without limiting its other rights or remedies, either party may terminate the Contract with immediate</t>
  </si>
  <si>
    <t>effect by giving written notice to the other party if:</t>
  </si>
  <si>
    <t>(a) the other party commits a material breach of any term of the Contract and (if such a breach is</t>
  </si>
  <si>
    <t>remediable) fails to remedy that breach within 48 hours of that party being notified in writing to do so;</t>
  </si>
  <si>
    <t>(b) the other party takes any step or action in connection with its entering administration, provisional</t>
  </si>
  <si>
    <t>liquidation or any composition or arrangement with its creditors (other than in relation to a solvent</t>
  </si>
  <si>
    <t>restructuring), being wound up (whether voluntarily or by order of the court, unless for the purpose of</t>
  </si>
  <si>
    <t>a solvent restructuring), having a receiver appointed to any of its assets or ceasing to carry on business;</t>
  </si>
  <si>
    <t>(c) the other party suspends, or threatens to suspend, or ceases or threatens to cease to carry on all or</t>
  </si>
  <si>
    <t>a substantial part of its business; or</t>
  </si>
  <si>
    <t>(d) the other party's financial position deteriorates to such an extent that in the terminating party's</t>
  </si>
  <si>
    <t>opinion the other party's capability to adequately fulfil its obligations under the Contract has been placed</t>
  </si>
  <si>
    <t>i n jeopardy.</t>
  </si>
  <si>
    <t>9.2 Without limiting its other rights or remedies, NEC may terminate the Contract with immediate effect</t>
  </si>
  <si>
    <t>by giving written notice to the Customer if the Customer fails to pay any amount due under the Contract</t>
  </si>
  <si>
    <t>on the due date for payment and remains in default not less than seven (7) days after being notified to</t>
  </si>
  <si>
    <t>make such payment.</t>
  </si>
  <si>
    <t>9.3 Without limiting its other rights or remedies, NEC may suspend provision of the Services under the</t>
  </si>
  <si>
    <t>Contract or any other contract between the Customer and NEC if the Customer becomes subject to any</t>
  </si>
  <si>
    <t>of the events listed in clause 9.1(b) to clause 9.1(d) or NEC reasonably believes that the Customer is</t>
  </si>
  <si>
    <t>about to become subject to any of them, or if the Customer fails to pay any amount due under this</t>
  </si>
  <si>
    <t>Contract on the due date for payment.</t>
  </si>
  <si>
    <t>10. CONSEQUENCES OF TERMINATION On</t>
  </si>
  <si>
    <t>termination of the Contract for any reason:</t>
  </si>
  <si>
    <t>(a) the Customer shall immediately pay to NEC all of NEC's outstanding unpaid invoices and interest and,</t>
  </si>
  <si>
    <t>in respect of Services supplied but for which no invoice has been submitted, NEC shall submit an invoice,</t>
  </si>
  <si>
    <t>which shall be payable by the Customer immediately on receipt;</t>
  </si>
  <si>
    <t>(b) the Customer shall return any Deliverables which have not been fully paid for. If the Customer fails</t>
  </si>
  <si>
    <t>to do so, then NEC may enter the Customer's premises and take possession of them. Until they have</t>
  </si>
  <si>
    <t>been returned, the Customer shall be solely responsible for their safe keeping and will not use them for</t>
  </si>
  <si>
    <t>any purpose not connected with this Contract;</t>
  </si>
  <si>
    <t>(c) NEC's consent to the Customer's possession of the Equipment shall terminate and NEC may, by its</t>
  </si>
  <si>
    <t>(d) authorised representatives, retake possession of the Equipment and for this purpose may enter the</t>
  </si>
  <si>
    <t>Customer Address or any premises at which the Equipment is located;</t>
  </si>
  <si>
    <t>(e) the accrued rights, remedies, obligations and liabilities of the parties as at expiry or termination shall</t>
  </si>
  <si>
    <t>be unaffected, including the right to claim damages in respect of any breach of the Contract which existed</t>
  </si>
  <si>
    <t>at or before the date of termination or expiry; and</t>
  </si>
  <si>
    <t>(f) clauses which expressly or by implication survive termination shall continue in full force and effect.</t>
  </si>
  <si>
    <t>11. GENERAL</t>
  </si>
  <si>
    <t>11.1 Force majeure. Neither party shall be in breach of this Contract nor liable for delay in</t>
  </si>
  <si>
    <t>performing, or failure to perform, any of its obligations under this Contract if such delay or failure result</t>
  </si>
  <si>
    <t>from events, circumstances or causes beyond its reasonable control.</t>
  </si>
  <si>
    <t>11.2 Assignment and other dealings.</t>
  </si>
  <si>
    <t>(a) NEC may at any time assign, transfer, mortgage, charge, subcontract or deal in any other manner</t>
  </si>
  <si>
    <t>with all or any of its rights under the Contract and may subcontract or delegate in any manner any or all</t>
  </si>
  <si>
    <t>of its obligations under the Contract to any third party or agent.</t>
  </si>
  <si>
    <t>(b) The Customer shall not, without the prior written consent of NEC, assign, transfer, mortgage, charge,</t>
  </si>
  <si>
    <t>subcontract, declare a trust over or deal in any other manner with any or all of its rights or obligations</t>
  </si>
  <si>
    <t>under the Contract.</t>
  </si>
  <si>
    <t>11.3 Confidentiality.</t>
  </si>
  <si>
    <t>(a) Each party undertakes that it shall not at any time during the Contract, and for a period of two years</t>
  </si>
  <si>
    <t>after termination of the Contract, disclose to any person any confidential information concerning the</t>
  </si>
  <si>
    <t>business, affairs, customers, clients or suppliers of the other party, except as permitted by clause 11.3(b).</t>
  </si>
  <si>
    <t>(b) Each party may disclose the other party's confidential information:</t>
  </si>
  <si>
    <t>(i) to its employees, officers, representatives, subcontractors or advisers who need to know such</t>
  </si>
  <si>
    <t>information for the purposes of carrying out the party's obligations under the Contract. Each party shall</t>
  </si>
  <si>
    <t>ensure that its employees, officers, representatives, subcontractors or advisers to whom it discloses the</t>
  </si>
  <si>
    <t>other party's confidential information comply with this clause 11.3; and</t>
  </si>
  <si>
    <t>(ii) as may be required by law, a court of competent jurisdiction or any governmental or regulatory</t>
  </si>
  <si>
    <t>authority.</t>
  </si>
  <si>
    <t>(c) Neither party shall use the other party's confidential information for any purpose other than to</t>
  </si>
  <si>
    <t>perform its obligations under the Contract.</t>
  </si>
  <si>
    <t>11.4 Entire agreement.</t>
  </si>
  <si>
    <t>(a) This agreement constitutes the entire agreement between the parties and supersedes and</t>
  </si>
  <si>
    <t>extinguishes all previous agreements, promises, assurances, warranties, representations and</t>
  </si>
  <si>
    <t>understandings between them, whether written or oral, relating to its subject matter.</t>
  </si>
  <si>
    <t>(b) Each party agrees that it shall have no remedies in respect of any statement, representation,</t>
  </si>
  <si>
    <t>assurance or warranty (whether made innocently or negligently) that is not set out in this agreement.</t>
  </si>
  <si>
    <t>Each party agrees that it shall have no claim for innocent or negligent misrepresentation or negligent</t>
  </si>
  <si>
    <t>misstatement based on any statement in this agreement.</t>
  </si>
  <si>
    <t>11.5 Variation. No variation of the Contract shall be effective unless it is in writing and signed by the</t>
  </si>
  <si>
    <t>parties (or their authorised representatives).</t>
  </si>
  <si>
    <t>11.6 Waiver. A waiver of any right or remedy is only effective if given in writing and shall not be deemed</t>
  </si>
  <si>
    <t>a waiver of any subsequent breach or default. A delay or failure to exercise, or the single or partial</t>
  </si>
  <si>
    <t>exercise of, any right or remedy shall not:</t>
  </si>
  <si>
    <t>(a) waive that or any other right or remedy; or</t>
  </si>
  <si>
    <t>(b) prevent or restrict the further exercise of that or any other right or remedy.</t>
  </si>
  <si>
    <t>11.7 Severance. If any provision or part-provision of the Contract is or becomes invalid, illegal or</t>
  </si>
  <si>
    <t>unenforceable, it shall be deemed modified to the minimum extent necessary to make it valid, legal and</t>
  </si>
  <si>
    <t>enforceable. If such modification is not possible, the relevant provision or part-provision shall be deemed</t>
  </si>
  <si>
    <t>deleted. Any modification to or deletion of a provision or part-provision under this clause shall not affect</t>
  </si>
  <si>
    <t>the validity and enforceability of the rest of the Contract.</t>
  </si>
  <si>
    <t>11.8 Notices.</t>
  </si>
  <si>
    <t>(a) Any notice or other communication given to a party under or in connection with the Contract shall be</t>
  </si>
  <si>
    <t>in writing, addressed to that party at its registered office or such other address as that party may have</t>
  </si>
  <si>
    <t>specified to the other party in writing in accordance with this clause, and shall be delivered personally,</t>
  </si>
  <si>
    <t>or sent by pre-paid first class post or other next working day delivery service or commercial courier.</t>
  </si>
  <si>
    <t>(b) A notice or other communication shall be deemed to have been received: if delivered personally,</t>
  </si>
  <si>
    <t>when left at the address referred to in clause 11.8(a); if sent by pre-paid first class post or other next</t>
  </si>
  <si>
    <t>working day delivery service, at 9.00 am on the second Business Day after posting or if delivered by</t>
  </si>
  <si>
    <t>commercial courier, on the date and at the time that the courier's delivery receipt is signed.</t>
  </si>
  <si>
    <t>(c) The provisions of this clause shall not apply to the service of any proceedings or other documents in</t>
  </si>
  <si>
    <t>any legal action.</t>
  </si>
  <si>
    <t>11.9 Third parties. No one other than a party to the Contract shall have any right to enforce any of</t>
  </si>
  <si>
    <t>its terms.</t>
  </si>
  <si>
    <t>11.10 Governing law. The Contract, and any dispute or claim (including non-contractual disputes or</t>
  </si>
  <si>
    <t>claims) arising out of or in connection with it or its subject matter or formation shall be governed by, and</t>
  </si>
  <si>
    <t>construed in accordance with the law of England and Wales.</t>
  </si>
  <si>
    <t>11.11 Jurisdiction. Each party irrevocably agrees that the courts of England and Wales shall have</t>
  </si>
  <si>
    <t>exclusive jurisdiction to settle any dispute or claim (including non-contractual disputes or claims) arising</t>
  </si>
  <si>
    <t>out of or in connection with the Contract or its subject matter or formation.</t>
  </si>
  <si>
    <t>ADDITIONAL TERMS APPLICABLE TO SPECIFIC</t>
  </si>
  <si>
    <t>SERVICES 1. BUILDING AND AERIAL SERVICES:</t>
  </si>
  <si>
    <t>1.1 All floor fixings are of bolt type which allows for the supply of the bolt, fixing with plant in position</t>
  </si>
  <si>
    <t>and restoration of the floor at the end of the Event only. It is the responsibility of the Customer to carry</t>
  </si>
  <si>
    <t>appropriate tools to remove all bolts at the end of the Event. Any damage to the floor other than the</t>
  </si>
  <si>
    <t>original bolt hole will incur an additional charge to make the floor good. The floor fixing is not suitable</t>
  </si>
  <si>
    <t>for up thrust or pull out loads without provision of an appropriate anchor block. Standard fixings allow</t>
  </si>
  <si>
    <t>for bolts up to 75mm above floor for 8 and 10mm diameter and up to 150mm above floor, for all others.</t>
  </si>
  <si>
    <t>Longer bolts will incur further charges. Any bolt size or diameter that is not on the order form will have</t>
  </si>
  <si>
    <t>t o be requested.</t>
  </si>
  <si>
    <t>1.2 Floor pockets allow for cutting out of the pocket, concreting in of the required item, removal and</t>
  </si>
  <si>
    <t>r estoration of the floor at the end of the Event.</t>
  </si>
  <si>
    <t>1.3 Floor chases allow for cutting out of the chase for installation and burial of Customer’s cable or pipe,</t>
  </si>
  <si>
    <t>which is screened with a lightweight cover for the open period of the Event which is removed at the end</t>
  </si>
  <si>
    <t>of the Event and the floor is restored.</t>
  </si>
  <si>
    <t>1.4 Entry to Service Duct allows for cutting hole in the concrete wall of service duct to be made for</t>
  </si>
  <si>
    <t>installation of the Customer’s pipe or cable and removal and restoration of duct at the end of the Event.</t>
  </si>
  <si>
    <t>This Service is only permitted for duct crossing where chases are employed.</t>
  </si>
  <si>
    <t>1.5 Painting of stand areas allows for painting of exhibition stand with one coat of approved black floor</t>
  </si>
  <si>
    <t>paint. Where paint other than black is used the Customer must allow for repainting of the floor black at</t>
  </si>
  <si>
    <t>the end of Event. All floor paints will be finished to a solid condition and no extra coats will be applied a</t>
  </si>
  <si>
    <t>minimum of 12 hours painting and drying time is required with a minimum of 24 hours-notice of the</t>
  </si>
  <si>
    <t>commencement of the build as all floor paints should be complete before</t>
  </si>
  <si>
    <t>1.6 The Television and Radio Aerials service allows for the installation, maintenance and removal of an</t>
  </si>
  <si>
    <t>aerial cable which terminates in a standard plug and a single connection on the stand. These items are</t>
  </si>
  <si>
    <t>supplied as single outputs only. Distribution on stands to be our/your nominated contractor when</t>
  </si>
  <si>
    <t>r equired.</t>
  </si>
  <si>
    <t>2. EVENT IT</t>
  </si>
  <si>
    <t>For the purposes of the provision of Event IT Services the Customer agrees and acknowledges that:</t>
  </si>
  <si>
    <t>2.1 All call charges incurred by the Customer will be passed on in full to the Customer and shall be</t>
  </si>
  <si>
    <t>payable within 14 days of demand. All quoted prices exclude the cost of electricity used, which shall be</t>
  </si>
  <si>
    <t>payable by the Customer in full to NEC.</t>
  </si>
  <si>
    <t>2.2 NEC will provide information to the Customer concerning the network settings required within</t>
  </si>
  <si>
    <t>Microsoft Windows.</t>
  </si>
  <si>
    <t>2.3 No other services will be permitted to be attached to services provided without the written approval</t>
  </si>
  <si>
    <t>of NEC. Only BABT approved apparatus can be connected directly to telecommunications circuits.</t>
  </si>
  <si>
    <t>3. PIPEWORK/MECHANICAL MAINS</t>
  </si>
  <si>
    <t>3.1 Pipework mains services include the installation, maintenance and removal of a supply pipe (and</t>
  </si>
  <si>
    <t>drain for water and waste), which terminates in a stopcock and one connection to the Equipment</t>
  </si>
  <si>
    <t>requiring the Service at a position on the stand as indicated on the customer's dimensional drawing. The</t>
  </si>
  <si>
    <t>main is not metered and the price includes the cost of water, air or gas used.</t>
  </si>
  <si>
    <t>3.2 Additional connections off standard mains are only applicable at the price as set out on the Price List</t>
  </si>
  <si>
    <t>price where due consideration has been given to:</t>
  </si>
  <si>
    <t>i) Length of pipe work runs (normally 1m max); and</t>
  </si>
  <si>
    <t>ii) Safety of pipe work routing; and iii) Total capacity rating of standard main; and iv) Pressure drop</t>
  </si>
  <si>
    <t>limitation; and v) Waste systems generally limited to use on double units only.</t>
  </si>
  <si>
    <t>4. CCTV CAMERAS TO STANDS</t>
  </si>
  <si>
    <t>If the order involves the provision of CCTV cameras (the “Camera(s)”) the following additional</t>
  </si>
  <si>
    <t>t ermsand conditions shall apply:</t>
  </si>
  <si>
    <t>4.1 In this clause 4 “Build Period” means the period during which the Exhibition is being built; “Break</t>
  </si>
  <si>
    <t>Period” means the period during which the Exhibition is being dismantled and “Open Period” means the</t>
  </si>
  <si>
    <t>period between the end of the Build Period and commencement of the Break Period.</t>
  </si>
  <si>
    <t>4.2 The Customer shall be required to submit a Service Location Plan (the “Plan”) which clearly shows</t>
  </si>
  <si>
    <t>t he location on its stand where it wants the Camera(s) installed on or by the date specified by NEC.</t>
  </si>
  <si>
    <t>4.3 The Camera(s) will be installed as near as possible to the Camera locations marked on the Plan.</t>
  </si>
  <si>
    <t>During the Build Period, NEC shall agree with the Customer the specific location on its stand at which the</t>
  </si>
  <si>
    <t>Camera(s) will be installed.</t>
  </si>
  <si>
    <t>4.4 NEC do not guarantee that the Camera(s) installed will provide full coverage of the Customer’s stand</t>
  </si>
  <si>
    <t>or that they will record footage of all incidents that occur on the Customer’s stand, as many factors,</t>
  </si>
  <si>
    <t>including the location of banners or displays on the stand, can limit the coverage which the Camera(s)</t>
  </si>
  <si>
    <t>provide. NEC will however show the Customer or an available representative at the stand at time of</t>
  </si>
  <si>
    <t>i nstallation, the available field of view once the Camera(s) are installed.</t>
  </si>
  <si>
    <t>4.5 The Camera(s) will be operational from the time of installation until commencement of the Break</t>
  </si>
  <si>
    <t>Period unless otherwise agreed in writing in advance.</t>
  </si>
  <si>
    <t>4.6 The Customer acknowledges and agree that NEC will not continuously monitor the CCTV footage</t>
  </si>
  <si>
    <t>r ecorded by the Camera(s) (the “Footage”).</t>
  </si>
  <si>
    <t>4.7 At times when the Exhibition is closed to both visitors and exhibitors during both the Build Period</t>
  </si>
  <si>
    <t>after installation and the Open Period the Camera(s) will only record footage when they are activated by</t>
  </si>
  <si>
    <t>t heir motion detectors.</t>
  </si>
  <si>
    <t>4.8 NEC will store Footage for a maximum period of 31 days after which the Footage will be automatically</t>
  </si>
  <si>
    <t>deleted unless it is required to deal with an on-going investigation or subject access request under</t>
  </si>
  <si>
    <t>applicable data protection law. NEC reserves the right to delete the Footage after a shorter period where</t>
  </si>
  <si>
    <t>t his is required for operational reasons.</t>
  </si>
  <si>
    <t>4.9 Subject to Clause 4.12, both parties acknowledge and agree that for the purposes of applicable data</t>
  </si>
  <si>
    <t>protection law, NEC is the sole data controller of any Footage.</t>
  </si>
  <si>
    <t>4.10 NEC will provide the Customer with notice(s) that state CCTV surveillance is taking place on its</t>
  </si>
  <si>
    <t>stand. The Customer agrees to position these notice(s) on its stand so it/they are clearly visible to</t>
  </si>
  <si>
    <t>individuals being recorded by the Cameras. Where these notice(s) are not clearly visible, NEC reserves</t>
  </si>
  <si>
    <t>t he right to reposition them or to cease recording without liability to the Customer.</t>
  </si>
  <si>
    <t>4.11 The Customer acknowledges and agrees that it does not have an automatic right to view Footage</t>
  </si>
  <si>
    <t>and that it will only be entitled to access to Footage where (a) the Customer requires the Footage for</t>
  </si>
  <si>
    <t>the detection of a crime or for the investigation of a health and/or safety incident and (b) releasing the</t>
  </si>
  <si>
    <t>Footage to the Customer in NEC’s reasonable opinion does not breach the data protection principles set</t>
  </si>
  <si>
    <t>out in applicable data protection law.</t>
  </si>
  <si>
    <t>4.12 Where a copy of Footage (“Copy”) is released to the Customer, the Customer shall become the data</t>
  </si>
  <si>
    <t>controller of that Copy and shall be responsible for ensuring that the Copy is used and stored in a manner</t>
  </si>
  <si>
    <t>t hat complies with applicable data protection law.</t>
  </si>
  <si>
    <t>4.13 Under applicable data protection law, NEC may be required to provide access/copies of the Footage</t>
  </si>
  <si>
    <t>to third parties including but not limited to the police or individuals recorded by the Camera(s). The</t>
  </si>
  <si>
    <t>Customer acknowledges and agrees that NEC may provide Footage to third parties in such instances</t>
  </si>
  <si>
    <t>without obtaining the Customer’s consent.</t>
  </si>
  <si>
    <t>4.14 Where the Customer receives a written or oral request to view Footage recorded on the Camera(s)</t>
  </si>
  <si>
    <t>on the Customer’s stand, the Customer will immediately notify NEC of this request and provide NEC with</t>
  </si>
  <si>
    <t>such information as it reasonable requires in respect of the request.</t>
  </si>
  <si>
    <t>https://www.thenec.co.uk/terms-and-conditions/exhibitor-terms-and-conditions/</t>
  </si>
  <si>
    <t>Unit price</t>
  </si>
  <si>
    <t>Food</t>
  </si>
  <si>
    <t>Hot Drinks</t>
  </si>
  <si>
    <t>Sandwiches &amp; wraps</t>
  </si>
  <si>
    <t>EI</t>
  </si>
  <si>
    <t>SA</t>
  </si>
  <si>
    <t>CA</t>
  </si>
  <si>
    <t>CA (2)</t>
  </si>
  <si>
    <t>CA (3)</t>
  </si>
  <si>
    <t>CA (4)</t>
  </si>
  <si>
    <t>UT</t>
  </si>
  <si>
    <t>FL</t>
  </si>
  <si>
    <t>CL</t>
  </si>
  <si>
    <t>Flooring</t>
  </si>
  <si>
    <t>Cleaning</t>
  </si>
  <si>
    <t>Catering</t>
  </si>
  <si>
    <t>Beers &amp; Ciders</t>
  </si>
  <si>
    <t>Email: eventorders.nec@necgroup.co.uk</t>
  </si>
  <si>
    <t>GR</t>
  </si>
  <si>
    <t>Rigging</t>
  </si>
  <si>
    <t>POA</t>
  </si>
  <si>
    <t>Stand out from the crowd…</t>
  </si>
  <si>
    <t>Make a real statement with attention-grabbing graphics.</t>
  </si>
  <si>
    <t>From hanging banners to branded facia, wall cladding to floor vinyl, our experienced in-house team will help you transform your space with great looking graphics produced, delivered and installed ready for the event.</t>
  </si>
  <si>
    <t>…Rise above the competition</t>
  </si>
  <si>
    <t>From primary rigging points to lighting truss and complex structures. Let our Technical Sales team help you plan the most efficient way of delivering your stand rigging requirements.</t>
  </si>
  <si>
    <t>Stand Cleaning Services*</t>
  </si>
  <si>
    <t>Suitable for general web browsing, emailing and downloading music &amp; video</t>
  </si>
  <si>
    <t>Suitable to connecting mulitple devices, streaming and downloading music &amp; video</t>
  </si>
  <si>
    <t>Required for online gaming demos and connecting multiple devices on same network</t>
  </si>
  <si>
    <t>Hanging Banners &amp; Rigging</t>
  </si>
  <si>
    <t>Lighting Rig</t>
  </si>
  <si>
    <t>Ground Support Lighting Rigs</t>
  </si>
  <si>
    <t>Sustainable Display Products</t>
  </si>
  <si>
    <t>Small single-sided Box Leg Type "You Are Here" Boards</t>
  </si>
  <si>
    <t xml:space="preserve">Overall 2600mm (w) x 2150mm (h) - Print size 2000mm (w) x 1000mm (h) </t>
  </si>
  <si>
    <t>Small double-sided Box Leg Type "You Are Here" Boards</t>
  </si>
  <si>
    <t xml:space="preserve">Large single-sided Box Leg Type "You Are Here" Boards </t>
  </si>
  <si>
    <t xml:space="preserve">Overall 2600mm (w) x 2150mm (h) - Print size 1500mm (w) x 900mm (h) </t>
  </si>
  <si>
    <t xml:space="preserve">Large double-sided Box Leg Type "You Are Here" Boards </t>
  </si>
  <si>
    <t xml:space="preserve">Wall Sections </t>
  </si>
  <si>
    <t>Overall 1050mm (w) x 2360mm (h) x 500mm (d)</t>
  </si>
  <si>
    <t>Angled Box Type "You Are Here" Boards</t>
  </si>
  <si>
    <t>Overall 1460mm (h) - Print size 1600mm x 1200mm</t>
  </si>
  <si>
    <t xml:space="preserve">Small single-sided Sustainble Wedge </t>
  </si>
  <si>
    <t xml:space="preserve">600mm x 1500mm </t>
  </si>
  <si>
    <t xml:space="preserve">Small double-sided Sustainable Wedge </t>
  </si>
  <si>
    <t xml:space="preserve">Medium single-sided Sustainable Wedge </t>
  </si>
  <si>
    <t xml:space="preserve">800mm x 1800mm </t>
  </si>
  <si>
    <t xml:space="preserve">Medium double-sided Sustainable Wedge </t>
  </si>
  <si>
    <t xml:space="preserve">Large single-sided Sustainable Wedge </t>
  </si>
  <si>
    <t xml:space="preserve">1000mm x 2000mm </t>
  </si>
  <si>
    <t xml:space="preserve">Large double-sided Sustainable Wedge </t>
  </si>
  <si>
    <t>Double-Sided Eco-Friendly Textile PVC Hanging Banner</t>
  </si>
  <si>
    <t>5000mm x 2000mm</t>
  </si>
  <si>
    <t>3000mm x 1500mm</t>
  </si>
  <si>
    <t>6000mm x 4000mm</t>
  </si>
  <si>
    <t>1500mm x 800mm with zip-tension fabric. Print to outer, single colour of choice to inner</t>
  </si>
  <si>
    <t>Double-sided Circular Tubular Banner System</t>
  </si>
  <si>
    <t xml:space="preserve">Double-sided Circular Tubular Banner System </t>
  </si>
  <si>
    <t>3000mm x 1000mm with zip-tension fabric. Print to outer, single colour of choice to inner</t>
  </si>
  <si>
    <t>4500mm x 1500mm with zip-tension fabric. Print to outer, single colour of choice to inner</t>
  </si>
  <si>
    <t xml:space="preserve">Double-sided Square Tubular Banner System </t>
  </si>
  <si>
    <t>Double-sided Square Tubular Banner System</t>
  </si>
  <si>
    <t xml:space="preserve"> 4500mm x 1500mm with zip-tension fabric. Print to outer, single colour of choice to inner</t>
  </si>
  <si>
    <t>Utilities</t>
  </si>
  <si>
    <t>Safety</t>
  </si>
  <si>
    <t>Catering - Breakfast</t>
  </si>
  <si>
    <t>Catering - Lunch/Dinner</t>
  </si>
  <si>
    <t>Catering - Alcohol</t>
  </si>
  <si>
    <t>Catering - Hygiene</t>
  </si>
  <si>
    <t>Graphics &amp; Rigging</t>
  </si>
  <si>
    <t>For any other products and services please contact us on +44 (0) 121 767 3253 or by email eventorders.nec@necgroup.co.uk</t>
  </si>
  <si>
    <t>Exhibitor Prioritised Wi-Fi Connection</t>
  </si>
  <si>
    <t xml:space="preserve">5Mbps Exhibitor Prioritised Wi-Fi </t>
  </si>
  <si>
    <t xml:space="preserve">10Mbps Exhibitor Prioritised Wi-Fi </t>
  </si>
  <si>
    <t xml:space="preserve">15Mbps Exhibitor Prioritised Wi-Fi </t>
  </si>
  <si>
    <t xml:space="preserve">20Mbps Exhibitor Prioritised Wi-Fi </t>
  </si>
  <si>
    <t>Total Qty</t>
  </si>
  <si>
    <r>
      <t xml:space="preserve">Email </t>
    </r>
    <r>
      <rPr>
        <b/>
        <sz val="10.5"/>
        <color theme="4"/>
        <rFont val="Arial"/>
        <family val="2"/>
      </rPr>
      <t>technicalsales@necgroup.co.uk</t>
    </r>
    <r>
      <rPr>
        <sz val="10.5"/>
        <color theme="1"/>
        <rFont val="Arial"/>
        <family val="2"/>
      </rPr>
      <t xml:space="preserve"> for a Rigging enquiry form. Please note that rigging for your event will be subject to Organiser approval.</t>
    </r>
  </si>
  <si>
    <t>Ropes &amp; Posts</t>
  </si>
  <si>
    <t>Mobile Fire Point</t>
  </si>
  <si>
    <t>Fire Extinguisher</t>
  </si>
  <si>
    <t>If the pressure is higher than 5.6 bar, a dedicated compressor may be required. Your NEC Sales Consultant will advise.</t>
  </si>
  <si>
    <t>If the volume is greater than 1,800 litres per min (30 ltr/sec), a dedicated compressor will be required. Your NEC Sales Consultant will advise.</t>
  </si>
  <si>
    <t>Please note - Compressed Air is Industrial Quality only. If clean/medical quality air is required, please contact your NEC Sales Consultant</t>
  </si>
  <si>
    <t>Water &amp; Waste Connections</t>
  </si>
  <si>
    <t>Compressed Air</t>
  </si>
  <si>
    <t>Natural Gas</t>
  </si>
  <si>
    <r>
      <rPr>
        <b/>
        <i/>
        <sz val="10"/>
        <rFont val="Arial"/>
        <family val="2"/>
      </rPr>
      <t>Water supply -</t>
    </r>
    <r>
      <rPr>
        <i/>
        <sz val="10"/>
        <rFont val="Arial"/>
        <family val="2"/>
      </rPr>
      <t xml:space="preserve"> 1/2" Flexi-Pipe 5.6 Bar or 85 p.s.i.
</t>
    </r>
    <r>
      <rPr>
        <b/>
        <i/>
        <sz val="10"/>
        <rFont val="Arial"/>
        <family val="2"/>
      </rPr>
      <t>Waste supply -</t>
    </r>
    <r>
      <rPr>
        <i/>
        <sz val="10"/>
        <rFont val="Arial"/>
        <family val="2"/>
      </rPr>
      <t xml:space="preserve"> 1 1/2" Pipe 0.38 l/s or 5 g.p.m.
</t>
    </r>
    <r>
      <rPr>
        <b/>
        <i/>
        <sz val="10"/>
        <rFont val="Arial"/>
        <family val="2"/>
      </rPr>
      <t xml:space="preserve">Compressed air - </t>
    </r>
    <r>
      <rPr>
        <i/>
        <sz val="10"/>
        <rFont val="Arial"/>
        <family val="2"/>
      </rPr>
      <t xml:space="preserve">5.6 Bar or 75-90 p.s.i. with normal industrial quality contamination levels. Female 3/4" (20mm) BSP Connector (30 l/s or 70 cfm free air).
</t>
    </r>
    <r>
      <rPr>
        <b/>
        <i/>
        <sz val="10"/>
        <rFont val="Arial"/>
        <family val="2"/>
      </rPr>
      <t xml:space="preserve">Natural gas - </t>
    </r>
    <r>
      <rPr>
        <i/>
        <sz val="10"/>
        <rFont val="Arial"/>
        <family val="2"/>
      </rPr>
      <t>1" bsp isolating  female valve. Gas Safe test required.
Please note - Our halls have duct lines running under the floor from which pipes are pulled. Your services will be installed before event-build as close as possible to the required location (based on your submitted stand plan).
It is the responsibility of the stand builder to route the cable to final location.
Ramping over piped services will not be permitted for health &amp; safety reasons. Included in the price below, our engineers can perform a Gas Test. They will test the supply as far as the valve only and provide a certificate. If using your own gas engineer, we must have their Gas Safe Registered details.</t>
    </r>
  </si>
  <si>
    <t>Additional Waste supply</t>
  </si>
  <si>
    <t>supplied to within 1m of original connection</t>
  </si>
  <si>
    <t>Water &amp; Waste supply to Double sink</t>
  </si>
  <si>
    <t>Water &amp; Waste supply to Single Appliance</t>
  </si>
  <si>
    <t>Additional Water supply</t>
  </si>
  <si>
    <t>If the below information is not completed, your order cannot be processed</t>
  </si>
  <si>
    <t>Water Fire Extinguisher</t>
  </si>
  <si>
    <t>AFFF (Foam) Fire Extinguisher</t>
  </si>
  <si>
    <t>Dry Powder Fire Extinguisher</t>
  </si>
  <si>
    <t>Small CO2 (2kg) Fire Extinguisher</t>
  </si>
  <si>
    <t>Large CO2 (5kg) Fire Extinguisher</t>
  </si>
  <si>
    <t>Wet Chemical Fire Extinguisher</t>
  </si>
  <si>
    <t>Crowd Control Barrier</t>
  </si>
  <si>
    <t>Wheeled Crowd Control Barrier</t>
  </si>
  <si>
    <t>Muffin &amp; pastry platters, flasks of tea &amp; coffee, orange juice &amp; tumblers</t>
  </si>
  <si>
    <t>20 pieces incl Cranberry twist, choc twist, cinnamon swirl &amp; custard slice</t>
  </si>
  <si>
    <t>20 muffins. 10 blueberry, 10 double choc chip</t>
  </si>
  <si>
    <t>Disposable paper plates</t>
  </si>
  <si>
    <t>Platter of mini muffins</t>
  </si>
  <si>
    <t>Mini pastry platter</t>
  </si>
  <si>
    <t>Breakfast package</t>
  </si>
  <si>
    <t>Still mineral water x 12</t>
  </si>
  <si>
    <t>Still mineral water x 24</t>
  </si>
  <si>
    <t>Sparkling mineral water x 12</t>
  </si>
  <si>
    <t>Sparkling mineral water x 24</t>
  </si>
  <si>
    <t>Soya milk 1 litre</t>
  </si>
  <si>
    <t>Pack of 25</t>
  </si>
  <si>
    <t xml:space="preserve">Pack of 12 x 500ml plastic bottles of still water </t>
  </si>
  <si>
    <t xml:space="preserve">Pack of 24 x 500ml plastic bottles of still water </t>
  </si>
  <si>
    <t>Pack of 12 x 500ml plastic bottles of sparkling mineral water</t>
  </si>
  <si>
    <t>Pack of 24 x 500ml plastic bottles of sparkling mineral water</t>
  </si>
  <si>
    <t>Sleeve of 50 x 10 floz/half pint plastic disposable glasses</t>
  </si>
  <si>
    <t>Sleeve of 100 x 7oz recyclable paper cups</t>
  </si>
  <si>
    <t>18.9 litres. Non-return of butt may result in an additional charge</t>
  </si>
  <si>
    <t>5 litre flask that will stay hot for 12 hours incl. supplies for approx. 20 cups</t>
  </si>
  <si>
    <t>5 litre flask that will stay hot for 12 hours</t>
  </si>
  <si>
    <t>Semi skimmed pasteurised homogenised milk</t>
  </si>
  <si>
    <t>Pack of 120 x 12ml extended-life semi-skimmed milk jiggers</t>
  </si>
  <si>
    <t>Soya drink with added calcium and vitamins. Suitable for vegans</t>
  </si>
  <si>
    <t>A box of wooden stirrers for tea &amp; coffee</t>
  </si>
  <si>
    <t>A pack of 100 x 2 ply white paper serviettes</t>
  </si>
  <si>
    <t>Metal teaspoons x 5 (hire)</t>
  </si>
  <si>
    <t>Water cooler, water and 100 cups (hire)</t>
  </si>
  <si>
    <t>Water cooler butt and 100 cups (hire)</t>
  </si>
  <si>
    <t>A set of 5 x stainless steel teaspoons</t>
  </si>
  <si>
    <t>Pack of 25 x 8oz disposable hot drink cups</t>
  </si>
  <si>
    <t>Nespresso coffee machine, 100 capsules, cups, stirrers, milk &amp; sugar</t>
  </si>
  <si>
    <t>A selection sandwiches cut into 20 quarters</t>
  </si>
  <si>
    <t>Meat sandwich platter</t>
  </si>
  <si>
    <t>Vegetarian sandwich platter</t>
  </si>
  <si>
    <t>Vegan sandwich platter</t>
  </si>
  <si>
    <t>Mixed wrap platter</t>
  </si>
  <si>
    <t>Halal chicken sandwich platter</t>
  </si>
  <si>
    <t>Vegetarian wrap platter</t>
  </si>
  <si>
    <t>Luxury biscuit selection 800g</t>
  </si>
  <si>
    <t>2 x 400g packs of luxury biscuits</t>
  </si>
  <si>
    <t>Lightly sea salted crisps 6 x 40g</t>
  </si>
  <si>
    <t>6 x 40g packs</t>
  </si>
  <si>
    <t>6 x 50g packs</t>
  </si>
  <si>
    <t>Sweet biscuits 1kg</t>
  </si>
  <si>
    <t>2 x 500g trays of assorted sweet biscuits</t>
  </si>
  <si>
    <t>16 pieces</t>
  </si>
  <si>
    <t>20 pieces</t>
  </si>
  <si>
    <t>Rekorderlig strawberry &amp; lime cider x 15</t>
  </si>
  <si>
    <t>Rekorderlig apple cider x 15</t>
  </si>
  <si>
    <t>Coors Lager x 12</t>
  </si>
  <si>
    <t>Coors Lager x 24</t>
  </si>
  <si>
    <t>Pravha Lager x 12</t>
  </si>
  <si>
    <t>Pravha Lager x 24</t>
  </si>
  <si>
    <t>Madri Lager x 24</t>
  </si>
  <si>
    <t>Staropramen Lager x 12</t>
  </si>
  <si>
    <t>Staropramen Lager x 24</t>
  </si>
  <si>
    <t>Pack of 12 x 330ml cans</t>
  </si>
  <si>
    <t>Pack of 24 x 330ml cans</t>
  </si>
  <si>
    <t>Pack of 15 x 500ml bottles</t>
  </si>
  <si>
    <t>5 x 1.8kg bags</t>
  </si>
  <si>
    <t>Champagne glasses x 5</t>
  </si>
  <si>
    <t>Pack of 5 x 125ml glass champagne flutes</t>
  </si>
  <si>
    <t>Champagne Laurent Perrier La Cuvee</t>
  </si>
  <si>
    <t>Lunaris By Callis Malbec San Juan</t>
  </si>
  <si>
    <t>Wine glasses x 5</t>
  </si>
  <si>
    <t>Pack of 5 x 310ml wine glasses</t>
  </si>
  <si>
    <t>Monte Verde ROSE Merlot</t>
  </si>
  <si>
    <t>Monte Verde WHITE Sauvignon Blanc</t>
  </si>
  <si>
    <t>Monte Verde RED Merlot</t>
  </si>
  <si>
    <t>150mm x 180mm</t>
  </si>
  <si>
    <t>750ml</t>
  </si>
  <si>
    <t>5l flask that will stay hot for 12 hours incl. supplies for approx. 20 cups</t>
  </si>
  <si>
    <t>Company registration number:</t>
  </si>
  <si>
    <t>Required pressure (bar):</t>
  </si>
  <si>
    <t>Size of final valve connection required:</t>
  </si>
  <si>
    <t>Some of our services are pulled from the floor prior to your arrival on site. If you order any of these services, our team will contact you to confirm your preferred location in your stand/space.
Without this information, the installation of your service(s) may be delayed or completed in an unsuitable location and this may have an adverse effect on the smooth set-up of your stand. 
Relocation of the service may incur an additional charge.</t>
  </si>
  <si>
    <t>with connection to single sink or appliance (not incl. sink, heater, power or appliance)</t>
  </si>
  <si>
    <t>incl. single sink, heater, power with water &amp; waste supply connections</t>
  </si>
  <si>
    <t>incl. double sink, heater, power with water &amp; waste supply connections</t>
  </si>
  <si>
    <t>(not incl. sink, heater, power or appliance)</t>
  </si>
  <si>
    <t>with connection to double sink (not incl. sink, heater, power or appliance)</t>
  </si>
  <si>
    <t>*Please note - Our halls have duct lines running under the floor from which cables are pulled. 
Your services will be installed before event-build as close as possible to the required location (based on your submitted stand plan).
It is the responsibility of the stand builder to route the cable to the final location.
Hardwired broadband connections are delivered with a CAT-5 RJ45 cable connector.</t>
  </si>
  <si>
    <r>
      <t xml:space="preserve">with connection to single sink </t>
    </r>
    <r>
      <rPr>
        <b/>
        <sz val="10"/>
        <color theme="1"/>
        <rFont val="Arial"/>
        <family val="2"/>
      </rPr>
      <t>and</t>
    </r>
    <r>
      <rPr>
        <sz val="10"/>
        <color theme="1"/>
        <rFont val="Arial"/>
        <family val="2"/>
      </rPr>
      <t xml:space="preserve"> heater (not incl. sink, heater, power or appliance)</t>
    </r>
  </si>
  <si>
    <t>Please note: adherence to the preferred time slots will be by best endeavours of the delivery team and is not guaranteed. If you are not ready for installation during your requested time slot, delivery may be delayed based on workload.
During build, when you are ready for your bolts to be collected, please phone our Helpdesk on 0844 3388 338 (Option 2) or use the red hotline phone in the Organiser Offices.</t>
  </si>
  <si>
    <t>Floor fixings are of bolt type. Price includes supply, fixing and making good of the floor post show. Bolt removal is the responsibility of the of the Exhibitor.
The floor fixing is not suitable for up-thrust or pull-out loads without provision of an appropriate anchor block.
Standard fixings allow for bolts up to 75mm above floor for 8 and 10mm diameter, and up 150mm above floor for other sizes.
Bolts cannot be drilled into duct lines: please refer to the hall plan.</t>
  </si>
  <si>
    <t>Please enter the size and quantity of the bolts required.
To help us assist in the smooth build up of your stand, please provide an indication of the approximate time you require the bolts to be installed. 
If you would like the bolts to be installed at different times throughout the building of your stand, please select multiple dates &amp; times in the relevant columns
If staggered delivery is not necessary, please only use the first column.</t>
  </si>
  <si>
    <t>For most products, we offer a discount on orders placed up until 91 full days before the start of the Licence Period*. Products that are excluded from this will have only one cost displayed.</t>
  </si>
  <si>
    <t>Click here to contact our team!</t>
  </si>
  <si>
    <t>Organiser information</t>
  </si>
  <si>
    <t>We recognise that each and every event is different. 
The NEC has a dedicated Venue Services team for event organisers so that you have assistance at every step of the way to ensure you can maximise your event for your exhibitors and keep visitors coming back year after year. 
If you haven't spoken to your Venue Services account manager yet, call us on +44 (0) 121 767 3253 or email org.telecoms@necgroup.co.uk to say hello!</t>
  </si>
  <si>
    <t>Organiser</t>
  </si>
  <si>
    <t>Company legal name:</t>
  </si>
  <si>
    <t>Hall no.</t>
  </si>
  <si>
    <t>Stand no.</t>
  </si>
  <si>
    <t>Stand name</t>
  </si>
  <si>
    <t>Company info</t>
  </si>
  <si>
    <t>Event name</t>
  </si>
  <si>
    <t>Contact details</t>
  </si>
  <si>
    <t>HIDE COLUMNS BEFORE DISTRIBUTING</t>
  </si>
  <si>
    <t>Orders must be placed by 11:00 24 hours in advance, with the exception of snacks, disposables, and equipment hire.</t>
  </si>
  <si>
    <t>IT &amp; Networks</t>
  </si>
  <si>
    <t>#041C2C</t>
  </si>
  <si>
    <t>#E40047</t>
  </si>
  <si>
    <t>We will use these details if we need to clarify any information related to your order before the event starts.</t>
  </si>
  <si>
    <t>For all queries and communications during the event.</t>
  </si>
  <si>
    <t>Cost shown is per device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</si>
</sst>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
    <numFmt numFmtId="166" formatCode="[$-F400]h:mm:ss\ AM/PM"/>
    <numFmt numFmtId="167" formatCode="dd/mm/yy;@"/>
  </numFmts>
  <fonts count="66" x14ac:knownFonts="1">
    <font>
      <sz val="11"/>
      <color theme="1"/>
      <name val="Calibri"/>
      <family val="2"/>
      <scheme val="minor"/>
    </font>
    <font>
      <sz val="11"/>
      <color theme="1"/>
      <name val="Calibri"/>
      <family val="2"/>
      <scheme val="minor"/>
    </font>
    <font>
      <sz val="11"/>
      <color theme="0"/>
      <name val="Calibri"/>
      <family val="2"/>
      <scheme val="minor"/>
    </font>
    <font>
      <u/>
      <sz val="11"/>
      <color theme="10"/>
      <name val="Calibri"/>
      <family val="2"/>
      <scheme val="minor"/>
    </font>
    <font>
      <b/>
      <sz val="14"/>
      <color theme="0"/>
      <name val="Calibri"/>
      <family val="2"/>
      <scheme val="minor"/>
    </font>
    <font>
      <i/>
      <sz val="11"/>
      <color theme="0"/>
      <name val="Calibri"/>
      <family val="2"/>
      <scheme val="minor"/>
    </font>
    <font>
      <i/>
      <sz val="11"/>
      <color theme="1"/>
      <name val="Calibri"/>
      <family val="2"/>
      <scheme val="minor"/>
    </font>
    <font>
      <b/>
      <sz val="12"/>
      <name val="Calibri"/>
      <family val="2"/>
      <scheme val="minor"/>
    </font>
    <font>
      <sz val="11"/>
      <name val="Calibri"/>
      <family val="2"/>
      <scheme val="minor"/>
    </font>
    <font>
      <sz val="8"/>
      <name val="Calibri"/>
      <family val="2"/>
      <scheme val="minor"/>
    </font>
    <font>
      <u/>
      <sz val="11"/>
      <color theme="1"/>
      <name val="Calibri"/>
      <family val="2"/>
      <scheme val="minor"/>
    </font>
    <font>
      <sz val="11"/>
      <color rgb="FFD9D9D9"/>
      <name val="Calibri"/>
      <family val="2"/>
      <scheme val="minor"/>
    </font>
    <font>
      <sz val="10.5"/>
      <color theme="1"/>
      <name val="Calibri"/>
      <family val="2"/>
      <scheme val="minor"/>
    </font>
    <font>
      <b/>
      <sz val="36"/>
      <color theme="0"/>
      <name val="Arial"/>
      <family val="2"/>
    </font>
    <font>
      <sz val="11"/>
      <color theme="0"/>
      <name val="Arial"/>
      <family val="2"/>
    </font>
    <font>
      <i/>
      <sz val="12"/>
      <color theme="0"/>
      <name val="Arial"/>
      <family val="2"/>
    </font>
    <font>
      <sz val="16"/>
      <color theme="0"/>
      <name val="Arial"/>
      <family val="2"/>
    </font>
    <font>
      <b/>
      <sz val="16"/>
      <color theme="0"/>
      <name val="Arial"/>
      <family val="2"/>
    </font>
    <font>
      <b/>
      <sz val="24"/>
      <color theme="0"/>
      <name val="Arial"/>
      <family val="2"/>
    </font>
    <font>
      <b/>
      <sz val="14"/>
      <color theme="0"/>
      <name val="Arial"/>
      <family val="2"/>
    </font>
    <font>
      <sz val="11"/>
      <color theme="1"/>
      <name val="Arial"/>
      <family val="2"/>
    </font>
    <font>
      <i/>
      <sz val="11"/>
      <color theme="0"/>
      <name val="Arial"/>
      <family val="2"/>
    </font>
    <font>
      <b/>
      <sz val="11"/>
      <color theme="1"/>
      <name val="Arial"/>
      <family val="2"/>
    </font>
    <font>
      <b/>
      <sz val="11"/>
      <color theme="0"/>
      <name val="Arial"/>
      <family val="2"/>
    </font>
    <font>
      <sz val="14"/>
      <color theme="0"/>
      <name val="Arial"/>
      <family val="2"/>
    </font>
    <font>
      <b/>
      <sz val="14"/>
      <color theme="1"/>
      <name val="Arial"/>
      <family val="2"/>
    </font>
    <font>
      <sz val="14"/>
      <color theme="1"/>
      <name val="Arial"/>
      <family val="2"/>
    </font>
    <font>
      <i/>
      <sz val="11"/>
      <color theme="1"/>
      <name val="Arial"/>
      <family val="2"/>
    </font>
    <font>
      <b/>
      <sz val="12"/>
      <name val="Arial"/>
      <family val="2"/>
    </font>
    <font>
      <sz val="11"/>
      <name val="Arial"/>
      <family val="2"/>
    </font>
    <font>
      <b/>
      <sz val="11"/>
      <name val="Arial"/>
      <family val="2"/>
    </font>
    <font>
      <sz val="11"/>
      <color rgb="FFD9D9D9"/>
      <name val="Arial"/>
      <family val="2"/>
    </font>
    <font>
      <sz val="12"/>
      <name val="Arial"/>
      <family val="2"/>
    </font>
    <font>
      <sz val="10.5"/>
      <color theme="1"/>
      <name val="Arial"/>
      <family val="2"/>
    </font>
    <font>
      <sz val="11"/>
      <color rgb="FF0000FF"/>
      <name val="Arial"/>
      <family val="2"/>
    </font>
    <font>
      <sz val="6"/>
      <color theme="1"/>
      <name val="Arial"/>
      <family val="2"/>
    </font>
    <font>
      <u/>
      <sz val="11"/>
      <color theme="10"/>
      <name val="Arial"/>
      <family val="2"/>
    </font>
    <font>
      <sz val="8"/>
      <color rgb="FF161616"/>
      <name val="Arial"/>
      <family val="2"/>
    </font>
    <font>
      <b/>
      <i/>
      <sz val="14"/>
      <color rgb="FFE40047"/>
      <name val="Arial"/>
      <family val="2"/>
    </font>
    <font>
      <b/>
      <sz val="11"/>
      <color rgb="FFE40047"/>
      <name val="Arial"/>
      <family val="2"/>
    </font>
    <font>
      <sz val="10.5"/>
      <name val="Arial"/>
      <family val="2"/>
    </font>
    <font>
      <b/>
      <sz val="10.5"/>
      <color theme="1"/>
      <name val="Arial"/>
      <family val="2"/>
    </font>
    <font>
      <b/>
      <sz val="10.5"/>
      <name val="Arial"/>
      <family val="2"/>
    </font>
    <font>
      <i/>
      <sz val="10.5"/>
      <color theme="1"/>
      <name val="Arial"/>
      <family val="2"/>
    </font>
    <font>
      <sz val="10.5"/>
      <color rgb="FF0000FF"/>
      <name val="Arial"/>
      <family val="2"/>
    </font>
    <font>
      <b/>
      <i/>
      <sz val="10.5"/>
      <color theme="1"/>
      <name val="Arial"/>
      <family val="2"/>
    </font>
    <font>
      <b/>
      <sz val="10.5"/>
      <color theme="4"/>
      <name val="Arial"/>
      <family val="2"/>
    </font>
    <font>
      <sz val="10"/>
      <color theme="1"/>
      <name val="Arial"/>
      <family val="2"/>
    </font>
    <font>
      <b/>
      <u/>
      <sz val="14"/>
      <name val="Arial"/>
      <family val="2"/>
    </font>
    <font>
      <i/>
      <sz val="10"/>
      <name val="Arial"/>
      <family val="2"/>
    </font>
    <font>
      <b/>
      <i/>
      <sz val="10"/>
      <name val="Arial"/>
      <family val="2"/>
    </font>
    <font>
      <i/>
      <sz val="10.5"/>
      <color rgb="FFFF0000"/>
      <name val="Arial"/>
      <family val="2"/>
    </font>
    <font>
      <b/>
      <sz val="10"/>
      <color theme="1"/>
      <name val="Arial"/>
      <family val="2"/>
    </font>
    <font>
      <sz val="10"/>
      <color theme="0" tint="-0.14999847407452621"/>
      <name val="Arial"/>
      <family val="2"/>
    </font>
    <font>
      <i/>
      <sz val="10"/>
      <color theme="1"/>
      <name val="Arial"/>
      <family val="2"/>
    </font>
    <font>
      <sz val="10"/>
      <color theme="1"/>
      <name val="Calibri"/>
      <family val="2"/>
      <scheme val="minor"/>
    </font>
    <font>
      <sz val="10"/>
      <color rgb="FFD9D9D9"/>
      <name val="Arial"/>
      <family val="2"/>
    </font>
    <font>
      <sz val="10"/>
      <name val="Arial"/>
      <family val="2"/>
    </font>
    <font>
      <b/>
      <sz val="10"/>
      <color rgb="FFD9D9D9"/>
      <name val="Arial"/>
      <family val="2"/>
    </font>
    <font>
      <sz val="18"/>
      <color theme="1"/>
      <name val="Arial"/>
      <family val="2"/>
    </font>
    <font>
      <b/>
      <sz val="12"/>
      <color theme="0"/>
      <name val="Arial"/>
      <family val="2"/>
    </font>
    <font>
      <u/>
      <sz val="11"/>
      <color theme="0"/>
      <name val="Arial"/>
      <family val="2"/>
    </font>
    <font>
      <sz val="11"/>
      <color rgb="FF9C0006"/>
      <name val="Calibri"/>
      <family val="2"/>
      <scheme val="minor"/>
    </font>
    <font>
      <sz val="28"/>
      <color theme="0"/>
      <name val="Arial"/>
      <family val="2"/>
    </font>
    <font>
      <b/>
      <sz val="10"/>
      <color theme="0"/>
      <name val="Arial"/>
      <family val="2"/>
    </font>
    <font>
      <sz val="10"/>
      <color theme="0"/>
      <name val="Arial"/>
      <family val="2"/>
    </font>
  </fonts>
  <fills count="11">
    <fill>
      <patternFill patternType="none"/>
    </fill>
    <fill>
      <patternFill patternType="gray125"/>
    </fill>
    <fill>
      <patternFill patternType="solid">
        <fgColor theme="0"/>
        <bgColor indexed="64"/>
      </patternFill>
    </fill>
    <fill>
      <patternFill patternType="solid">
        <fgColor rgb="FF1E384E"/>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D9D9D9"/>
        <bgColor indexed="64"/>
      </patternFill>
    </fill>
    <fill>
      <patternFill patternType="solid">
        <fgColor theme="9" tint="0.59999389629810485"/>
        <bgColor indexed="64"/>
      </patternFill>
    </fill>
    <fill>
      <patternFill patternType="solid">
        <fgColor rgb="FF041C2C"/>
        <bgColor indexed="64"/>
      </patternFill>
    </fill>
    <fill>
      <patternFill patternType="solid">
        <fgColor rgb="FFE40047"/>
        <bgColor indexed="64"/>
      </patternFill>
    </fill>
    <fill>
      <patternFill patternType="solid">
        <fgColor rgb="FFFFC7CE"/>
      </patternFill>
    </fill>
  </fills>
  <borders count="15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thin">
        <color theme="0" tint="-0.499984740745262"/>
      </right>
      <top style="thin">
        <color theme="0" tint="-0.499984740745262"/>
      </top>
      <bottom/>
      <diagonal/>
    </border>
    <border>
      <left/>
      <right style="hair">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hair">
        <color theme="0" tint="-0.499984740745262"/>
      </right>
      <top style="thin">
        <color theme="0" tint="-0.499984740745262"/>
      </top>
      <bottom style="thin">
        <color theme="0" tint="-0.499984740745262"/>
      </bottom>
      <diagonal/>
    </border>
    <border>
      <left style="hair">
        <color theme="0" tint="-0.499984740745262"/>
      </left>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hair">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top style="thin">
        <color theme="0" tint="-0.499984740745262"/>
      </top>
      <bottom style="hair">
        <color theme="0" tint="-0.499984740745262"/>
      </bottom>
      <diagonal/>
    </border>
    <border>
      <left/>
      <right/>
      <top style="thin">
        <color theme="0" tint="-0.499984740745262"/>
      </top>
      <bottom style="hair">
        <color theme="0" tint="-0.499984740745262"/>
      </bottom>
      <diagonal/>
    </border>
    <border>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top style="hair">
        <color theme="0" tint="-0.499984740745262"/>
      </top>
      <bottom style="thin">
        <color theme="0" tint="-0.499984740745262"/>
      </bottom>
      <diagonal/>
    </border>
    <border>
      <left/>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top style="thin">
        <color theme="0" tint="-0.499984740745262"/>
      </top>
      <bottom style="hair">
        <color theme="0" tint="-0.499984740745262"/>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top style="thin">
        <color indexed="64"/>
      </top>
      <bottom style="thin">
        <color indexed="64"/>
      </bottom>
      <diagonal/>
    </border>
    <border>
      <left style="thin">
        <color theme="0" tint="-0.499984740745262"/>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style="hair">
        <color theme="0" tint="-0.499984740745262"/>
      </left>
      <right/>
      <top style="hair">
        <color theme="0" tint="-0.499984740745262"/>
      </top>
      <bottom style="thin">
        <color indexed="64"/>
      </bottom>
      <diagonal/>
    </border>
    <border>
      <left/>
      <right/>
      <top style="hair">
        <color theme="0" tint="-0.499984740745262"/>
      </top>
      <bottom style="thin">
        <color indexed="64"/>
      </bottom>
      <diagonal/>
    </border>
    <border>
      <left style="hair">
        <color theme="0" tint="-0.499984740745262"/>
      </left>
      <right style="thin">
        <color theme="0" tint="-0.499984740745262"/>
      </right>
      <top style="hair">
        <color theme="0" tint="-0.499984740745262"/>
      </top>
      <bottom style="thin">
        <color indexed="64"/>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right style="thin">
        <color theme="0" tint="-0.499984740745262"/>
      </right>
      <top style="thin">
        <color theme="0" tint="-0.499984740745262"/>
      </top>
      <bottom/>
      <diagonal/>
    </border>
    <border>
      <left style="hair">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theme="0" tint="-0.499984740745262"/>
      </right>
      <top style="thin">
        <color indexed="64"/>
      </top>
      <bottom style="hair">
        <color theme="0" tint="-0.499984740745262"/>
      </bottom>
      <diagonal/>
    </border>
    <border>
      <left style="thin">
        <color theme="0" tint="-0.499984740745262"/>
      </left>
      <right style="thin">
        <color theme="0" tint="-0.499984740745262"/>
      </right>
      <top style="thin">
        <color indexed="64"/>
      </top>
      <bottom style="hair">
        <color theme="0" tint="-0.499984740745262"/>
      </bottom>
      <diagonal/>
    </border>
    <border>
      <left style="thin">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indexed="64"/>
      </right>
      <top style="thin">
        <color indexed="64"/>
      </top>
      <bottom style="hair">
        <color theme="0" tint="-0.499984740745262"/>
      </bottom>
      <diagonal/>
    </border>
    <border>
      <left style="thin">
        <color indexed="64"/>
      </left>
      <right style="hair">
        <color theme="0" tint="-0.499984740745262"/>
      </right>
      <top style="hair">
        <color theme="0" tint="-0.499984740745262"/>
      </top>
      <bottom style="thin">
        <color indexed="64"/>
      </bottom>
      <diagonal/>
    </border>
    <border>
      <left style="hair">
        <color theme="0" tint="-0.499984740745262"/>
      </left>
      <right style="thin">
        <color indexed="64"/>
      </right>
      <top style="hair">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hair">
        <color theme="0" tint="-0.499984740745262"/>
      </left>
      <right style="hair">
        <color theme="0" tint="-0.499984740745262"/>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right style="hair">
        <color theme="0" tint="-0.499984740745262"/>
      </right>
      <top style="thin">
        <color indexed="64"/>
      </top>
      <bottom/>
      <diagonal/>
    </border>
    <border>
      <left style="hair">
        <color theme="0" tint="-0.499984740745262"/>
      </left>
      <right/>
      <top style="thin">
        <color indexed="64"/>
      </top>
      <bottom style="thin">
        <color theme="0" tint="-0.499984740745262"/>
      </bottom>
      <diagonal/>
    </border>
    <border>
      <left/>
      <right/>
      <top style="thin">
        <color indexed="64"/>
      </top>
      <bottom style="thin">
        <color theme="0" tint="-0.499984740745262"/>
      </bottom>
      <diagonal/>
    </border>
    <border>
      <left/>
      <right style="hair">
        <color theme="0" tint="-0.499984740745262"/>
      </right>
      <top style="thin">
        <color indexed="64"/>
      </top>
      <bottom style="thin">
        <color theme="0" tint="-0.499984740745262"/>
      </bottom>
      <diagonal/>
    </border>
    <border>
      <left style="hair">
        <color theme="0" tint="-0.499984740745262"/>
      </left>
      <right style="hair">
        <color theme="0" tint="-0.499984740745262"/>
      </right>
      <top style="thin">
        <color indexed="64"/>
      </top>
      <bottom/>
      <diagonal/>
    </border>
    <border>
      <left style="hair">
        <color theme="0" tint="-0.499984740745262"/>
      </left>
      <right style="thin">
        <color indexed="64"/>
      </right>
      <top style="thin">
        <color indexed="64"/>
      </top>
      <bottom/>
      <diagonal/>
    </border>
    <border>
      <left style="thin">
        <color indexed="64"/>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indexed="64"/>
      </left>
      <right style="hair">
        <color theme="0" tint="-0.499984740745262"/>
      </right>
      <top style="thin">
        <color theme="0" tint="-0.499984740745262"/>
      </top>
      <bottom style="hair">
        <color theme="0" tint="-0.499984740745262"/>
      </bottom>
      <diagonal/>
    </border>
    <border>
      <left style="hair">
        <color theme="0" tint="-0.499984740745262"/>
      </left>
      <right style="thin">
        <color indexed="64"/>
      </right>
      <top style="thin">
        <color theme="0" tint="-0.499984740745262"/>
      </top>
      <bottom style="hair">
        <color theme="0" tint="-0.499984740745262"/>
      </bottom>
      <diagonal/>
    </border>
    <border>
      <left style="thin">
        <color theme="0" tint="-0.499984740745262"/>
      </left>
      <right/>
      <top style="hair">
        <color theme="0" tint="-0.499984740745262"/>
      </top>
      <bottom style="thin">
        <color theme="0" tint="-0.499984740745262"/>
      </bottom>
      <diagonal/>
    </border>
    <border>
      <left style="thin">
        <color indexed="64"/>
      </left>
      <right style="hair">
        <color indexed="64"/>
      </right>
      <top style="hair">
        <color theme="0" tint="-0.499984740745262"/>
      </top>
      <bottom style="hair">
        <color theme="0" tint="-0.499984740745262"/>
      </bottom>
      <diagonal/>
    </border>
    <border>
      <left style="hair">
        <color indexed="64"/>
      </left>
      <right style="hair">
        <color indexed="64"/>
      </right>
      <top style="hair">
        <color theme="0" tint="-0.499984740745262"/>
      </top>
      <bottom style="hair">
        <color theme="0" tint="-0.499984740745262"/>
      </bottom>
      <diagonal/>
    </border>
    <border>
      <left style="hair">
        <color indexed="64"/>
      </left>
      <right style="thin">
        <color theme="0" tint="-0.499984740745262"/>
      </right>
      <top style="hair">
        <color theme="0" tint="-0.499984740745262"/>
      </top>
      <bottom style="hair">
        <color theme="0" tint="-0.499984740745262"/>
      </bottom>
      <diagonal/>
    </border>
    <border>
      <left style="thin">
        <color indexed="64"/>
      </left>
      <right style="hair">
        <color indexed="64"/>
      </right>
      <top style="hair">
        <color theme="0" tint="-0.499984740745262"/>
      </top>
      <bottom style="thin">
        <color theme="0" tint="-0.499984740745262"/>
      </bottom>
      <diagonal/>
    </border>
    <border>
      <left style="hair">
        <color indexed="64"/>
      </left>
      <right style="hair">
        <color indexed="64"/>
      </right>
      <top style="hair">
        <color theme="0" tint="-0.499984740745262"/>
      </top>
      <bottom style="thin">
        <color theme="0" tint="-0.499984740745262"/>
      </bottom>
      <diagonal/>
    </border>
    <border>
      <left style="hair">
        <color indexed="64"/>
      </left>
      <right style="thin">
        <color theme="0" tint="-0.499984740745262"/>
      </right>
      <top style="hair">
        <color theme="0" tint="-0.499984740745262"/>
      </top>
      <bottom style="thin">
        <color theme="0" tint="-0.499984740745262"/>
      </bottom>
      <diagonal/>
    </border>
    <border>
      <left/>
      <right style="hair">
        <color theme="0" tint="-0.499984740745262"/>
      </right>
      <top style="hair">
        <color theme="0" tint="-0.499984740745262"/>
      </top>
      <bottom style="thin">
        <color theme="0" tint="-0.499984740745262"/>
      </bottom>
      <diagonal/>
    </border>
    <border>
      <left style="thin">
        <color indexed="64"/>
      </left>
      <right/>
      <top style="thin">
        <color theme="0" tint="-0.499984740745262"/>
      </top>
      <bottom/>
      <diagonal/>
    </border>
    <border>
      <left/>
      <right style="thin">
        <color indexed="64"/>
      </right>
      <top style="thin">
        <color theme="0" tint="-0.499984740745262"/>
      </top>
      <bottom/>
      <diagonal/>
    </border>
    <border>
      <left style="thin">
        <color indexed="64"/>
      </left>
      <right style="hair">
        <color indexed="64"/>
      </right>
      <top style="thin">
        <color indexed="64"/>
      </top>
      <bottom style="hair">
        <color theme="0" tint="-0.499984740745262"/>
      </bottom>
      <diagonal/>
    </border>
    <border>
      <left style="hair">
        <color indexed="64"/>
      </left>
      <right style="hair">
        <color indexed="64"/>
      </right>
      <top style="thin">
        <color indexed="64"/>
      </top>
      <bottom style="hair">
        <color theme="0" tint="-0.499984740745262"/>
      </bottom>
      <diagonal/>
    </border>
    <border>
      <left style="hair">
        <color indexed="64"/>
      </left>
      <right style="thin">
        <color theme="0" tint="-0.499984740745262"/>
      </right>
      <top style="thin">
        <color indexed="64"/>
      </top>
      <bottom style="hair">
        <color theme="0" tint="-0.499984740745262"/>
      </bottom>
      <diagonal/>
    </border>
    <border>
      <left style="hair">
        <color theme="0" tint="-0.499984740745262"/>
      </left>
      <right style="hair">
        <color theme="0" tint="-0.499984740745262"/>
      </right>
      <top/>
      <bottom style="thin">
        <color theme="0" tint="-0.499984740745262"/>
      </bottom>
      <diagonal/>
    </border>
    <border>
      <left style="hair">
        <color theme="0" tint="-0.499984740745262"/>
      </left>
      <right/>
      <top/>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top/>
      <bottom/>
      <diagonal/>
    </border>
    <border>
      <left style="hair">
        <color theme="0" tint="-0.499984740745262"/>
      </left>
      <right style="hair">
        <color theme="0" tint="-0.499984740745262"/>
      </right>
      <top/>
      <bottom style="hair">
        <color theme="0" tint="-0.499984740745262"/>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hair">
        <color theme="0" tint="-0.499984740745262"/>
      </left>
      <right/>
      <top/>
      <bottom style="thin">
        <color theme="0" tint="-0.499984740745262"/>
      </bottom>
      <diagonal/>
    </border>
    <border>
      <left style="thin">
        <color theme="0" tint="-0.499984740745262"/>
      </left>
      <right/>
      <top/>
      <bottom style="hair">
        <color theme="0" tint="-0.499984740745262"/>
      </bottom>
      <diagonal/>
    </border>
    <border>
      <left/>
      <right/>
      <top/>
      <bottom style="hair">
        <color theme="0" tint="-0.499984740745262"/>
      </bottom>
      <diagonal/>
    </border>
    <border>
      <left/>
      <right style="hair">
        <color theme="0" tint="-0.499984740745262"/>
      </right>
      <top/>
      <bottom style="hair">
        <color theme="0" tint="-0.499984740745262"/>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hair">
        <color indexed="64"/>
      </bottom>
      <diagonal/>
    </border>
    <border>
      <left style="hair">
        <color theme="0" tint="-0.499984740745262"/>
      </left>
      <right/>
      <top/>
      <bottom style="hair">
        <color theme="0" tint="-0.499984740745262"/>
      </bottom>
      <diagonal/>
    </border>
    <border>
      <left style="thin">
        <color theme="0" tint="-0.499984740745262"/>
      </left>
      <right/>
      <top style="hair">
        <color theme="0" tint="-0.499984740745262"/>
      </top>
      <bottom style="thin">
        <color indexed="64"/>
      </bottom>
      <diagonal/>
    </border>
    <border>
      <left/>
      <right style="hair">
        <color theme="0" tint="-0.499984740745262"/>
      </right>
      <top style="hair">
        <color theme="0" tint="-0.499984740745262"/>
      </top>
      <bottom style="thin">
        <color indexed="64"/>
      </bottom>
      <diagonal/>
    </border>
    <border>
      <left/>
      <right style="thin">
        <color theme="0" tint="-0.499984740745262"/>
      </right>
      <top style="hair">
        <color theme="0" tint="-0.499984740745262"/>
      </top>
      <bottom style="thin">
        <color indexed="64"/>
      </bottom>
      <diagonal/>
    </border>
    <border>
      <left style="thin">
        <color theme="0" tint="-0.499984740745262"/>
      </left>
      <right style="thin">
        <color theme="0" tint="-0.499984740745262"/>
      </right>
      <top style="hair">
        <color theme="0" tint="-0.499984740745262"/>
      </top>
      <bottom style="thin">
        <color indexed="64"/>
      </bottom>
      <diagonal/>
    </border>
    <border>
      <left style="thin">
        <color indexed="64"/>
      </left>
      <right style="thin">
        <color indexed="64"/>
      </right>
      <top/>
      <bottom/>
      <diagonal/>
    </border>
    <border>
      <left/>
      <right style="hair">
        <color theme="0" tint="-0.499984740745262"/>
      </right>
      <top/>
      <bottom style="thin">
        <color theme="0" tint="-0.499984740745262"/>
      </bottom>
      <diagonal/>
    </border>
    <border>
      <left style="hair">
        <color theme="0" tint="-0.499984740745262"/>
      </left>
      <right style="thin">
        <color theme="0" tint="-0.499984740745262"/>
      </right>
      <top/>
      <bottom style="thin">
        <color theme="0" tint="-0.499984740745262"/>
      </bottom>
      <diagonal/>
    </border>
    <border>
      <left style="hair">
        <color theme="0" tint="-0.499984740745262"/>
      </left>
      <right style="thin">
        <color indexed="64"/>
      </right>
      <top style="thin">
        <color theme="0" tint="-0.499984740745262"/>
      </top>
      <bottom/>
      <diagonal/>
    </border>
    <border>
      <left style="thin">
        <color theme="1" tint="0.499984740745262"/>
      </left>
      <right style="hair">
        <color theme="0" tint="-0.499984740745262"/>
      </right>
      <top style="thin">
        <color theme="0" tint="-0.499984740745262"/>
      </top>
      <bottom style="hair">
        <color theme="0" tint="-0.499984740745262"/>
      </bottom>
      <diagonal/>
    </border>
    <border>
      <left style="thin">
        <color theme="1" tint="0.499984740745262"/>
      </left>
      <right style="hair">
        <color theme="0" tint="-0.499984740745262"/>
      </right>
      <top style="hair">
        <color theme="0" tint="-0.499984740745262"/>
      </top>
      <bottom style="thin">
        <color theme="0" tint="-0.499984740745262"/>
      </bottom>
      <diagonal/>
    </border>
    <border>
      <left/>
      <right style="thin">
        <color theme="0" tint="-0.499984740745262"/>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style="hair">
        <color auto="1"/>
      </top>
      <bottom style="hair">
        <color auto="1"/>
      </bottom>
      <diagonal/>
    </border>
    <border>
      <left style="thin">
        <color rgb="FF000000"/>
      </left>
      <right/>
      <top/>
      <bottom style="thin">
        <color indexed="64"/>
      </bottom>
      <diagonal/>
    </border>
    <border>
      <left/>
      <right/>
      <top/>
      <bottom style="thin">
        <color theme="0" tint="-0.499984740745262"/>
      </bottom>
      <diagonal/>
    </border>
    <border>
      <left style="hair">
        <color theme="0" tint="-0.499984740745262"/>
      </left>
      <right style="thin">
        <color indexed="64"/>
      </right>
      <top style="thin">
        <color theme="0" tint="-0.499984740745262"/>
      </top>
      <bottom style="thin">
        <color theme="0" tint="-0.499984740745262"/>
      </bottom>
      <diagonal/>
    </border>
    <border>
      <left style="hair">
        <color theme="0" tint="-0.499984740745262"/>
      </left>
      <right style="thin">
        <color indexed="64"/>
      </right>
      <top style="hair">
        <color theme="0" tint="-0.499984740745262"/>
      </top>
      <bottom style="thin">
        <color theme="0" tint="-0.499984740745262"/>
      </bottom>
      <diagonal/>
    </border>
  </borders>
  <cellStyleXfs count="4">
    <xf numFmtId="0" fontId="0" fillId="0" borderId="0"/>
    <xf numFmtId="43" fontId="1" fillId="0" borderId="0" applyFont="0" applyFill="0" applyBorder="0" applyAlignment="0" applyProtection="0"/>
    <xf numFmtId="0" fontId="3" fillId="0" borderId="0" applyNumberFormat="0" applyFill="0" applyBorder="0" applyAlignment="0" applyProtection="0"/>
    <xf numFmtId="0" fontId="62" fillId="10" borderId="0" applyNumberFormat="0" applyBorder="0" applyAlignment="0" applyProtection="0"/>
  </cellStyleXfs>
  <cellXfs count="768">
    <xf numFmtId="0" fontId="0" fillId="0" borderId="0" xfId="0"/>
    <xf numFmtId="0" fontId="0" fillId="2" borderId="0" xfId="0" applyFill="1"/>
    <xf numFmtId="0" fontId="4" fillId="3" borderId="0" xfId="0" applyFont="1" applyFill="1" applyAlignment="1">
      <alignment horizontal="left" vertical="center"/>
    </xf>
    <xf numFmtId="0" fontId="0" fillId="3" borderId="0" xfId="0" applyFill="1"/>
    <xf numFmtId="0" fontId="2" fillId="3" borderId="0" xfId="0" applyFont="1" applyFill="1"/>
    <xf numFmtId="0" fontId="6" fillId="2" borderId="0" xfId="0" applyFont="1" applyFill="1"/>
    <xf numFmtId="0" fontId="7" fillId="2" borderId="0" xfId="0" applyFont="1" applyFill="1" applyAlignment="1">
      <alignment vertical="center"/>
    </xf>
    <xf numFmtId="0" fontId="0" fillId="2" borderId="0" xfId="0" applyFill="1" applyAlignment="1">
      <alignment horizontal="center"/>
    </xf>
    <xf numFmtId="14" fontId="0" fillId="2" borderId="0" xfId="0" applyNumberFormat="1" applyFill="1"/>
    <xf numFmtId="0" fontId="0" fillId="2" borderId="0" xfId="0" applyFont="1" applyFill="1"/>
    <xf numFmtId="14" fontId="0" fillId="2" borderId="0" xfId="0" applyNumberFormat="1" applyFont="1" applyFill="1"/>
    <xf numFmtId="0" fontId="10" fillId="2" borderId="0" xfId="0" applyFont="1" applyFill="1"/>
    <xf numFmtId="14" fontId="0" fillId="3" borderId="0" xfId="0" applyNumberFormat="1" applyFill="1"/>
    <xf numFmtId="0" fontId="0" fillId="2" borderId="0" xfId="0" applyFill="1" applyAlignment="1">
      <alignment horizontal="center"/>
    </xf>
    <xf numFmtId="0" fontId="0" fillId="2" borderId="0" xfId="0" applyFont="1" applyFill="1" applyBorder="1"/>
    <xf numFmtId="0" fontId="0" fillId="2" borderId="0" xfId="0" applyFill="1" applyBorder="1"/>
    <xf numFmtId="14" fontId="10" fillId="2" borderId="0" xfId="0" applyNumberFormat="1" applyFont="1" applyFill="1"/>
    <xf numFmtId="14" fontId="5" fillId="3" borderId="0" xfId="0" applyNumberFormat="1" applyFont="1" applyFill="1" applyAlignment="1">
      <alignment horizontal="left" vertical="center"/>
    </xf>
    <xf numFmtId="0" fontId="5" fillId="3" borderId="0" xfId="0" applyFont="1" applyFill="1" applyAlignment="1">
      <alignment horizontal="center" vertical="center"/>
    </xf>
    <xf numFmtId="166" fontId="0" fillId="3" borderId="0" xfId="0" applyNumberFormat="1" applyFill="1"/>
    <xf numFmtId="166" fontId="0" fillId="2" borderId="0" xfId="0" applyNumberFormat="1" applyFill="1"/>
    <xf numFmtId="166" fontId="0" fillId="2" borderId="0" xfId="0" applyNumberFormat="1" applyFont="1" applyFill="1"/>
    <xf numFmtId="14" fontId="0" fillId="2" borderId="121" xfId="0" applyNumberFormat="1" applyFill="1" applyBorder="1"/>
    <xf numFmtId="14" fontId="0" fillId="2" borderId="124" xfId="0" applyNumberFormat="1" applyFont="1" applyFill="1" applyBorder="1"/>
    <xf numFmtId="166" fontId="0" fillId="2" borderId="0" xfId="0" applyNumberFormat="1" applyFont="1" applyFill="1" applyBorder="1"/>
    <xf numFmtId="14" fontId="0" fillId="2" borderId="124" xfId="0" applyNumberFormat="1" applyFill="1" applyBorder="1"/>
    <xf numFmtId="166" fontId="0" fillId="2" borderId="0" xfId="0" applyNumberFormat="1" applyFill="1" applyBorder="1"/>
    <xf numFmtId="0" fontId="0" fillId="2" borderId="125" xfId="0" applyFill="1" applyBorder="1"/>
    <xf numFmtId="14" fontId="0" fillId="2" borderId="126" xfId="0" applyNumberFormat="1" applyFill="1" applyBorder="1"/>
    <xf numFmtId="166" fontId="0" fillId="2" borderId="127" xfId="0" applyNumberFormat="1" applyFill="1" applyBorder="1"/>
    <xf numFmtId="0" fontId="0" fillId="2" borderId="127" xfId="0" applyFill="1" applyBorder="1"/>
    <xf numFmtId="0" fontId="0" fillId="2" borderId="128" xfId="0" applyFill="1" applyBorder="1"/>
    <xf numFmtId="166" fontId="0" fillId="2" borderId="122" xfId="0" applyNumberFormat="1" applyFill="1" applyBorder="1"/>
    <xf numFmtId="0" fontId="0" fillId="2" borderId="122" xfId="0" applyFill="1" applyBorder="1"/>
    <xf numFmtId="0" fontId="0" fillId="2" borderId="123" xfId="0" applyFill="1" applyBorder="1"/>
    <xf numFmtId="14" fontId="8" fillId="2" borderId="124" xfId="0" applyNumberFormat="1" applyFont="1" applyFill="1" applyBorder="1"/>
    <xf numFmtId="166" fontId="8" fillId="2" borderId="0" xfId="0" applyNumberFormat="1" applyFont="1" applyFill="1" applyBorder="1"/>
    <xf numFmtId="0" fontId="8" fillId="2" borderId="0" xfId="0" applyFont="1" applyFill="1" applyBorder="1"/>
    <xf numFmtId="0" fontId="0" fillId="2" borderId="0" xfId="0" applyFill="1" applyAlignment="1">
      <alignment horizontal="center"/>
    </xf>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0" fillId="2" borderId="1" xfId="0" applyFont="1" applyFill="1" applyBorder="1"/>
    <xf numFmtId="0" fontId="0" fillId="2" borderId="2" xfId="0" applyFont="1" applyFill="1" applyBorder="1"/>
    <xf numFmtId="0" fontId="0" fillId="2" borderId="3" xfId="0" applyFont="1" applyFill="1" applyBorder="1"/>
    <xf numFmtId="0" fontId="0" fillId="2" borderId="4" xfId="0" applyFont="1" applyFill="1" applyBorder="1"/>
    <xf numFmtId="0" fontId="0" fillId="2" borderId="5" xfId="0" applyFont="1" applyFill="1" applyBorder="1"/>
    <xf numFmtId="0" fontId="0" fillId="2" borderId="0" xfId="0" quotePrefix="1" applyFont="1" applyFill="1" applyBorder="1"/>
    <xf numFmtId="0" fontId="11" fillId="2" borderId="0" xfId="0" applyFont="1" applyFill="1"/>
    <xf numFmtId="14" fontId="0" fillId="2" borderId="0" xfId="0" applyNumberFormat="1" applyFill="1" applyBorder="1"/>
    <xf numFmtId="0" fontId="0" fillId="2" borderId="0" xfId="0" applyFill="1" applyAlignment="1">
      <alignment horizontal="center"/>
    </xf>
    <xf numFmtId="0" fontId="0" fillId="2" borderId="56" xfId="0" applyFill="1" applyBorder="1"/>
    <xf numFmtId="0" fontId="0" fillId="2" borderId="0" xfId="0" applyNumberFormat="1" applyFill="1"/>
    <xf numFmtId="14" fontId="0" fillId="2" borderId="1" xfId="0" applyNumberFormat="1" applyFill="1" applyBorder="1"/>
    <xf numFmtId="14" fontId="0" fillId="2" borderId="4" xfId="0" applyNumberFormat="1" applyFill="1" applyBorder="1"/>
    <xf numFmtId="14" fontId="0" fillId="2" borderId="6" xfId="0" applyNumberFormat="1" applyFill="1" applyBorder="1"/>
    <xf numFmtId="166" fontId="0" fillId="2" borderId="7" xfId="0" applyNumberFormat="1" applyFill="1" applyBorder="1"/>
    <xf numFmtId="14" fontId="0" fillId="2" borderId="7" xfId="0" applyNumberFormat="1" applyFill="1" applyBorder="1"/>
    <xf numFmtId="166" fontId="0" fillId="2" borderId="2" xfId="0" applyNumberFormat="1" applyFill="1" applyBorder="1"/>
    <xf numFmtId="14" fontId="0" fillId="2" borderId="2" xfId="0" applyNumberFormat="1" applyFill="1" applyBorder="1"/>
    <xf numFmtId="0" fontId="10" fillId="2" borderId="0" xfId="0" applyFont="1" applyFill="1" applyAlignment="1">
      <alignment horizontal="left"/>
    </xf>
    <xf numFmtId="14" fontId="0" fillId="2" borderId="4" xfId="0" applyNumberFormat="1" applyFont="1" applyFill="1" applyBorder="1"/>
    <xf numFmtId="14" fontId="0" fillId="2" borderId="6" xfId="0" applyNumberFormat="1" applyFont="1" applyFill="1" applyBorder="1"/>
    <xf numFmtId="0" fontId="0" fillId="2" borderId="7" xfId="0" applyFont="1" applyFill="1" applyBorder="1"/>
    <xf numFmtId="0" fontId="0" fillId="2" borderId="8" xfId="0" applyFont="1" applyFill="1" applyBorder="1"/>
    <xf numFmtId="0" fontId="0" fillId="2" borderId="135" xfId="0" applyFill="1" applyBorder="1"/>
    <xf numFmtId="0" fontId="14" fillId="8" borderId="0" xfId="0" applyFont="1" applyFill="1"/>
    <xf numFmtId="0" fontId="14" fillId="8" borderId="0" xfId="0" applyFont="1" applyFill="1"/>
    <xf numFmtId="0" fontId="20" fillId="2" borderId="0" xfId="0" applyFont="1" applyFill="1"/>
    <xf numFmtId="0" fontId="20" fillId="2" borderId="0" xfId="0" applyFont="1" applyFill="1" applyAlignment="1">
      <alignment horizontal="left"/>
    </xf>
    <xf numFmtId="0" fontId="14" fillId="8" borderId="0" xfId="0" applyFont="1" applyFill="1" applyAlignment="1">
      <alignment horizontal="center" vertical="center"/>
    </xf>
    <xf numFmtId="0" fontId="23" fillId="8" borderId="0" xfId="0" applyFont="1" applyFill="1" applyAlignment="1">
      <alignment horizontal="left" vertical="center"/>
    </xf>
    <xf numFmtId="0" fontId="14" fillId="8" borderId="0" xfId="0" applyFont="1" applyFill="1" applyAlignment="1">
      <alignment horizontal="left" vertical="center"/>
    </xf>
    <xf numFmtId="0" fontId="20" fillId="8" borderId="0" xfId="0" applyFont="1" applyFill="1"/>
    <xf numFmtId="0" fontId="19" fillId="8" borderId="0" xfId="0" applyFont="1" applyFill="1" applyAlignment="1">
      <alignment horizontal="left" vertical="center"/>
    </xf>
    <xf numFmtId="0" fontId="21" fillId="8" borderId="0" xfId="0" applyFont="1" applyFill="1" applyAlignment="1">
      <alignment horizontal="left" vertical="center"/>
    </xf>
    <xf numFmtId="0" fontId="24" fillId="8" borderId="0" xfId="0" applyFont="1" applyFill="1" applyAlignment="1">
      <alignment horizontal="center" vertical="center"/>
    </xf>
    <xf numFmtId="0" fontId="25" fillId="8" borderId="0" xfId="0" applyFont="1" applyFill="1"/>
    <xf numFmtId="0" fontId="22" fillId="8" borderId="0" xfId="0" applyFont="1" applyFill="1"/>
    <xf numFmtId="0" fontId="26" fillId="8" borderId="0" xfId="0" applyFont="1" applyFill="1"/>
    <xf numFmtId="0" fontId="20" fillId="4" borderId="31" xfId="0" applyFont="1" applyFill="1" applyBorder="1"/>
    <xf numFmtId="0" fontId="27" fillId="2" borderId="0" xfId="0" applyFont="1" applyFill="1"/>
    <xf numFmtId="0" fontId="20" fillId="2" borderId="0" xfId="0" applyFont="1" applyFill="1" applyAlignment="1">
      <alignment horizontal="center"/>
    </xf>
    <xf numFmtId="0" fontId="30" fillId="2" borderId="0" xfId="0" applyFont="1" applyFill="1" applyAlignment="1">
      <alignment vertical="center" wrapText="1"/>
    </xf>
    <xf numFmtId="0" fontId="32" fillId="0" borderId="0" xfId="0" applyFont="1" applyAlignment="1">
      <alignment vertical="center"/>
    </xf>
    <xf numFmtId="0" fontId="29" fillId="2" borderId="0" xfId="0" applyFont="1" applyFill="1" applyAlignment="1">
      <alignment vertical="center"/>
    </xf>
    <xf numFmtId="0" fontId="29" fillId="2" borderId="0" xfId="0" applyFont="1" applyFill="1" applyAlignment="1">
      <alignment horizontal="center" vertical="center"/>
    </xf>
    <xf numFmtId="0" fontId="28" fillId="2" borderId="0" xfId="0" applyFont="1" applyFill="1" applyAlignment="1">
      <alignment vertical="center"/>
    </xf>
    <xf numFmtId="0" fontId="22" fillId="2" borderId="0" xfId="0" applyFont="1" applyFill="1" applyBorder="1" applyAlignment="1">
      <alignment vertical="center"/>
    </xf>
    <xf numFmtId="0" fontId="20" fillId="0" borderId="0" xfId="0" applyFont="1"/>
    <xf numFmtId="0" fontId="29" fillId="0" borderId="0" xfId="0" applyFont="1" applyAlignment="1">
      <alignment vertical="center"/>
    </xf>
    <xf numFmtId="0" fontId="30" fillId="2" borderId="0" xfId="0" applyFont="1" applyFill="1" applyAlignment="1">
      <alignment vertical="center"/>
    </xf>
    <xf numFmtId="0" fontId="29" fillId="2" borderId="0" xfId="0" applyFont="1" applyFill="1" applyAlignment="1">
      <alignment vertical="center" wrapText="1"/>
    </xf>
    <xf numFmtId="0" fontId="29" fillId="2" borderId="0" xfId="0" applyFont="1" applyFill="1" applyAlignment="1">
      <alignment horizontal="center" vertical="center" wrapText="1"/>
    </xf>
    <xf numFmtId="164" fontId="20" fillId="2" borderId="0" xfId="1" applyNumberFormat="1" applyFont="1" applyFill="1"/>
    <xf numFmtId="0" fontId="34" fillId="2" borderId="0" xfId="0" applyFont="1" applyFill="1" applyAlignment="1">
      <alignment vertical="center"/>
    </xf>
    <xf numFmtId="0" fontId="22" fillId="5" borderId="65" xfId="0" applyFont="1" applyFill="1" applyBorder="1" applyAlignment="1">
      <alignment horizontal="center" vertical="center"/>
    </xf>
    <xf numFmtId="0" fontId="20" fillId="4" borderId="93" xfId="0" applyFont="1" applyFill="1" applyBorder="1"/>
    <xf numFmtId="43" fontId="20" fillId="2" borderId="62" xfId="1" applyNumberFormat="1" applyFont="1" applyFill="1" applyBorder="1" applyProtection="1"/>
    <xf numFmtId="43" fontId="20" fillId="2" borderId="64" xfId="1" applyNumberFormat="1" applyFont="1" applyFill="1" applyBorder="1" applyProtection="1"/>
    <xf numFmtId="43" fontId="20" fillId="2" borderId="62" xfId="1" applyNumberFormat="1" applyFont="1" applyFill="1" applyBorder="1" applyAlignment="1" applyProtection="1">
      <alignment horizontal="center"/>
    </xf>
    <xf numFmtId="43" fontId="20" fillId="2" borderId="133" xfId="1" applyNumberFormat="1" applyFont="1" applyFill="1" applyBorder="1" applyAlignment="1" applyProtection="1">
      <alignment horizontal="center"/>
    </xf>
    <xf numFmtId="0" fontId="27" fillId="2" borderId="0" xfId="0" applyFont="1" applyFill="1" applyAlignment="1">
      <alignment vertical="center"/>
    </xf>
    <xf numFmtId="0" fontId="22" fillId="4" borderId="18" xfId="0" applyFont="1" applyFill="1" applyBorder="1" applyAlignment="1">
      <alignment horizontal="right"/>
    </xf>
    <xf numFmtId="14" fontId="14" fillId="8" borderId="0" xfId="0" applyNumberFormat="1" applyFont="1" applyFill="1"/>
    <xf numFmtId="0" fontId="20" fillId="8" borderId="0" xfId="0" applyFont="1" applyFill="1" applyAlignment="1">
      <alignment horizontal="center"/>
    </xf>
    <xf numFmtId="14" fontId="20" fillId="2" borderId="0" xfId="0" applyNumberFormat="1" applyFont="1" applyFill="1"/>
    <xf numFmtId="0" fontId="20" fillId="2" borderId="0" xfId="0" applyNumberFormat="1" applyFont="1" applyFill="1" applyAlignment="1">
      <alignment horizontal="center"/>
    </xf>
    <xf numFmtId="14" fontId="22" fillId="5" borderId="120" xfId="0" applyNumberFormat="1" applyFont="1" applyFill="1" applyBorder="1" applyAlignment="1">
      <alignment horizontal="left" vertical="center"/>
    </xf>
    <xf numFmtId="0" fontId="22" fillId="5" borderId="113" xfId="0" applyNumberFormat="1" applyFont="1" applyFill="1" applyBorder="1" applyAlignment="1">
      <alignment horizontal="left" vertical="center"/>
    </xf>
    <xf numFmtId="0" fontId="22" fillId="5" borderId="113" xfId="0" applyNumberFormat="1" applyFont="1" applyFill="1" applyBorder="1" applyAlignment="1">
      <alignment horizontal="center" vertical="center"/>
    </xf>
    <xf numFmtId="0" fontId="22" fillId="5" borderId="130" xfId="0" applyFont="1" applyFill="1" applyBorder="1" applyAlignment="1">
      <alignment horizontal="left" vertical="center"/>
    </xf>
    <xf numFmtId="0" fontId="20" fillId="2" borderId="0" xfId="0" applyNumberFormat="1" applyFont="1" applyFill="1"/>
    <xf numFmtId="14" fontId="27" fillId="2" borderId="0" xfId="0" applyNumberFormat="1" applyFont="1" applyFill="1"/>
    <xf numFmtId="0" fontId="35" fillId="2" borderId="0" xfId="0" applyFont="1" applyFill="1" applyAlignment="1">
      <alignment horizontal="left" vertical="top"/>
    </xf>
    <xf numFmtId="0" fontId="35" fillId="2" borderId="0" xfId="0" applyFont="1" applyFill="1"/>
    <xf numFmtId="0" fontId="36" fillId="0" borderId="0" xfId="2" applyFont="1"/>
    <xf numFmtId="0" fontId="35" fillId="2" borderId="0" xfId="0" applyFont="1" applyFill="1" applyAlignment="1">
      <alignment horizontal="left" vertical="top" wrapText="1"/>
    </xf>
    <xf numFmtId="0" fontId="35" fillId="2" borderId="0" xfId="0" applyFont="1" applyFill="1" applyAlignment="1">
      <alignment horizontal="left" wrapText="1"/>
    </xf>
    <xf numFmtId="0" fontId="35" fillId="2" borderId="0" xfId="0" applyFont="1" applyFill="1" applyAlignment="1">
      <alignment horizontal="left"/>
    </xf>
    <xf numFmtId="0" fontId="37" fillId="2" borderId="0" xfId="0" applyFont="1" applyFill="1" applyAlignment="1">
      <alignment horizontal="left" vertical="center"/>
    </xf>
    <xf numFmtId="2" fontId="20" fillId="8" borderId="0" xfId="0" applyNumberFormat="1" applyFont="1" applyFill="1"/>
    <xf numFmtId="0" fontId="23" fillId="8" borderId="0" xfId="0" applyFont="1" applyFill="1" applyAlignment="1">
      <alignment horizontal="center" vertical="center"/>
    </xf>
    <xf numFmtId="2" fontId="20" fillId="2" borderId="0" xfId="0" applyNumberFormat="1" applyFont="1" applyFill="1"/>
    <xf numFmtId="0" fontId="31" fillId="2" borderId="0" xfId="0" applyFont="1" applyFill="1"/>
    <xf numFmtId="0" fontId="38" fillId="8" borderId="0" xfId="0" applyFont="1" applyFill="1" applyAlignment="1">
      <alignment horizontal="left" vertical="center"/>
    </xf>
    <xf numFmtId="0" fontId="14" fillId="8" borderId="0" xfId="0" quotePrefix="1" applyFont="1" applyFill="1" applyAlignment="1">
      <alignment horizontal="left" vertical="center"/>
    </xf>
    <xf numFmtId="0" fontId="39" fillId="8" borderId="0" xfId="0" quotePrefix="1" applyFont="1" applyFill="1" applyAlignment="1">
      <alignment horizontal="left" vertical="center"/>
    </xf>
    <xf numFmtId="0" fontId="39" fillId="8" borderId="0" xfId="0" applyFont="1" applyFill="1" applyAlignment="1">
      <alignment horizontal="left" vertical="center"/>
    </xf>
    <xf numFmtId="0" fontId="33" fillId="2" borderId="0" xfId="0" applyFont="1" applyFill="1"/>
    <xf numFmtId="0" fontId="12" fillId="2" borderId="0" xfId="0" applyFont="1" applyFill="1"/>
    <xf numFmtId="0" fontId="41" fillId="2" borderId="0" xfId="0" applyFont="1" applyFill="1"/>
    <xf numFmtId="0" fontId="33" fillId="2" borderId="7" xfId="0" applyFont="1" applyFill="1" applyBorder="1" applyAlignment="1">
      <alignment horizontal="center"/>
    </xf>
    <xf numFmtId="0" fontId="33" fillId="2" borderId="0" xfId="0" applyFont="1" applyFill="1" applyAlignment="1">
      <alignment horizontal="center"/>
    </xf>
    <xf numFmtId="0" fontId="40" fillId="2" borderId="0" xfId="0" applyFont="1" applyFill="1" applyAlignment="1">
      <alignment vertical="center"/>
    </xf>
    <xf numFmtId="0" fontId="40" fillId="2" borderId="0" xfId="0" applyFont="1" applyFill="1" applyAlignment="1">
      <alignment horizontal="center" vertical="center"/>
    </xf>
    <xf numFmtId="0" fontId="40" fillId="2" borderId="0" xfId="0" applyFont="1" applyFill="1" applyAlignment="1">
      <alignment horizontal="left" vertical="center" wrapText="1"/>
    </xf>
    <xf numFmtId="0" fontId="43" fillId="2" borderId="0" xfId="0" applyFont="1" applyFill="1"/>
    <xf numFmtId="0" fontId="33" fillId="2" borderId="0" xfId="0" applyFont="1" applyFill="1" applyAlignment="1">
      <alignment horizontal="left"/>
    </xf>
    <xf numFmtId="164" fontId="33" fillId="2" borderId="0" xfId="1" applyNumberFormat="1" applyFont="1" applyFill="1"/>
    <xf numFmtId="0" fontId="44" fillId="2" borderId="0" xfId="0" applyFont="1" applyFill="1" applyAlignment="1">
      <alignment vertical="center"/>
    </xf>
    <xf numFmtId="0" fontId="45" fillId="2" borderId="0" xfId="0" applyFont="1" applyFill="1"/>
    <xf numFmtId="0" fontId="33" fillId="2" borderId="0" xfId="0" applyFont="1" applyFill="1" applyAlignment="1">
      <alignment vertical="center"/>
    </xf>
    <xf numFmtId="0" fontId="43" fillId="2" borderId="0" xfId="0" applyFont="1" applyFill="1" applyAlignment="1">
      <alignment vertical="center"/>
    </xf>
    <xf numFmtId="0" fontId="45" fillId="2" borderId="0" xfId="0" applyFont="1" applyFill="1" applyAlignment="1">
      <alignment vertical="center"/>
    </xf>
    <xf numFmtId="0" fontId="33" fillId="2" borderId="0" xfId="0" applyFont="1" applyFill="1" applyAlignment="1"/>
    <xf numFmtId="0" fontId="14" fillId="8" borderId="0" xfId="0" applyFont="1" applyFill="1" applyAlignment="1">
      <alignment horizontal="center" vertical="center"/>
    </xf>
    <xf numFmtId="0" fontId="23" fillId="8" borderId="0" xfId="0" applyFont="1" applyFill="1" applyAlignment="1">
      <alignment horizontal="left" vertical="center"/>
    </xf>
    <xf numFmtId="0" fontId="40" fillId="2" borderId="0" xfId="0" applyFont="1" applyFill="1" applyAlignment="1">
      <alignment vertical="center" wrapText="1"/>
    </xf>
    <xf numFmtId="43" fontId="47" fillId="2" borderId="32" xfId="1" applyNumberFormat="1" applyFont="1" applyFill="1" applyBorder="1" applyProtection="1"/>
    <xf numFmtId="43" fontId="47" fillId="2" borderId="33" xfId="1" applyNumberFormat="1" applyFont="1" applyFill="1" applyBorder="1" applyProtection="1"/>
    <xf numFmtId="43" fontId="47" fillId="2" borderId="37" xfId="1" applyNumberFormat="1" applyFont="1" applyFill="1" applyBorder="1" applyProtection="1"/>
    <xf numFmtId="43" fontId="47" fillId="2" borderId="38" xfId="1" applyNumberFormat="1" applyFont="1" applyFill="1" applyBorder="1" applyProtection="1"/>
    <xf numFmtId="43" fontId="47" fillId="2" borderId="39" xfId="1" applyNumberFormat="1" applyFont="1" applyFill="1" applyBorder="1" applyProtection="1"/>
    <xf numFmtId="43" fontId="47" fillId="2" borderId="43" xfId="1" applyNumberFormat="1" applyFont="1" applyFill="1" applyBorder="1" applyProtection="1"/>
    <xf numFmtId="43" fontId="47" fillId="2" borderId="44" xfId="1" applyNumberFormat="1" applyFont="1" applyFill="1" applyBorder="1" applyProtection="1"/>
    <xf numFmtId="43" fontId="47" fillId="2" borderId="45" xfId="1" applyNumberFormat="1" applyFont="1" applyFill="1" applyBorder="1" applyProtection="1"/>
    <xf numFmtId="43" fontId="47" fillId="2" borderId="48" xfId="1" applyNumberFormat="1" applyFont="1" applyFill="1" applyBorder="1" applyProtection="1"/>
    <xf numFmtId="43" fontId="47" fillId="4" borderId="25" xfId="1" applyNumberFormat="1" applyFont="1" applyFill="1" applyBorder="1" applyProtection="1"/>
    <xf numFmtId="43" fontId="47" fillId="4" borderId="25" xfId="1" applyNumberFormat="1" applyFont="1" applyFill="1" applyBorder="1"/>
    <xf numFmtId="43" fontId="47" fillId="2" borderId="30" xfId="1" applyNumberFormat="1" applyFont="1" applyFill="1" applyBorder="1" applyProtection="1"/>
    <xf numFmtId="43" fontId="47" fillId="2" borderId="28" xfId="1" applyNumberFormat="1" applyFont="1" applyFill="1" applyBorder="1" applyProtection="1"/>
    <xf numFmtId="43" fontId="47" fillId="2" borderId="29" xfId="1" applyNumberFormat="1" applyFont="1" applyFill="1" applyBorder="1" applyProtection="1"/>
    <xf numFmtId="43" fontId="47" fillId="4" borderId="31" xfId="1" applyNumberFormat="1" applyFont="1" applyFill="1" applyBorder="1"/>
    <xf numFmtId="43" fontId="47" fillId="2" borderId="36" xfId="1" applyNumberFormat="1" applyFont="1" applyFill="1" applyBorder="1"/>
    <xf numFmtId="43" fontId="47" fillId="2" borderId="34" xfId="1" applyNumberFormat="1" applyFont="1" applyFill="1" applyBorder="1" applyProtection="1"/>
    <xf numFmtId="164" fontId="47" fillId="2" borderId="32" xfId="1" applyNumberFormat="1" applyFont="1" applyFill="1" applyBorder="1" applyProtection="1"/>
    <xf numFmtId="164" fontId="47" fillId="2" borderId="33" xfId="1" applyNumberFormat="1" applyFont="1" applyFill="1" applyBorder="1" applyProtection="1"/>
    <xf numFmtId="164" fontId="47" fillId="2" borderId="37" xfId="1" applyNumberFormat="1" applyFont="1" applyFill="1" applyBorder="1" applyProtection="1"/>
    <xf numFmtId="43" fontId="47" fillId="2" borderId="42" xfId="1" applyNumberFormat="1" applyFont="1" applyFill="1" applyBorder="1"/>
    <xf numFmtId="43" fontId="47" fillId="2" borderId="40" xfId="1" applyNumberFormat="1" applyFont="1" applyFill="1" applyBorder="1" applyProtection="1"/>
    <xf numFmtId="164" fontId="47" fillId="2" borderId="38" xfId="1" applyNumberFormat="1" applyFont="1" applyFill="1" applyBorder="1" applyProtection="1"/>
    <xf numFmtId="164" fontId="47" fillId="2" borderId="39" xfId="1" applyNumberFormat="1" applyFont="1" applyFill="1" applyBorder="1" applyProtection="1"/>
    <xf numFmtId="164" fontId="47" fillId="2" borderId="43" xfId="1" applyNumberFormat="1" applyFont="1" applyFill="1" applyBorder="1" applyProtection="1"/>
    <xf numFmtId="43" fontId="47" fillId="2" borderId="103" xfId="1" applyNumberFormat="1" applyFont="1" applyFill="1" applyBorder="1"/>
    <xf numFmtId="43" fontId="47" fillId="2" borderId="46" xfId="1" applyNumberFormat="1" applyFont="1" applyFill="1" applyBorder="1" applyProtection="1"/>
    <xf numFmtId="164" fontId="47" fillId="2" borderId="44" xfId="1" applyNumberFormat="1" applyFont="1" applyFill="1" applyBorder="1" applyProtection="1"/>
    <xf numFmtId="164" fontId="47" fillId="2" borderId="45" xfId="1" applyNumberFormat="1" applyFont="1" applyFill="1" applyBorder="1" applyProtection="1"/>
    <xf numFmtId="164" fontId="47" fillId="2" borderId="48" xfId="1" applyNumberFormat="1" applyFont="1" applyFill="1" applyBorder="1" applyProtection="1"/>
    <xf numFmtId="0" fontId="47" fillId="4" borderId="25" xfId="0" applyFont="1" applyFill="1" applyBorder="1"/>
    <xf numFmtId="0" fontId="47" fillId="4" borderId="31" xfId="0" applyFont="1" applyFill="1" applyBorder="1"/>
    <xf numFmtId="43" fontId="47" fillId="2" borderId="69" xfId="1" applyNumberFormat="1" applyFont="1" applyFill="1" applyBorder="1" applyProtection="1"/>
    <xf numFmtId="43" fontId="47" fillId="2" borderId="66" xfId="1" applyNumberFormat="1" applyFont="1" applyFill="1" applyBorder="1" applyProtection="1"/>
    <xf numFmtId="43" fontId="47" fillId="2" borderId="67" xfId="1" applyNumberFormat="1" applyFont="1" applyFill="1" applyBorder="1" applyProtection="1"/>
    <xf numFmtId="0" fontId="52" fillId="4" borderId="25" xfId="0" applyFont="1" applyFill="1" applyBorder="1" applyAlignment="1" applyProtection="1"/>
    <xf numFmtId="0" fontId="52" fillId="4" borderId="25" xfId="0" applyFont="1" applyFill="1" applyBorder="1" applyAlignment="1"/>
    <xf numFmtId="43" fontId="47" fillId="2" borderId="57" xfId="1" applyNumberFormat="1" applyFont="1" applyFill="1" applyBorder="1" applyProtection="1"/>
    <xf numFmtId="43" fontId="47" fillId="2" borderId="58" xfId="1" applyNumberFormat="1" applyFont="1" applyFill="1" applyBorder="1" applyProtection="1"/>
    <xf numFmtId="43" fontId="47" fillId="2" borderId="61" xfId="1" applyNumberFormat="1" applyFont="1" applyFill="1" applyBorder="1" applyProtection="1"/>
    <xf numFmtId="43" fontId="47" fillId="2" borderId="70" xfId="1" applyNumberFormat="1" applyFont="1" applyFill="1" applyBorder="1" applyProtection="1"/>
    <xf numFmtId="43" fontId="47" fillId="2" borderId="85" xfId="1" applyNumberFormat="1" applyFont="1" applyFill="1" applyBorder="1" applyProtection="1"/>
    <xf numFmtId="43" fontId="52" fillId="4" borderId="25" xfId="0" applyNumberFormat="1" applyFont="1" applyFill="1" applyBorder="1" applyAlignment="1"/>
    <xf numFmtId="43" fontId="52" fillId="4" borderId="93" xfId="0" applyNumberFormat="1" applyFont="1" applyFill="1" applyBorder="1" applyAlignment="1"/>
    <xf numFmtId="43" fontId="47" fillId="2" borderId="95" xfId="1" applyNumberFormat="1" applyFont="1" applyFill="1" applyBorder="1" applyProtection="1"/>
    <xf numFmtId="43" fontId="47" fillId="2" borderId="72" xfId="1" applyNumberFormat="1" applyFont="1" applyFill="1" applyBorder="1" applyProtection="1"/>
    <xf numFmtId="43" fontId="47" fillId="2" borderId="75" xfId="1" applyNumberFormat="1" applyFont="1" applyFill="1" applyBorder="1" applyProtection="1"/>
    <xf numFmtId="43" fontId="47" fillId="2" borderId="76" xfId="1" applyNumberFormat="1" applyFont="1" applyFill="1" applyBorder="1" applyProtection="1"/>
    <xf numFmtId="43" fontId="47" fillId="2" borderId="53" xfId="1" applyNumberFormat="1" applyFont="1" applyFill="1" applyBorder="1" applyProtection="1"/>
    <xf numFmtId="43" fontId="47" fillId="2" borderId="75" xfId="1" applyNumberFormat="1" applyFont="1" applyFill="1" applyBorder="1" applyAlignment="1" applyProtection="1"/>
    <xf numFmtId="43" fontId="47" fillId="2" borderId="77" xfId="1" applyNumberFormat="1" applyFont="1" applyFill="1" applyBorder="1" applyProtection="1"/>
    <xf numFmtId="43" fontId="47" fillId="2" borderId="78" xfId="1" applyNumberFormat="1" applyFont="1" applyFill="1" applyBorder="1" applyProtection="1"/>
    <xf numFmtId="43" fontId="47" fillId="2" borderId="54" xfId="1" applyNumberFormat="1" applyFont="1" applyFill="1" applyBorder="1" applyProtection="1"/>
    <xf numFmtId="43" fontId="47" fillId="2" borderId="79" xfId="1" applyNumberFormat="1" applyFont="1" applyFill="1" applyBorder="1" applyProtection="1"/>
    <xf numFmtId="43" fontId="47" fillId="2" borderId="80" xfId="1" applyNumberFormat="1" applyFont="1" applyFill="1" applyBorder="1" applyProtection="1"/>
    <xf numFmtId="43" fontId="47" fillId="2" borderId="55" xfId="1" applyNumberFormat="1" applyFont="1" applyFill="1" applyBorder="1" applyProtection="1"/>
    <xf numFmtId="0" fontId="47" fillId="0" borderId="0" xfId="0" applyFont="1"/>
    <xf numFmtId="0" fontId="52" fillId="5" borderId="22" xfId="0" applyFont="1" applyFill="1" applyBorder="1" applyAlignment="1">
      <alignment horizontal="center" vertical="center"/>
    </xf>
    <xf numFmtId="164" fontId="47" fillId="4" borderId="25" xfId="1" applyNumberFormat="1" applyFont="1" applyFill="1" applyBorder="1"/>
    <xf numFmtId="164" fontId="47" fillId="4" borderId="31" xfId="1" applyNumberFormat="1" applyFont="1" applyFill="1" applyBorder="1"/>
    <xf numFmtId="43" fontId="47" fillId="2" borderId="36" xfId="1" applyNumberFormat="1" applyFont="1" applyFill="1" applyBorder="1" applyProtection="1"/>
    <xf numFmtId="43" fontId="47" fillId="2" borderId="42" xfId="1" applyNumberFormat="1" applyFont="1" applyFill="1" applyBorder="1" applyProtection="1"/>
    <xf numFmtId="43" fontId="47" fillId="2" borderId="103" xfId="1" applyNumberFormat="1" applyFont="1" applyFill="1" applyBorder="1" applyProtection="1"/>
    <xf numFmtId="43" fontId="47" fillId="2" borderId="0" xfId="1" applyNumberFormat="1" applyFont="1" applyFill="1" applyBorder="1" applyProtection="1"/>
    <xf numFmtId="43" fontId="47" fillId="2" borderId="20" xfId="1" applyFont="1" applyFill="1" applyBorder="1"/>
    <xf numFmtId="43" fontId="47" fillId="2" borderId="38" xfId="1" applyFont="1" applyFill="1" applyBorder="1"/>
    <xf numFmtId="43" fontId="47" fillId="4" borderId="25" xfId="0" applyNumberFormat="1" applyFont="1" applyFill="1" applyBorder="1"/>
    <xf numFmtId="43" fontId="47" fillId="2" borderId="57" xfId="1" applyFont="1" applyFill="1" applyBorder="1"/>
    <xf numFmtId="43" fontId="47" fillId="4" borderId="25" xfId="0" applyNumberFormat="1" applyFont="1" applyFill="1" applyBorder="1" applyProtection="1"/>
    <xf numFmtId="0" fontId="47" fillId="4" borderId="25" xfId="0" applyFont="1" applyFill="1" applyBorder="1" applyProtection="1"/>
    <xf numFmtId="43" fontId="47" fillId="2" borderId="50" xfId="1" applyNumberFormat="1" applyFont="1" applyFill="1" applyBorder="1" applyProtection="1"/>
    <xf numFmtId="43" fontId="47" fillId="2" borderId="134" xfId="1" applyNumberFormat="1" applyFont="1" applyFill="1" applyBorder="1" applyProtection="1"/>
    <xf numFmtId="0" fontId="47" fillId="4" borderId="93" xfId="0" applyFont="1" applyFill="1" applyBorder="1"/>
    <xf numFmtId="43" fontId="47" fillId="2" borderId="32" xfId="1" applyNumberFormat="1" applyFont="1" applyFill="1" applyBorder="1" applyAlignment="1" applyProtection="1">
      <alignment horizontal="center"/>
    </xf>
    <xf numFmtId="43" fontId="47" fillId="2" borderId="33" xfId="1" applyNumberFormat="1" applyFont="1" applyFill="1" applyBorder="1" applyAlignment="1" applyProtection="1">
      <alignment horizontal="center"/>
    </xf>
    <xf numFmtId="43" fontId="47" fillId="2" borderId="95" xfId="1" applyNumberFormat="1" applyFont="1" applyFill="1" applyBorder="1" applyAlignment="1" applyProtection="1">
      <alignment horizontal="center"/>
    </xf>
    <xf numFmtId="43" fontId="47" fillId="2" borderId="57" xfId="1" applyNumberFormat="1" applyFont="1" applyFill="1" applyBorder="1" applyAlignment="1" applyProtection="1">
      <alignment horizontal="center"/>
    </xf>
    <xf numFmtId="43" fontId="47" fillId="2" borderId="58" xfId="1" applyNumberFormat="1" applyFont="1" applyFill="1" applyBorder="1" applyAlignment="1" applyProtection="1">
      <alignment horizontal="center"/>
    </xf>
    <xf numFmtId="43" fontId="47" fillId="2" borderId="72" xfId="1" applyNumberFormat="1" applyFont="1" applyFill="1" applyBorder="1" applyAlignment="1" applyProtection="1">
      <alignment horizontal="center"/>
    </xf>
    <xf numFmtId="43" fontId="47" fillId="4" borderId="31" xfId="0" applyNumberFormat="1" applyFont="1" applyFill="1" applyBorder="1"/>
    <xf numFmtId="43" fontId="47" fillId="2" borderId="50" xfId="1" applyNumberFormat="1" applyFont="1" applyFill="1" applyBorder="1"/>
    <xf numFmtId="43" fontId="47" fillId="2" borderId="134" xfId="1" applyNumberFormat="1" applyFont="1" applyFill="1" applyBorder="1"/>
    <xf numFmtId="43" fontId="47" fillId="2" borderId="142" xfId="1" applyNumberFormat="1" applyFont="1" applyFill="1" applyBorder="1" applyProtection="1"/>
    <xf numFmtId="43" fontId="47" fillId="2" borderId="49" xfId="1" applyNumberFormat="1" applyFont="1" applyFill="1" applyBorder="1" applyProtection="1"/>
    <xf numFmtId="43" fontId="47" fillId="2" borderId="51" xfId="1" applyNumberFormat="1" applyFont="1" applyFill="1" applyBorder="1" applyProtection="1"/>
    <xf numFmtId="164" fontId="47" fillId="2" borderId="42" xfId="1" applyNumberFormat="1" applyFont="1" applyFill="1" applyBorder="1" applyProtection="1">
      <protection locked="0"/>
    </xf>
    <xf numFmtId="164" fontId="47" fillId="2" borderId="39" xfId="1" applyNumberFormat="1" applyFont="1" applyFill="1" applyBorder="1" applyProtection="1">
      <protection locked="0"/>
    </xf>
    <xf numFmtId="164" fontId="47" fillId="2" borderId="43" xfId="1" applyNumberFormat="1" applyFont="1" applyFill="1" applyBorder="1" applyProtection="1">
      <protection locked="0"/>
    </xf>
    <xf numFmtId="0" fontId="53" fillId="4" borderId="25" xfId="0" applyFont="1" applyFill="1" applyBorder="1" applyAlignment="1">
      <alignment horizontal="center"/>
    </xf>
    <xf numFmtId="0" fontId="53" fillId="6" borderId="25" xfId="0" applyFont="1" applyFill="1" applyBorder="1" applyAlignment="1">
      <alignment horizontal="center"/>
    </xf>
    <xf numFmtId="164" fontId="47" fillId="2" borderId="132" xfId="1" applyNumberFormat="1" applyFont="1" applyFill="1" applyBorder="1" applyProtection="1">
      <protection locked="0"/>
    </xf>
    <xf numFmtId="164" fontId="47" fillId="2" borderId="58" xfId="1" applyNumberFormat="1" applyFont="1" applyFill="1" applyBorder="1" applyProtection="1">
      <protection locked="0"/>
    </xf>
    <xf numFmtId="164" fontId="47" fillId="2" borderId="61" xfId="1" applyNumberFormat="1" applyFont="1" applyFill="1" applyBorder="1" applyProtection="1">
      <protection locked="0"/>
    </xf>
    <xf numFmtId="167" fontId="20" fillId="2" borderId="0" xfId="0" applyNumberFormat="1" applyFont="1" applyFill="1"/>
    <xf numFmtId="167" fontId="47" fillId="2" borderId="42" xfId="1" applyNumberFormat="1" applyFont="1" applyFill="1" applyBorder="1" applyProtection="1">
      <protection locked="0"/>
    </xf>
    <xf numFmtId="167" fontId="47" fillId="4" borderId="25" xfId="0" applyNumberFormat="1" applyFont="1" applyFill="1" applyBorder="1"/>
    <xf numFmtId="167" fontId="47" fillId="2" borderId="132" xfId="1" applyNumberFormat="1" applyFont="1" applyFill="1" applyBorder="1" applyProtection="1">
      <protection locked="0"/>
    </xf>
    <xf numFmtId="167" fontId="20" fillId="2" borderId="0" xfId="1" applyNumberFormat="1" applyFont="1" applyFill="1"/>
    <xf numFmtId="167" fontId="33" fillId="2" borderId="0" xfId="1" applyNumberFormat="1" applyFont="1" applyFill="1"/>
    <xf numFmtId="167" fontId="40" fillId="2" borderId="0" xfId="0" applyNumberFormat="1" applyFont="1" applyFill="1" applyAlignment="1">
      <alignment vertical="center"/>
    </xf>
    <xf numFmtId="167" fontId="34" fillId="2" borderId="0" xfId="0" applyNumberFormat="1" applyFont="1" applyFill="1" applyAlignment="1">
      <alignment vertical="center"/>
    </xf>
    <xf numFmtId="167" fontId="29" fillId="2" borderId="0" xfId="0" applyNumberFormat="1" applyFont="1" applyFill="1" applyAlignment="1">
      <alignment vertical="center"/>
    </xf>
    <xf numFmtId="167" fontId="29" fillId="2" borderId="0" xfId="0" applyNumberFormat="1" applyFont="1" applyFill="1" applyAlignment="1">
      <alignment vertical="center" wrapText="1"/>
    </xf>
    <xf numFmtId="167" fontId="0" fillId="2" borderId="0" xfId="0" applyNumberFormat="1" applyFill="1"/>
    <xf numFmtId="167" fontId="20" fillId="8" borderId="0" xfId="0" applyNumberFormat="1" applyFont="1" applyFill="1"/>
    <xf numFmtId="167" fontId="47" fillId="2" borderId="39" xfId="1" applyNumberFormat="1" applyFont="1" applyFill="1" applyBorder="1" applyProtection="1">
      <protection locked="0"/>
    </xf>
    <xf numFmtId="167" fontId="47" fillId="2" borderId="58" xfId="1" applyNumberFormat="1" applyFont="1" applyFill="1" applyBorder="1" applyProtection="1">
      <protection locked="0"/>
    </xf>
    <xf numFmtId="167" fontId="47" fillId="2" borderId="40" xfId="1" applyNumberFormat="1" applyFont="1" applyFill="1" applyBorder="1" applyProtection="1">
      <protection locked="0"/>
    </xf>
    <xf numFmtId="167" fontId="47" fillId="2" borderId="59" xfId="1" applyNumberFormat="1" applyFont="1" applyFill="1" applyBorder="1" applyProtection="1">
      <protection locked="0"/>
    </xf>
    <xf numFmtId="167" fontId="20" fillId="0" borderId="0" xfId="0" applyNumberFormat="1" applyFont="1"/>
    <xf numFmtId="167" fontId="0" fillId="0" borderId="0" xfId="0" applyNumberFormat="1"/>
    <xf numFmtId="167" fontId="44" fillId="2" borderId="0" xfId="0" applyNumberFormat="1" applyFont="1" applyFill="1" applyAlignment="1">
      <alignment vertical="center"/>
    </xf>
    <xf numFmtId="167" fontId="33" fillId="2" borderId="0" xfId="0" applyNumberFormat="1" applyFont="1" applyFill="1"/>
    <xf numFmtId="0" fontId="48" fillId="2" borderId="0" xfId="0" applyFont="1" applyFill="1" applyAlignment="1">
      <alignment horizontal="left" vertical="center" wrapText="1"/>
    </xf>
    <xf numFmtId="0" fontId="23" fillId="8" borderId="0" xfId="0" applyFont="1" applyFill="1" applyAlignment="1">
      <alignment horizontal="left" vertical="center"/>
    </xf>
    <xf numFmtId="0" fontId="40" fillId="2" borderId="0" xfId="0" applyFont="1" applyFill="1" applyAlignment="1">
      <alignment horizontal="left" vertical="center" wrapText="1"/>
    </xf>
    <xf numFmtId="0" fontId="20" fillId="2" borderId="0" xfId="0" applyFont="1" applyFill="1" applyAlignment="1">
      <alignment horizontal="center"/>
    </xf>
    <xf numFmtId="0" fontId="20" fillId="2" borderId="1" xfId="0" applyFont="1" applyFill="1" applyBorder="1"/>
    <xf numFmtId="0" fontId="20" fillId="2" borderId="2" xfId="0" applyFont="1" applyFill="1" applyBorder="1"/>
    <xf numFmtId="0" fontId="49" fillId="2" borderId="2" xfId="0" applyFont="1" applyFill="1" applyBorder="1" applyAlignment="1">
      <alignment horizontal="left" vertical="center" wrapText="1"/>
    </xf>
    <xf numFmtId="0" fontId="49" fillId="2" borderId="3" xfId="0" applyFont="1" applyFill="1" applyBorder="1" applyAlignment="1">
      <alignment horizontal="left" vertical="center" wrapText="1"/>
    </xf>
    <xf numFmtId="0" fontId="20" fillId="2" borderId="4" xfId="0" applyFont="1" applyFill="1" applyBorder="1"/>
    <xf numFmtId="0" fontId="48" fillId="2" borderId="5" xfId="0" applyFont="1" applyFill="1" applyBorder="1" applyAlignment="1">
      <alignment horizontal="left" vertical="center" wrapText="1"/>
    </xf>
    <xf numFmtId="0" fontId="51" fillId="2" borderId="0" xfId="0" applyFont="1" applyFill="1" applyAlignment="1">
      <alignment vertical="center" wrapText="1"/>
    </xf>
    <xf numFmtId="0" fontId="51" fillId="2" borderId="5" xfId="0" applyFont="1" applyFill="1" applyBorder="1" applyAlignment="1">
      <alignment vertical="center" wrapText="1"/>
    </xf>
    <xf numFmtId="0" fontId="20" fillId="2" borderId="5" xfId="0" applyFont="1" applyFill="1" applyBorder="1"/>
    <xf numFmtId="0" fontId="42" fillId="2" borderId="5" xfId="0" applyFont="1" applyFill="1" applyBorder="1" applyAlignment="1">
      <alignment vertical="center" wrapText="1"/>
    </xf>
    <xf numFmtId="0" fontId="33" fillId="2" borderId="5" xfId="0" applyFont="1" applyFill="1" applyBorder="1"/>
    <xf numFmtId="0" fontId="43" fillId="2" borderId="5" xfId="0" applyFont="1" applyFill="1" applyBorder="1"/>
    <xf numFmtId="0" fontId="20" fillId="2" borderId="6" xfId="0" applyFont="1" applyFill="1" applyBorder="1"/>
    <xf numFmtId="0" fontId="20" fillId="2" borderId="7" xfId="0" applyFont="1" applyFill="1" applyBorder="1"/>
    <xf numFmtId="0" fontId="20" fillId="2" borderId="8" xfId="0" applyFont="1" applyFill="1" applyBorder="1"/>
    <xf numFmtId="167" fontId="14" fillId="8" borderId="0" xfId="0" applyNumberFormat="1" applyFont="1" applyFill="1"/>
    <xf numFmtId="0" fontId="21" fillId="8" borderId="0" xfId="0" applyFont="1" applyFill="1" applyAlignment="1">
      <alignment vertical="center" wrapText="1"/>
    </xf>
    <xf numFmtId="167" fontId="47" fillId="2" borderId="76" xfId="0" applyNumberFormat="1" applyFont="1" applyFill="1" applyBorder="1" applyAlignment="1" applyProtection="1">
      <alignment horizontal="center"/>
      <protection locked="0"/>
    </xf>
    <xf numFmtId="0" fontId="47" fillId="2" borderId="81" xfId="0" applyFont="1" applyFill="1" applyBorder="1" applyAlignment="1" applyProtection="1">
      <alignment horizontal="center"/>
      <protection locked="0"/>
    </xf>
    <xf numFmtId="0" fontId="47" fillId="2" borderId="76" xfId="0" applyFont="1" applyFill="1" applyBorder="1" applyAlignment="1" applyProtection="1">
      <alignment horizontal="center"/>
      <protection locked="0"/>
    </xf>
    <xf numFmtId="167" fontId="47" fillId="2" borderId="78" xfId="0" applyNumberFormat="1" applyFont="1" applyFill="1" applyBorder="1" applyAlignment="1" applyProtection="1">
      <alignment horizontal="center"/>
      <protection locked="0"/>
    </xf>
    <xf numFmtId="0" fontId="47" fillId="2" borderId="82" xfId="0" applyFont="1" applyFill="1" applyBorder="1" applyAlignment="1" applyProtection="1">
      <alignment horizontal="center"/>
      <protection locked="0"/>
    </xf>
    <xf numFmtId="0" fontId="47" fillId="2" borderId="78" xfId="0" applyFont="1" applyFill="1" applyBorder="1" applyAlignment="1" applyProtection="1">
      <alignment horizontal="center"/>
      <protection locked="0"/>
    </xf>
    <xf numFmtId="167" fontId="47" fillId="2" borderId="80" xfId="0" applyNumberFormat="1" applyFont="1" applyFill="1" applyBorder="1" applyAlignment="1" applyProtection="1">
      <alignment horizontal="center"/>
      <protection locked="0"/>
    </xf>
    <xf numFmtId="0" fontId="47" fillId="2" borderId="83" xfId="0" applyFont="1" applyFill="1" applyBorder="1" applyAlignment="1" applyProtection="1">
      <alignment horizontal="center"/>
      <protection locked="0"/>
    </xf>
    <xf numFmtId="0" fontId="47" fillId="2" borderId="80" xfId="0" applyFont="1" applyFill="1" applyBorder="1" applyAlignment="1" applyProtection="1">
      <alignment horizontal="center"/>
      <protection locked="0"/>
    </xf>
    <xf numFmtId="0" fontId="53" fillId="4" borderId="25" xfId="0" applyFont="1" applyFill="1" applyBorder="1" applyAlignment="1" applyProtection="1">
      <alignment horizontal="center"/>
    </xf>
    <xf numFmtId="0" fontId="47" fillId="2" borderId="0" xfId="0" applyFont="1" applyFill="1"/>
    <xf numFmtId="0" fontId="47" fillId="4" borderId="25" xfId="0" applyFont="1" applyFill="1" applyBorder="1" applyAlignment="1">
      <alignment horizontal="center"/>
    </xf>
    <xf numFmtId="0" fontId="47" fillId="4" borderId="25" xfId="0" applyFont="1" applyFill="1" applyBorder="1" applyAlignment="1">
      <alignment horizontal="left"/>
    </xf>
    <xf numFmtId="0" fontId="47" fillId="2" borderId="0" xfId="0" applyFont="1" applyFill="1" applyAlignment="1">
      <alignment horizontal="center"/>
    </xf>
    <xf numFmtId="0" fontId="52" fillId="4" borderId="104" xfId="0" applyFont="1" applyFill="1" applyBorder="1" applyAlignment="1">
      <alignment horizontal="left"/>
    </xf>
    <xf numFmtId="0" fontId="52" fillId="4" borderId="20" xfId="0" applyFont="1" applyFill="1" applyBorder="1" applyAlignment="1">
      <alignment horizontal="left"/>
    </xf>
    <xf numFmtId="0" fontId="53" fillId="4" borderId="20" xfId="0" applyFont="1" applyFill="1" applyBorder="1" applyAlignment="1" applyProtection="1">
      <alignment horizontal="center"/>
    </xf>
    <xf numFmtId="0" fontId="52" fillId="4" borderId="20" xfId="0" applyFont="1" applyFill="1" applyBorder="1" applyAlignment="1" applyProtection="1">
      <alignment horizontal="left"/>
    </xf>
    <xf numFmtId="0" fontId="52" fillId="4" borderId="92" xfId="0" applyFont="1" applyFill="1" applyBorder="1" applyAlignment="1"/>
    <xf numFmtId="0" fontId="52" fillId="4" borderId="105" xfId="0" applyFont="1" applyFill="1" applyBorder="1" applyAlignment="1">
      <alignment horizontal="left"/>
    </xf>
    <xf numFmtId="0" fontId="52" fillId="4" borderId="24" xfId="0" applyFont="1" applyFill="1" applyBorder="1"/>
    <xf numFmtId="0" fontId="52" fillId="4" borderId="25" xfId="0" applyFont="1" applyFill="1" applyBorder="1"/>
    <xf numFmtId="0" fontId="55" fillId="0" borderId="0" xfId="0" applyFont="1"/>
    <xf numFmtId="167" fontId="53" fillId="4" borderId="20" xfId="0" applyNumberFormat="1" applyFont="1" applyFill="1" applyBorder="1" applyAlignment="1">
      <alignment horizontal="center"/>
    </xf>
    <xf numFmtId="0" fontId="53" fillId="4" borderId="20" xfId="0" applyFont="1" applyFill="1" applyBorder="1" applyAlignment="1"/>
    <xf numFmtId="167" fontId="56" fillId="4" borderId="20" xfId="0" applyNumberFormat="1" applyFont="1" applyFill="1" applyBorder="1" applyAlignment="1">
      <alignment horizontal="center"/>
    </xf>
    <xf numFmtId="0" fontId="56" fillId="4" borderId="20" xfId="0" applyFont="1" applyFill="1" applyBorder="1" applyAlignment="1"/>
    <xf numFmtId="0" fontId="57" fillId="4" borderId="20" xfId="0" applyFont="1" applyFill="1" applyBorder="1"/>
    <xf numFmtId="0" fontId="57" fillId="4" borderId="20" xfId="0" applyFont="1" applyFill="1" applyBorder="1" applyAlignment="1">
      <alignment horizontal="center"/>
    </xf>
    <xf numFmtId="0" fontId="57" fillId="4" borderId="65" xfId="0" applyFont="1" applyFill="1" applyBorder="1"/>
    <xf numFmtId="0" fontId="47" fillId="4" borderId="19" xfId="0" applyFont="1" applyFill="1" applyBorder="1" applyAlignment="1">
      <alignment horizontal="center"/>
    </xf>
    <xf numFmtId="0" fontId="47" fillId="4" borderId="31" xfId="0" applyFont="1" applyFill="1" applyBorder="1" applyAlignment="1">
      <alignment horizontal="center"/>
    </xf>
    <xf numFmtId="14" fontId="47" fillId="2" borderId="139" xfId="0" applyNumberFormat="1" applyFont="1" applyFill="1" applyBorder="1" applyAlignment="1" applyProtection="1">
      <alignment horizontal="center"/>
      <protection locked="0"/>
    </xf>
    <xf numFmtId="0" fontId="47" fillId="2" borderId="62" xfId="0" applyFont="1" applyFill="1" applyBorder="1" applyAlignment="1" applyProtection="1">
      <alignment horizontal="center"/>
      <protection locked="0"/>
    </xf>
    <xf numFmtId="0" fontId="47" fillId="2" borderId="140" xfId="0" applyFont="1" applyFill="1" applyBorder="1" applyAlignment="1" applyProtection="1">
      <alignment horizontal="center"/>
      <protection locked="0"/>
    </xf>
    <xf numFmtId="0" fontId="47" fillId="2" borderId="111" xfId="0" applyFont="1" applyFill="1" applyBorder="1" applyAlignment="1" applyProtection="1">
      <alignment horizontal="center"/>
      <protection locked="0"/>
    </xf>
    <xf numFmtId="0" fontId="47" fillId="4" borderId="25" xfId="0" applyFont="1" applyFill="1" applyBorder="1" applyAlignment="1"/>
    <xf numFmtId="0" fontId="47" fillId="2" borderId="20" xfId="0" applyFont="1" applyFill="1" applyBorder="1" applyAlignment="1">
      <alignment horizontal="left"/>
    </xf>
    <xf numFmtId="0" fontId="47" fillId="2" borderId="20" xfId="0" applyFont="1" applyFill="1" applyBorder="1" applyAlignment="1" applyProtection="1">
      <alignment horizontal="center"/>
      <protection locked="0"/>
    </xf>
    <xf numFmtId="0" fontId="33" fillId="2" borderId="7" xfId="0" applyFont="1" applyFill="1" applyBorder="1"/>
    <xf numFmtId="0" fontId="22" fillId="2" borderId="4" xfId="0" applyFont="1" applyFill="1" applyBorder="1" applyAlignment="1">
      <alignment vertical="center"/>
    </xf>
    <xf numFmtId="0" fontId="56" fillId="4" borderId="25" xfId="0" applyFont="1" applyFill="1" applyBorder="1" applyAlignment="1"/>
    <xf numFmtId="0" fontId="56" fillId="6" borderId="25" xfId="0" applyFont="1" applyFill="1" applyBorder="1" applyAlignment="1"/>
    <xf numFmtId="0" fontId="56" fillId="4" borderId="25" xfId="0" applyFont="1" applyFill="1" applyBorder="1" applyAlignment="1">
      <alignment horizontal="center"/>
    </xf>
    <xf numFmtId="0" fontId="56" fillId="4" borderId="25" xfId="0" applyFont="1" applyFill="1" applyBorder="1"/>
    <xf numFmtId="0" fontId="58" fillId="4" borderId="25" xfId="0" applyFont="1" applyFill="1" applyBorder="1" applyAlignment="1">
      <alignment horizontal="center"/>
    </xf>
    <xf numFmtId="167" fontId="58" fillId="4" borderId="25" xfId="0" applyNumberFormat="1" applyFont="1" applyFill="1" applyBorder="1" applyAlignment="1">
      <alignment horizontal="center"/>
    </xf>
    <xf numFmtId="0" fontId="56" fillId="4" borderId="31" xfId="0" applyFont="1" applyFill="1" applyBorder="1"/>
    <xf numFmtId="164" fontId="33" fillId="2" borderId="0" xfId="1" applyNumberFormat="1" applyFont="1" applyFill="1" applyAlignment="1"/>
    <xf numFmtId="167" fontId="33" fillId="2" borderId="0" xfId="1" applyNumberFormat="1" applyFont="1" applyFill="1" applyAlignment="1"/>
    <xf numFmtId="0" fontId="40" fillId="2" borderId="0" xfId="0" applyFont="1" applyFill="1" applyAlignment="1"/>
    <xf numFmtId="167" fontId="40" fillId="2" borderId="0" xfId="0" applyNumberFormat="1" applyFont="1" applyFill="1" applyAlignment="1"/>
    <xf numFmtId="0" fontId="58" fillId="4" borderId="25" xfId="0" applyFont="1" applyFill="1" applyBorder="1" applyAlignment="1" applyProtection="1">
      <alignment horizontal="center"/>
    </xf>
    <xf numFmtId="0" fontId="47" fillId="2" borderId="130" xfId="0" applyFont="1" applyFill="1" applyBorder="1" applyAlignment="1">
      <alignment horizontal="left"/>
    </xf>
    <xf numFmtId="0" fontId="47" fillId="2" borderId="119" xfId="0" applyFont="1" applyFill="1" applyBorder="1" applyAlignment="1">
      <alignment horizontal="left"/>
    </xf>
    <xf numFmtId="0" fontId="47" fillId="2" borderId="141" xfId="0" applyFont="1" applyFill="1" applyBorder="1" applyAlignment="1">
      <alignment horizontal="left"/>
    </xf>
    <xf numFmtId="0" fontId="47" fillId="2" borderId="40" xfId="0" applyFont="1" applyFill="1" applyBorder="1" applyAlignment="1">
      <alignment horizontal="left"/>
    </xf>
    <xf numFmtId="0" fontId="47" fillId="2" borderId="41" xfId="0" applyFont="1" applyFill="1" applyBorder="1" applyAlignment="1">
      <alignment horizontal="left"/>
    </xf>
    <xf numFmtId="0" fontId="47" fillId="2" borderId="64" xfId="0" applyFont="1" applyFill="1" applyBorder="1" applyAlignment="1">
      <alignment horizontal="left"/>
    </xf>
    <xf numFmtId="0" fontId="53" fillId="6" borderId="25" xfId="0" applyFont="1" applyFill="1" applyBorder="1" applyAlignment="1" applyProtection="1">
      <alignment horizontal="center"/>
    </xf>
    <xf numFmtId="0" fontId="47" fillId="2" borderId="63" xfId="0" applyFont="1" applyFill="1" applyBorder="1" applyAlignment="1">
      <alignment horizontal="left"/>
    </xf>
    <xf numFmtId="0" fontId="47" fillId="2" borderId="42" xfId="0" applyFont="1" applyFill="1" applyBorder="1" applyAlignment="1">
      <alignment horizontal="left"/>
    </xf>
    <xf numFmtId="167" fontId="47" fillId="2" borderId="103" xfId="1" applyNumberFormat="1" applyFont="1" applyFill="1" applyBorder="1" applyProtection="1">
      <protection locked="0"/>
    </xf>
    <xf numFmtId="164" fontId="47" fillId="2" borderId="103" xfId="1" applyNumberFormat="1" applyFont="1" applyFill="1" applyBorder="1" applyProtection="1">
      <protection locked="0"/>
    </xf>
    <xf numFmtId="167" fontId="47" fillId="2" borderId="45" xfId="1" applyNumberFormat="1" applyFont="1" applyFill="1" applyBorder="1" applyProtection="1">
      <protection locked="0"/>
    </xf>
    <xf numFmtId="164" fontId="47" fillId="2" borderId="45" xfId="1" applyNumberFormat="1" applyFont="1" applyFill="1" applyBorder="1" applyProtection="1">
      <protection locked="0"/>
    </xf>
    <xf numFmtId="167" fontId="47" fillId="2" borderId="46" xfId="1" applyNumberFormat="1" applyFont="1" applyFill="1" applyBorder="1" applyProtection="1">
      <protection locked="0"/>
    </xf>
    <xf numFmtId="164" fontId="47" fillId="2" borderId="48" xfId="1" applyNumberFormat="1" applyFont="1" applyFill="1" applyBorder="1" applyProtection="1">
      <protection locked="0"/>
    </xf>
    <xf numFmtId="167" fontId="47" fillId="4" borderId="25" xfId="0" applyNumberFormat="1" applyFont="1" applyFill="1" applyBorder="1" applyProtection="1">
      <protection locked="0"/>
    </xf>
    <xf numFmtId="0" fontId="47" fillId="4" borderId="25" xfId="0" applyFont="1" applyFill="1" applyBorder="1" applyProtection="1">
      <protection locked="0"/>
    </xf>
    <xf numFmtId="0" fontId="56" fillId="4" borderId="25" xfId="0" applyFont="1" applyFill="1" applyBorder="1" applyAlignment="1" applyProtection="1">
      <alignment horizontal="center"/>
    </xf>
    <xf numFmtId="0" fontId="53" fillId="4" borderId="20" xfId="0" applyFont="1" applyFill="1" applyBorder="1" applyAlignment="1">
      <alignment horizontal="center"/>
    </xf>
    <xf numFmtId="43" fontId="47" fillId="2" borderId="69" xfId="1" applyNumberFormat="1" applyFont="1" applyFill="1" applyBorder="1"/>
    <xf numFmtId="43" fontId="47" fillId="2" borderId="66" xfId="1" applyNumberFormat="1" applyFont="1" applyFill="1" applyBorder="1"/>
    <xf numFmtId="43" fontId="47" fillId="2" borderId="67" xfId="1" applyNumberFormat="1" applyFont="1" applyFill="1" applyBorder="1"/>
    <xf numFmtId="43" fontId="47" fillId="2" borderId="70" xfId="1" applyNumberFormat="1" applyFont="1" applyFill="1" applyBorder="1"/>
    <xf numFmtId="43" fontId="47" fillId="2" borderId="38" xfId="1" applyNumberFormat="1" applyFont="1" applyFill="1" applyBorder="1"/>
    <xf numFmtId="43" fontId="47" fillId="2" borderId="39" xfId="1" applyNumberFormat="1" applyFont="1" applyFill="1" applyBorder="1"/>
    <xf numFmtId="43" fontId="47" fillId="2" borderId="43" xfId="1" applyNumberFormat="1" applyFont="1" applyFill="1" applyBorder="1"/>
    <xf numFmtId="43" fontId="47" fillId="2" borderId="85" xfId="1" applyNumberFormat="1" applyFont="1" applyFill="1" applyBorder="1"/>
    <xf numFmtId="43" fontId="47" fillId="2" borderId="44" xfId="1" applyNumberFormat="1" applyFont="1" applyFill="1" applyBorder="1"/>
    <xf numFmtId="43" fontId="47" fillId="2" borderId="45" xfId="1" applyNumberFormat="1" applyFont="1" applyFill="1" applyBorder="1"/>
    <xf numFmtId="43" fontId="47" fillId="2" borderId="48" xfId="1" applyNumberFormat="1" applyFont="1" applyFill="1" applyBorder="1"/>
    <xf numFmtId="0" fontId="52" fillId="4" borderId="92" xfId="0" applyFont="1" applyFill="1" applyBorder="1"/>
    <xf numFmtId="0" fontId="52" fillId="4" borderId="93" xfId="0" applyFont="1" applyFill="1" applyBorder="1"/>
    <xf numFmtId="43" fontId="47" fillId="2" borderId="32" xfId="1" applyNumberFormat="1" applyFont="1" applyFill="1" applyBorder="1"/>
    <xf numFmtId="43" fontId="47" fillId="2" borderId="33" xfId="1" applyNumberFormat="1" applyFont="1" applyFill="1" applyBorder="1"/>
    <xf numFmtId="43" fontId="47" fillId="2" borderId="37" xfId="1" applyNumberFormat="1" applyFont="1" applyFill="1" applyBorder="1"/>
    <xf numFmtId="43" fontId="47" fillId="2" borderId="95" xfId="1" applyNumberFormat="1" applyFont="1" applyFill="1" applyBorder="1"/>
    <xf numFmtId="43" fontId="47" fillId="2" borderId="57" xfId="1" applyNumberFormat="1" applyFont="1" applyFill="1" applyBorder="1"/>
    <xf numFmtId="43" fontId="47" fillId="2" borderId="58" xfId="1" applyNumberFormat="1" applyFont="1" applyFill="1" applyBorder="1"/>
    <xf numFmtId="43" fontId="47" fillId="2" borderId="72" xfId="1" applyNumberFormat="1" applyFont="1" applyFill="1" applyBorder="1"/>
    <xf numFmtId="43" fontId="47" fillId="2" borderId="32" xfId="1" applyNumberFormat="1" applyFont="1" applyFill="1" applyBorder="1" applyAlignment="1">
      <alignment horizontal="center"/>
    </xf>
    <xf numFmtId="43" fontId="47" fillId="2" borderId="57" xfId="1" applyNumberFormat="1" applyFont="1" applyFill="1" applyBorder="1" applyAlignment="1">
      <alignment horizontal="center"/>
    </xf>
    <xf numFmtId="0" fontId="33" fillId="2" borderId="0" xfId="0" applyFont="1" applyFill="1" applyAlignment="1">
      <alignment horizontal="left"/>
    </xf>
    <xf numFmtId="0" fontId="33" fillId="2" borderId="0" xfId="0" applyFont="1" applyFill="1" applyAlignment="1">
      <alignment vertical="top"/>
    </xf>
    <xf numFmtId="0" fontId="33" fillId="2" borderId="0" xfId="0" applyFont="1" applyFill="1" applyAlignment="1">
      <alignment vertical="center" wrapText="1"/>
    </xf>
    <xf numFmtId="0" fontId="14" fillId="8" borderId="0" xfId="0" applyFont="1" applyFill="1"/>
    <xf numFmtId="0" fontId="14" fillId="8" borderId="0" xfId="0" applyFont="1" applyFill="1" applyAlignment="1">
      <alignment horizontal="center" vertical="center"/>
    </xf>
    <xf numFmtId="0" fontId="23" fillId="8" borderId="0" xfId="0" applyFont="1" applyFill="1" applyAlignment="1">
      <alignment horizontal="left" vertical="center"/>
    </xf>
    <xf numFmtId="0" fontId="20" fillId="3" borderId="0" xfId="0" applyFont="1" applyFill="1"/>
    <xf numFmtId="0" fontId="23" fillId="8" borderId="0" xfId="0" quotePrefix="1" applyFont="1" applyFill="1" applyAlignment="1">
      <alignment horizontal="left" vertical="center" indent="1"/>
    </xf>
    <xf numFmtId="0" fontId="59" fillId="2" borderId="0" xfId="0" applyFont="1" applyFill="1" applyAlignment="1">
      <alignment vertical="top" wrapText="1"/>
    </xf>
    <xf numFmtId="0" fontId="26" fillId="2" borderId="0" xfId="0" applyFont="1" applyFill="1" applyAlignment="1">
      <alignment vertical="top" wrapText="1"/>
    </xf>
    <xf numFmtId="0" fontId="14" fillId="8" borderId="0" xfId="0" applyFont="1" applyFill="1"/>
    <xf numFmtId="0" fontId="47" fillId="2" borderId="79" xfId="0" applyFont="1" applyFill="1" applyBorder="1" applyAlignment="1">
      <alignment horizontal="left"/>
    </xf>
    <xf numFmtId="0" fontId="20" fillId="2" borderId="0" xfId="0" applyFont="1" applyFill="1" applyAlignment="1"/>
    <xf numFmtId="0" fontId="22" fillId="2" borderId="0" xfId="0" applyFont="1" applyFill="1"/>
    <xf numFmtId="0" fontId="47" fillId="4" borderId="24" xfId="0" applyFont="1" applyFill="1" applyBorder="1"/>
    <xf numFmtId="164" fontId="47" fillId="4" borderId="28" xfId="1" applyNumberFormat="1" applyFont="1" applyFill="1" applyBorder="1"/>
    <xf numFmtId="43" fontId="47" fillId="4" borderId="28" xfId="1" applyNumberFormat="1" applyFont="1" applyFill="1" applyBorder="1"/>
    <xf numFmtId="43" fontId="47" fillId="4" borderId="29" xfId="1" applyNumberFormat="1" applyFont="1" applyFill="1" applyBorder="1"/>
    <xf numFmtId="0" fontId="47" fillId="2" borderId="118" xfId="0" applyFont="1" applyFill="1" applyBorder="1"/>
    <xf numFmtId="0" fontId="47" fillId="2" borderId="119" xfId="0" applyFont="1" applyFill="1" applyBorder="1"/>
    <xf numFmtId="43" fontId="47" fillId="2" borderId="0" xfId="1" applyNumberFormat="1" applyFont="1" applyFill="1"/>
    <xf numFmtId="14" fontId="47" fillId="2" borderId="0" xfId="0" applyNumberFormat="1" applyFont="1" applyFill="1"/>
    <xf numFmtId="0" fontId="47" fillId="2" borderId="0" xfId="0" applyNumberFormat="1" applyFont="1" applyFill="1" applyAlignment="1">
      <alignment horizontal="center"/>
    </xf>
    <xf numFmtId="0" fontId="20" fillId="2" borderId="0" xfId="0" applyFont="1" applyFill="1" applyBorder="1" applyAlignment="1">
      <alignment horizontal="left"/>
    </xf>
    <xf numFmtId="0" fontId="14" fillId="8" borderId="0" xfId="0" applyFont="1" applyFill="1" applyAlignment="1"/>
    <xf numFmtId="0" fontId="14" fillId="8" borderId="0" xfId="0" applyFont="1" applyFill="1" applyAlignment="1">
      <alignment vertical="center"/>
    </xf>
    <xf numFmtId="0" fontId="13" fillId="8" borderId="0" xfId="0" applyFont="1" applyFill="1" applyAlignment="1">
      <alignment vertical="center"/>
    </xf>
    <xf numFmtId="0" fontId="47" fillId="2" borderId="144" xfId="0" applyFont="1" applyFill="1" applyBorder="1"/>
    <xf numFmtId="0" fontId="47" fillId="2" borderId="151" xfId="0" applyFont="1" applyFill="1" applyBorder="1"/>
    <xf numFmtId="0" fontId="47" fillId="2" borderId="144" xfId="0" applyFont="1" applyFill="1" applyBorder="1" applyAlignment="1">
      <alignment horizontal="left"/>
    </xf>
    <xf numFmtId="0" fontId="47" fillId="2" borderId="80" xfId="0" applyNumberFormat="1" applyFont="1" applyFill="1" applyBorder="1" applyAlignment="1">
      <alignment horizontal="left"/>
    </xf>
    <xf numFmtId="167" fontId="47" fillId="2" borderId="57" xfId="1" applyNumberFormat="1" applyFont="1" applyFill="1" applyBorder="1" applyProtection="1">
      <protection locked="0"/>
    </xf>
    <xf numFmtId="0" fontId="0" fillId="2" borderId="0" xfId="0" applyFill="1" applyBorder="1" applyAlignment="1">
      <alignment horizontal="center"/>
    </xf>
    <xf numFmtId="14" fontId="0" fillId="2" borderId="152" xfId="0" applyNumberFormat="1" applyFill="1" applyBorder="1"/>
    <xf numFmtId="2" fontId="0" fillId="2" borderId="1" xfId="0" applyNumberFormat="1" applyFont="1" applyFill="1" applyBorder="1"/>
    <xf numFmtId="166" fontId="0" fillId="2" borderId="2" xfId="0" applyNumberFormat="1" applyFont="1" applyFill="1" applyBorder="1"/>
    <xf numFmtId="2" fontId="0" fillId="2" borderId="2" xfId="0" applyNumberFormat="1" applyFont="1" applyFill="1" applyBorder="1"/>
    <xf numFmtId="2" fontId="0" fillId="2" borderId="3" xfId="0" applyNumberFormat="1" applyFont="1" applyFill="1" applyBorder="1"/>
    <xf numFmtId="2" fontId="0" fillId="2" borderId="4" xfId="0" applyNumberFormat="1" applyFont="1" applyFill="1" applyBorder="1"/>
    <xf numFmtId="2" fontId="0" fillId="2" borderId="0" xfId="0" applyNumberFormat="1" applyFont="1" applyFill="1" applyBorder="1"/>
    <xf numFmtId="2" fontId="0" fillId="2" borderId="5" xfId="0" applyNumberFormat="1" applyFont="1" applyFill="1" applyBorder="1"/>
    <xf numFmtId="14" fontId="0" fillId="2" borderId="0" xfId="0" applyNumberFormat="1" applyFont="1" applyFill="1" applyBorder="1"/>
    <xf numFmtId="14" fontId="0" fillId="2" borderId="1" xfId="0" applyNumberFormat="1" applyFont="1" applyFill="1" applyBorder="1"/>
    <xf numFmtId="0" fontId="0" fillId="2" borderId="2" xfId="0" applyNumberFormat="1" applyFill="1" applyBorder="1" applyAlignment="1">
      <alignment horizontal="center"/>
    </xf>
    <xf numFmtId="0" fontId="0" fillId="2" borderId="0" xfId="0" applyFont="1" applyFill="1" applyBorder="1" applyAlignment="1">
      <alignment horizontal="center"/>
    </xf>
    <xf numFmtId="0" fontId="0" fillId="2" borderId="7" xfId="0" applyFill="1" applyBorder="1" applyAlignment="1">
      <alignment horizontal="center"/>
    </xf>
    <xf numFmtId="14" fontId="8" fillId="2" borderId="1" xfId="0" applyNumberFormat="1" applyFont="1" applyFill="1" applyBorder="1"/>
    <xf numFmtId="166" fontId="8" fillId="2" borderId="2" xfId="0" applyNumberFormat="1" applyFont="1" applyFill="1" applyBorder="1"/>
    <xf numFmtId="0" fontId="8" fillId="2" borderId="2" xfId="0" applyFont="1" applyFill="1" applyBorder="1"/>
    <xf numFmtId="14" fontId="8" fillId="2" borderId="4" xfId="0" applyNumberFormat="1" applyFont="1" applyFill="1" applyBorder="1"/>
    <xf numFmtId="2" fontId="0" fillId="2" borderId="1" xfId="0" applyNumberFormat="1" applyFill="1" applyBorder="1"/>
    <xf numFmtId="2" fontId="0" fillId="2" borderId="4" xfId="0" applyNumberFormat="1" applyFill="1" applyBorder="1"/>
    <xf numFmtId="2" fontId="0" fillId="2" borderId="0" xfId="0" applyNumberFormat="1" applyFill="1" applyBorder="1"/>
    <xf numFmtId="2" fontId="0" fillId="2" borderId="5" xfId="0" applyNumberFormat="1" applyFill="1" applyBorder="1"/>
    <xf numFmtId="0" fontId="0" fillId="2" borderId="2" xfId="0" applyFill="1" applyBorder="1" applyAlignment="1">
      <alignment horizontal="center"/>
    </xf>
    <xf numFmtId="0" fontId="55" fillId="2" borderId="0" xfId="0" applyFont="1" applyFill="1"/>
    <xf numFmtId="2" fontId="55" fillId="2" borderId="0" xfId="0" applyNumberFormat="1" applyFont="1" applyFill="1"/>
    <xf numFmtId="14" fontId="55" fillId="2" borderId="0" xfId="0" applyNumberFormat="1" applyFont="1" applyFill="1"/>
    <xf numFmtId="0" fontId="55" fillId="2" borderId="0" xfId="0" applyNumberFormat="1" applyFont="1" applyFill="1" applyAlignment="1">
      <alignment horizontal="center"/>
    </xf>
    <xf numFmtId="0" fontId="62" fillId="10" borderId="18" xfId="3" applyBorder="1" applyAlignment="1">
      <alignment horizontal="center" vertical="center"/>
    </xf>
    <xf numFmtId="0" fontId="62" fillId="10" borderId="31" xfId="3" applyBorder="1"/>
    <xf numFmtId="2" fontId="62" fillId="10" borderId="50" xfId="3" applyNumberFormat="1" applyBorder="1" applyProtection="1"/>
    <xf numFmtId="2" fontId="62" fillId="10" borderId="31" xfId="3" applyNumberFormat="1" applyBorder="1"/>
    <xf numFmtId="2" fontId="62" fillId="10" borderId="134" xfId="3" applyNumberFormat="1" applyBorder="1" applyProtection="1"/>
    <xf numFmtId="0" fontId="62" fillId="10" borderId="31" xfId="3" applyBorder="1" applyProtection="1"/>
    <xf numFmtId="43" fontId="62" fillId="10" borderId="31" xfId="3" applyNumberFormat="1" applyBorder="1"/>
    <xf numFmtId="2" fontId="62" fillId="10" borderId="31" xfId="3" applyNumberFormat="1" applyBorder="1" applyProtection="1"/>
    <xf numFmtId="2" fontId="62" fillId="10" borderId="18" xfId="3" applyNumberFormat="1" applyBorder="1" applyAlignment="1">
      <alignment horizontal="center" vertical="center"/>
    </xf>
    <xf numFmtId="43" fontId="47" fillId="2" borderId="119" xfId="0" applyNumberFormat="1" applyFont="1" applyFill="1" applyBorder="1"/>
    <xf numFmtId="43" fontId="47" fillId="2" borderId="120" xfId="0" applyNumberFormat="1" applyFont="1" applyFill="1" applyBorder="1"/>
    <xf numFmtId="43" fontId="47" fillId="2" borderId="113" xfId="1" applyNumberFormat="1" applyFont="1" applyFill="1" applyBorder="1"/>
    <xf numFmtId="43" fontId="47" fillId="2" borderId="0" xfId="0" applyNumberFormat="1" applyFont="1" applyFill="1"/>
    <xf numFmtId="43" fontId="55" fillId="2" borderId="0" xfId="0" applyNumberFormat="1" applyFont="1" applyFill="1"/>
    <xf numFmtId="0" fontId="64" fillId="8" borderId="27" xfId="0" applyFont="1" applyFill="1" applyBorder="1" applyAlignment="1">
      <alignment vertical="center"/>
    </xf>
    <xf numFmtId="0" fontId="64" fillId="8" borderId="25" xfId="0" applyFont="1" applyFill="1" applyBorder="1" applyAlignment="1">
      <alignment vertical="center"/>
    </xf>
    <xf numFmtId="0" fontId="64" fillId="8" borderId="26" xfId="0" applyFont="1" applyFill="1" applyBorder="1" applyAlignment="1">
      <alignment vertical="center"/>
    </xf>
    <xf numFmtId="0" fontId="64" fillId="8" borderId="21" xfId="0" applyFont="1" applyFill="1" applyBorder="1" applyAlignment="1">
      <alignment horizontal="center" vertical="center"/>
    </xf>
    <xf numFmtId="0" fontId="64" fillId="8" borderId="74" xfId="0" applyFont="1" applyFill="1" applyBorder="1" applyAlignment="1">
      <alignment horizontal="center" vertical="center"/>
    </xf>
    <xf numFmtId="167" fontId="64" fillId="8" borderId="74" xfId="0" applyNumberFormat="1" applyFont="1" applyFill="1" applyBorder="1" applyAlignment="1">
      <alignment horizontal="center" vertical="center"/>
    </xf>
    <xf numFmtId="0" fontId="64" fillId="8" borderId="110" xfId="0" applyFont="1" applyFill="1" applyBorder="1" applyAlignment="1">
      <alignment horizontal="center" vertical="center"/>
    </xf>
    <xf numFmtId="0" fontId="64" fillId="8" borderId="18" xfId="0" applyFont="1" applyFill="1" applyBorder="1" applyAlignment="1">
      <alignment horizontal="center" vertical="center"/>
    </xf>
    <xf numFmtId="0" fontId="65" fillId="9" borderId="49" xfId="0" applyFont="1" applyFill="1" applyBorder="1" applyAlignment="1" applyProtection="1">
      <alignment horizontal="center"/>
      <protection locked="0"/>
    </xf>
    <xf numFmtId="0" fontId="65" fillId="9" borderId="73" xfId="0" applyFont="1" applyFill="1" applyBorder="1" applyAlignment="1" applyProtection="1">
      <alignment horizontal="center"/>
      <protection locked="0"/>
    </xf>
    <xf numFmtId="0" fontId="65" fillId="8" borderId="0" xfId="0" applyFont="1" applyFill="1"/>
    <xf numFmtId="0" fontId="65" fillId="9" borderId="0" xfId="0" applyFont="1" applyFill="1"/>
    <xf numFmtId="0" fontId="54" fillId="2" borderId="0" xfId="0" applyFont="1" applyFill="1"/>
    <xf numFmtId="0" fontId="64" fillId="8" borderId="22" xfId="0" applyFont="1" applyFill="1" applyBorder="1" applyAlignment="1">
      <alignment horizontal="center" vertical="center"/>
    </xf>
    <xf numFmtId="0" fontId="64" fillId="9" borderId="49" xfId="0" applyFont="1" applyFill="1" applyBorder="1" applyAlignment="1" applyProtection="1">
      <alignment horizontal="center"/>
      <protection locked="0"/>
    </xf>
    <xf numFmtId="0" fontId="64" fillId="9" borderId="18" xfId="0" applyFont="1" applyFill="1" applyBorder="1" applyAlignment="1" applyProtection="1">
      <alignment horizontal="center"/>
      <protection locked="0"/>
    </xf>
    <xf numFmtId="0" fontId="64" fillId="9" borderId="68" xfId="0" applyFont="1" applyFill="1" applyBorder="1" applyAlignment="1" applyProtection="1">
      <alignment horizontal="center"/>
      <protection locked="0"/>
    </xf>
    <xf numFmtId="0" fontId="64" fillId="9" borderId="73" xfId="0" applyFont="1" applyFill="1" applyBorder="1" applyAlignment="1" applyProtection="1">
      <alignment horizontal="center"/>
      <protection locked="0"/>
    </xf>
    <xf numFmtId="0" fontId="64" fillId="8" borderId="90" xfId="0" applyFont="1" applyFill="1" applyBorder="1" applyAlignment="1">
      <alignment horizontal="center" vertical="center"/>
    </xf>
    <xf numFmtId="0" fontId="64" fillId="8" borderId="91" xfId="0" applyFont="1" applyFill="1" applyBorder="1" applyAlignment="1">
      <alignment horizontal="center" vertical="center"/>
    </xf>
    <xf numFmtId="0" fontId="64" fillId="8" borderId="109" xfId="0" applyFont="1" applyFill="1" applyBorder="1" applyAlignment="1">
      <alignment horizontal="center" vertical="center"/>
    </xf>
    <xf numFmtId="167" fontId="64" fillId="8" borderId="109" xfId="0" applyNumberFormat="1" applyFont="1" applyFill="1" applyBorder="1" applyAlignment="1">
      <alignment horizontal="center" vertical="center"/>
    </xf>
    <xf numFmtId="0" fontId="64" fillId="8" borderId="117" xfId="0" applyFont="1" applyFill="1" applyBorder="1" applyAlignment="1">
      <alignment horizontal="center" vertical="center"/>
    </xf>
    <xf numFmtId="0" fontId="64" fillId="8" borderId="137" xfId="0" applyFont="1" applyFill="1" applyBorder="1" applyAlignment="1">
      <alignment horizontal="center" vertical="center"/>
    </xf>
    <xf numFmtId="0" fontId="64" fillId="8" borderId="136" xfId="0" applyFont="1" applyFill="1" applyBorder="1" applyAlignment="1">
      <alignment horizontal="center" vertical="center"/>
    </xf>
    <xf numFmtId="0" fontId="64" fillId="8" borderId="48" xfId="0" applyFont="1" applyFill="1" applyBorder="1" applyAlignment="1">
      <alignment horizontal="center" vertical="center"/>
    </xf>
    <xf numFmtId="0" fontId="64" fillId="8" borderId="44" xfId="0" applyFont="1" applyFill="1" applyBorder="1" applyAlignment="1">
      <alignment horizontal="center" vertical="center"/>
    </xf>
    <xf numFmtId="0" fontId="64" fillId="9" borderId="75" xfId="0" applyFont="1" applyFill="1" applyBorder="1" applyAlignment="1" applyProtection="1">
      <alignment horizontal="center"/>
      <protection locked="0"/>
    </xf>
    <xf numFmtId="0" fontId="64" fillId="9" borderId="77" xfId="0" applyFont="1" applyFill="1" applyBorder="1" applyAlignment="1" applyProtection="1">
      <alignment horizontal="center"/>
      <protection locked="0"/>
    </xf>
    <xf numFmtId="0" fontId="64" fillId="9" borderId="79" xfId="0" applyFont="1" applyFill="1" applyBorder="1" applyAlignment="1" applyProtection="1">
      <alignment horizontal="center"/>
      <protection locked="0"/>
    </xf>
    <xf numFmtId="164" fontId="64" fillId="8" borderId="114" xfId="1" applyNumberFormat="1" applyFont="1" applyFill="1" applyBorder="1" applyAlignment="1" applyProtection="1"/>
    <xf numFmtId="164" fontId="64" fillId="8" borderId="115" xfId="1" applyNumberFormat="1" applyFont="1" applyFill="1" applyBorder="1" applyAlignment="1" applyProtection="1"/>
    <xf numFmtId="164" fontId="64" fillId="8" borderId="116" xfId="1" applyNumberFormat="1" applyFont="1" applyFill="1" applyBorder="1" applyAlignment="1" applyProtection="1"/>
    <xf numFmtId="0" fontId="64" fillId="9" borderId="51" xfId="0" applyFont="1" applyFill="1" applyBorder="1" applyAlignment="1" applyProtection="1">
      <alignment horizontal="center"/>
      <protection locked="0"/>
    </xf>
    <xf numFmtId="0" fontId="64" fillId="9" borderId="50" xfId="0" applyFont="1" applyFill="1" applyBorder="1" applyAlignment="1" applyProtection="1">
      <alignment horizontal="center"/>
      <protection locked="0"/>
    </xf>
    <xf numFmtId="0" fontId="64" fillId="8" borderId="30" xfId="0" applyFont="1" applyFill="1" applyBorder="1" applyAlignment="1">
      <alignment horizontal="center" vertical="center"/>
    </xf>
    <xf numFmtId="0" fontId="64" fillId="8" borderId="29" xfId="0" applyFont="1" applyFill="1" applyBorder="1" applyAlignment="1">
      <alignment horizontal="center" vertical="center"/>
    </xf>
    <xf numFmtId="164" fontId="47" fillId="4" borderId="93" xfId="1" applyNumberFormat="1" applyFont="1" applyFill="1" applyBorder="1"/>
    <xf numFmtId="0" fontId="52" fillId="5" borderId="23" xfId="0" applyFont="1" applyFill="1" applyBorder="1" applyAlignment="1">
      <alignment horizontal="center" vertical="center"/>
    </xf>
    <xf numFmtId="0" fontId="64" fillId="8" borderId="154" xfId="0" applyFont="1" applyFill="1" applyBorder="1" applyAlignment="1">
      <alignment horizontal="center" vertical="center"/>
    </xf>
    <xf numFmtId="43" fontId="47" fillId="2" borderId="155" xfId="1" applyNumberFormat="1" applyFont="1" applyFill="1" applyBorder="1" applyProtection="1"/>
    <xf numFmtId="165" fontId="64" fillId="8" borderId="49" xfId="0" applyNumberFormat="1" applyFont="1" applyFill="1" applyBorder="1" applyAlignment="1">
      <alignment horizontal="center"/>
    </xf>
    <xf numFmtId="165" fontId="64" fillId="8" borderId="73" xfId="0" applyNumberFormat="1" applyFont="1" applyFill="1" applyBorder="1" applyAlignment="1">
      <alignment horizontal="center"/>
    </xf>
    <xf numFmtId="165" fontId="64" fillId="8" borderId="49" xfId="0" applyNumberFormat="1" applyFont="1" applyFill="1" applyBorder="1" applyAlignment="1" applyProtection="1">
      <alignment horizontal="center"/>
    </xf>
    <xf numFmtId="165" fontId="64" fillId="8" borderId="18" xfId="0" applyNumberFormat="1" applyFont="1" applyFill="1" applyBorder="1" applyAlignment="1" applyProtection="1">
      <alignment horizontal="center"/>
    </xf>
    <xf numFmtId="165" fontId="64" fillId="8" borderId="73" xfId="0" applyNumberFormat="1" applyFont="1" applyFill="1" applyBorder="1" applyAlignment="1" applyProtection="1">
      <alignment horizontal="center"/>
    </xf>
    <xf numFmtId="0" fontId="64" fillId="8" borderId="138" xfId="0" applyFont="1" applyFill="1" applyBorder="1" applyAlignment="1">
      <alignment horizontal="center" vertical="center"/>
    </xf>
    <xf numFmtId="0" fontId="23" fillId="8" borderId="18" xfId="0" applyFont="1" applyFill="1" applyBorder="1" applyAlignment="1">
      <alignment horizontal="right"/>
    </xf>
    <xf numFmtId="0" fontId="23" fillId="8" borderId="143" xfId="0" applyFont="1" applyFill="1" applyBorder="1"/>
    <xf numFmtId="0" fontId="23" fillId="8" borderId="75" xfId="0" applyFont="1" applyFill="1" applyBorder="1"/>
    <xf numFmtId="0" fontId="23" fillId="8" borderId="76" xfId="0" applyNumberFormat="1" applyFont="1" applyFill="1" applyBorder="1" applyAlignment="1">
      <alignment horizontal="left"/>
    </xf>
    <xf numFmtId="0" fontId="23" fillId="8" borderId="19" xfId="0" applyFont="1" applyFill="1" applyBorder="1" applyAlignment="1">
      <alignment horizontal="left" vertical="center"/>
    </xf>
    <xf numFmtId="0" fontId="23" fillId="8" borderId="21" xfId="0" applyFont="1" applyFill="1" applyBorder="1" applyAlignment="1">
      <alignment horizontal="center" vertical="center"/>
    </xf>
    <xf numFmtId="2" fontId="23" fillId="8" borderId="21" xfId="0" applyNumberFormat="1" applyFont="1" applyFill="1" applyBorder="1" applyAlignment="1">
      <alignment horizontal="center" vertical="center"/>
    </xf>
    <xf numFmtId="2" fontId="23" fillId="8" borderId="22" xfId="0" applyNumberFormat="1" applyFont="1" applyFill="1" applyBorder="1" applyAlignment="1">
      <alignment horizontal="center" vertical="center"/>
    </xf>
    <xf numFmtId="0" fontId="23" fillId="8" borderId="30" xfId="0" applyFont="1" applyFill="1" applyBorder="1" applyAlignment="1">
      <alignment horizontal="left" vertical="center"/>
    </xf>
    <xf numFmtId="0" fontId="23" fillId="8" borderId="28" xfId="0" applyFont="1" applyFill="1" applyBorder="1" applyAlignment="1">
      <alignment horizontal="center" vertical="center"/>
    </xf>
    <xf numFmtId="2" fontId="23" fillId="8" borderId="28" xfId="0" applyNumberFormat="1" applyFont="1" applyFill="1" applyBorder="1" applyAlignment="1">
      <alignment horizontal="center" vertical="center"/>
    </xf>
    <xf numFmtId="2" fontId="23" fillId="8" borderId="29" xfId="0" applyNumberFormat="1" applyFont="1" applyFill="1" applyBorder="1" applyAlignment="1">
      <alignment horizontal="center" vertical="center"/>
    </xf>
    <xf numFmtId="0" fontId="16" fillId="8" borderId="1" xfId="0" applyFont="1" applyFill="1" applyBorder="1" applyAlignment="1">
      <alignment horizontal="center"/>
    </xf>
    <xf numFmtId="0" fontId="16" fillId="8" borderId="2" xfId="0" applyFont="1" applyFill="1" applyBorder="1" applyAlignment="1">
      <alignment horizontal="center"/>
    </xf>
    <xf numFmtId="0" fontId="16" fillId="8" borderId="3" xfId="0" applyFont="1" applyFill="1" applyBorder="1" applyAlignment="1">
      <alignment horizontal="center"/>
    </xf>
    <xf numFmtId="0" fontId="16" fillId="8" borderId="4" xfId="0" applyFont="1" applyFill="1" applyBorder="1" applyAlignment="1">
      <alignment horizontal="center"/>
    </xf>
    <xf numFmtId="0" fontId="16" fillId="8" borderId="0" xfId="0" applyFont="1" applyFill="1" applyAlignment="1">
      <alignment horizontal="center"/>
    </xf>
    <xf numFmtId="0" fontId="16" fillId="8" borderId="5" xfId="0" applyFont="1" applyFill="1" applyBorder="1" applyAlignment="1">
      <alignment horizontal="center"/>
    </xf>
    <xf numFmtId="0" fontId="17" fillId="8" borderId="4" xfId="0" applyFont="1" applyFill="1" applyBorder="1" applyAlignment="1">
      <alignment horizontal="center" vertical="center"/>
    </xf>
    <xf numFmtId="0" fontId="17" fillId="8" borderId="0" xfId="0" applyFont="1" applyFill="1" applyAlignment="1">
      <alignment horizontal="center" vertical="center"/>
    </xf>
    <xf numFmtId="0" fontId="17" fillId="8" borderId="5" xfId="0" applyFont="1" applyFill="1" applyBorder="1" applyAlignment="1">
      <alignment horizontal="center" vertical="center"/>
    </xf>
    <xf numFmtId="0" fontId="17" fillId="8" borderId="4" xfId="0" applyFont="1" applyFill="1" applyBorder="1" applyAlignment="1">
      <alignment horizontal="center" vertical="top"/>
    </xf>
    <xf numFmtId="0" fontId="17" fillId="8" borderId="0" xfId="0" applyFont="1" applyFill="1" applyAlignment="1">
      <alignment horizontal="center" vertical="top"/>
    </xf>
    <xf numFmtId="0" fontId="17" fillId="8" borderId="5" xfId="0" applyFont="1" applyFill="1" applyBorder="1" applyAlignment="1">
      <alignment horizontal="center" vertical="top"/>
    </xf>
    <xf numFmtId="0" fontId="17" fillId="8" borderId="6" xfId="0" applyFont="1" applyFill="1" applyBorder="1" applyAlignment="1">
      <alignment horizontal="center" vertical="top"/>
    </xf>
    <xf numFmtId="0" fontId="17" fillId="8" borderId="7" xfId="0" applyFont="1" applyFill="1" applyBorder="1" applyAlignment="1">
      <alignment horizontal="center" vertical="top"/>
    </xf>
    <xf numFmtId="0" fontId="17" fillId="8" borderId="8" xfId="0" applyFont="1" applyFill="1" applyBorder="1" applyAlignment="1">
      <alignment horizontal="center" vertical="top"/>
    </xf>
    <xf numFmtId="0" fontId="13" fillId="8" borderId="0" xfId="0" applyFont="1" applyFill="1" applyAlignment="1">
      <alignment horizontal="center"/>
    </xf>
    <xf numFmtId="0" fontId="15" fillId="8" borderId="0" xfId="0" applyFont="1" applyFill="1" applyAlignment="1">
      <alignment horizontal="center"/>
    </xf>
    <xf numFmtId="0" fontId="63" fillId="8" borderId="0" xfId="0" applyFont="1" applyFill="1" applyAlignment="1">
      <alignment horizontal="center"/>
    </xf>
    <xf numFmtId="0" fontId="24" fillId="8" borderId="9" xfId="2" quotePrefix="1" applyFont="1" applyFill="1" applyBorder="1" applyAlignment="1">
      <alignment horizontal="center" vertical="center"/>
    </xf>
    <xf numFmtId="0" fontId="24" fillId="8" borderId="10" xfId="2" quotePrefix="1" applyFont="1" applyFill="1" applyBorder="1" applyAlignment="1">
      <alignment horizontal="center" vertical="center"/>
    </xf>
    <xf numFmtId="0" fontId="24" fillId="8" borderId="11" xfId="2" quotePrefix="1" applyFont="1" applyFill="1" applyBorder="1" applyAlignment="1">
      <alignment horizontal="center" vertical="center"/>
    </xf>
    <xf numFmtId="0" fontId="24" fillId="8" borderId="12" xfId="2" quotePrefix="1" applyFont="1" applyFill="1" applyBorder="1" applyAlignment="1">
      <alignment horizontal="center" vertical="center"/>
    </xf>
    <xf numFmtId="0" fontId="24" fillId="8" borderId="13" xfId="2" quotePrefix="1" applyFont="1" applyFill="1" applyBorder="1" applyAlignment="1">
      <alignment horizontal="center" vertical="center"/>
    </xf>
    <xf numFmtId="0" fontId="24" fillId="8" borderId="14" xfId="2" quotePrefix="1" applyFont="1" applyFill="1" applyBorder="1" applyAlignment="1">
      <alignment horizontal="center" vertical="center"/>
    </xf>
    <xf numFmtId="0" fontId="19" fillId="8" borderId="0" xfId="0" quotePrefix="1" applyFont="1" applyFill="1" applyAlignment="1">
      <alignment horizontal="center" vertical="center"/>
    </xf>
    <xf numFmtId="0" fontId="23" fillId="8" borderId="0" xfId="0" applyFont="1" applyFill="1" applyAlignment="1">
      <alignment horizontal="left" vertical="center"/>
    </xf>
    <xf numFmtId="0" fontId="61" fillId="8" borderId="0" xfId="2" quotePrefix="1" applyFont="1" applyFill="1" applyAlignment="1">
      <alignment horizontal="center" vertical="center" wrapText="1"/>
    </xf>
    <xf numFmtId="0" fontId="18" fillId="8" borderId="0" xfId="0" applyFont="1" applyFill="1" applyAlignment="1">
      <alignment horizontal="center" vertical="center"/>
    </xf>
    <xf numFmtId="0" fontId="19" fillId="8" borderId="0" xfId="0" applyFont="1" applyFill="1" applyAlignment="1">
      <alignment horizontal="center" vertical="center"/>
    </xf>
    <xf numFmtId="0" fontId="19" fillId="8" borderId="0" xfId="0" applyFont="1" applyFill="1" applyAlignment="1">
      <alignment horizontal="center"/>
    </xf>
    <xf numFmtId="0" fontId="24" fillId="8" borderId="15" xfId="2" applyFont="1" applyFill="1" applyBorder="1" applyAlignment="1">
      <alignment horizontal="center" vertical="center"/>
    </xf>
    <xf numFmtId="0" fontId="24" fillId="8" borderId="16" xfId="2" applyFont="1" applyFill="1" applyBorder="1" applyAlignment="1">
      <alignment horizontal="center" vertical="center"/>
    </xf>
    <xf numFmtId="0" fontId="24" fillId="8" borderId="17" xfId="2" applyFont="1" applyFill="1" applyBorder="1" applyAlignment="1">
      <alignment horizontal="center" vertical="center"/>
    </xf>
    <xf numFmtId="0" fontId="19" fillId="9" borderId="15" xfId="2" applyFont="1" applyFill="1" applyBorder="1" applyAlignment="1">
      <alignment horizontal="center" vertical="center"/>
    </xf>
    <xf numFmtId="0" fontId="19" fillId="9" borderId="16" xfId="2" applyFont="1" applyFill="1" applyBorder="1" applyAlignment="1">
      <alignment horizontal="center" vertical="center"/>
    </xf>
    <xf numFmtId="0" fontId="19" fillId="9" borderId="17" xfId="2" applyFont="1" applyFill="1" applyBorder="1" applyAlignment="1">
      <alignment horizontal="center" vertical="center"/>
    </xf>
    <xf numFmtId="0" fontId="41" fillId="2" borderId="0" xfId="0" applyFont="1" applyFill="1" applyAlignment="1">
      <alignment horizontal="left"/>
    </xf>
    <xf numFmtId="0" fontId="33" fillId="2" borderId="0" xfId="0" applyFont="1" applyFill="1" applyAlignment="1">
      <alignment vertical="center" wrapText="1"/>
    </xf>
    <xf numFmtId="0" fontId="47" fillId="2" borderId="38" xfId="0" applyFont="1" applyFill="1" applyBorder="1" applyAlignment="1">
      <alignment horizontal="left"/>
    </xf>
    <xf numFmtId="0" fontId="47" fillId="2" borderId="39" xfId="0" applyFont="1" applyFill="1" applyBorder="1" applyAlignment="1">
      <alignment horizontal="left"/>
    </xf>
    <xf numFmtId="0" fontId="21" fillId="8" borderId="0" xfId="0" applyFont="1" applyFill="1" applyAlignment="1">
      <alignment horizontal="center" vertical="center" wrapText="1"/>
    </xf>
    <xf numFmtId="0" fontId="52" fillId="4" borderId="24" xfId="0" applyFont="1" applyFill="1" applyBorder="1" applyAlignment="1">
      <alignment horizontal="left"/>
    </xf>
    <xf numFmtId="0" fontId="52" fillId="4" borderId="25" xfId="0" applyFont="1" applyFill="1" applyBorder="1" applyAlignment="1">
      <alignment horizontal="left"/>
    </xf>
    <xf numFmtId="0" fontId="47" fillId="2" borderId="40" xfId="0" applyFont="1" applyFill="1" applyBorder="1" applyAlignment="1">
      <alignment horizontal="left"/>
    </xf>
    <xf numFmtId="0" fontId="47" fillId="2" borderId="41" xfId="0" applyFont="1" applyFill="1" applyBorder="1" applyAlignment="1">
      <alignment horizontal="left"/>
    </xf>
    <xf numFmtId="0" fontId="47" fillId="2" borderId="46" xfId="0" applyFont="1" applyFill="1" applyBorder="1" applyAlignment="1">
      <alignment horizontal="left"/>
    </xf>
    <xf numFmtId="0" fontId="47" fillId="2" borderId="47" xfId="0" applyFont="1" applyFill="1" applyBorder="1" applyAlignment="1">
      <alignment horizontal="left"/>
    </xf>
    <xf numFmtId="0" fontId="47" fillId="4" borderId="25" xfId="0" applyFont="1" applyFill="1" applyBorder="1" applyAlignment="1">
      <alignment horizontal="center"/>
    </xf>
    <xf numFmtId="0" fontId="47" fillId="4" borderId="25" xfId="0" applyFont="1" applyFill="1" applyBorder="1" applyAlignment="1">
      <alignment horizontal="left"/>
    </xf>
    <xf numFmtId="0" fontId="47" fillId="2" borderId="44" xfId="0" applyFont="1" applyFill="1" applyBorder="1" applyAlignment="1">
      <alignment horizontal="left"/>
    </xf>
    <xf numFmtId="0" fontId="47" fillId="2" borderId="45" xfId="0" applyFont="1" applyFill="1" applyBorder="1" applyAlignment="1">
      <alignment horizontal="left"/>
    </xf>
    <xf numFmtId="0" fontId="43" fillId="2" borderId="0" xfId="0" applyFont="1" applyFill="1" applyAlignment="1">
      <alignment horizontal="center" vertical="center" wrapText="1"/>
    </xf>
    <xf numFmtId="0" fontId="43" fillId="2" borderId="0" xfId="0" applyFont="1" applyFill="1" applyAlignment="1">
      <alignment horizontal="center" vertical="center"/>
    </xf>
    <xf numFmtId="0" fontId="47" fillId="2" borderId="27" xfId="0" applyFont="1" applyFill="1" applyBorder="1" applyAlignment="1">
      <alignment horizontal="left"/>
    </xf>
    <xf numFmtId="0" fontId="47" fillId="2" borderId="25" xfId="0" applyFont="1" applyFill="1" applyBorder="1" applyAlignment="1">
      <alignment horizontal="left"/>
    </xf>
    <xf numFmtId="0" fontId="47" fillId="2" borderId="34" xfId="0" applyFont="1" applyFill="1" applyBorder="1" applyAlignment="1">
      <alignment horizontal="left"/>
    </xf>
    <xf numFmtId="0" fontId="47" fillId="2" borderId="35" xfId="0" applyFont="1" applyFill="1" applyBorder="1" applyAlignment="1">
      <alignment horizontal="left"/>
    </xf>
    <xf numFmtId="0" fontId="47" fillId="2" borderId="32" xfId="0" applyFont="1" applyFill="1" applyBorder="1" applyAlignment="1">
      <alignment horizontal="left"/>
    </xf>
    <xf numFmtId="0" fontId="47" fillId="2" borderId="33" xfId="0" applyFont="1" applyFill="1" applyBorder="1" applyAlignment="1">
      <alignment horizontal="left"/>
    </xf>
    <xf numFmtId="0" fontId="47" fillId="2" borderId="30" xfId="0" applyFont="1" applyFill="1" applyBorder="1" applyAlignment="1">
      <alignment horizontal="left"/>
    </xf>
    <xf numFmtId="0" fontId="47" fillId="2" borderId="28" xfId="0" applyFont="1" applyFill="1" applyBorder="1" applyAlignment="1">
      <alignment horizontal="left"/>
    </xf>
    <xf numFmtId="0" fontId="64" fillId="9" borderId="52" xfId="0" applyFont="1" applyFill="1" applyBorder="1" applyAlignment="1">
      <alignment horizontal="center" vertical="center"/>
    </xf>
    <xf numFmtId="0" fontId="64" fillId="9" borderId="35" xfId="0" applyFont="1" applyFill="1" applyBorder="1" applyAlignment="1">
      <alignment horizontal="center" vertical="center"/>
    </xf>
    <xf numFmtId="0" fontId="64" fillId="9" borderId="62" xfId="0" applyFont="1" applyFill="1" applyBorder="1" applyAlignment="1">
      <alignment horizontal="center" vertical="center"/>
    </xf>
    <xf numFmtId="0" fontId="64" fillId="8" borderId="19" xfId="0" applyFont="1" applyFill="1" applyBorder="1" applyAlignment="1">
      <alignment horizontal="left" vertical="center"/>
    </xf>
    <xf numFmtId="0" fontId="64" fillId="8" borderId="20" xfId="0" applyFont="1" applyFill="1" applyBorder="1" applyAlignment="1">
      <alignment horizontal="left" vertical="center"/>
    </xf>
    <xf numFmtId="0" fontId="64" fillId="8" borderId="23" xfId="0" applyFont="1" applyFill="1" applyBorder="1" applyAlignment="1">
      <alignment horizontal="left" vertical="center"/>
    </xf>
    <xf numFmtId="0" fontId="64" fillId="8" borderId="27" xfId="0" applyFont="1" applyFill="1" applyBorder="1" applyAlignment="1">
      <alignment horizontal="left" vertical="center"/>
    </xf>
    <xf numFmtId="0" fontId="64" fillId="8" borderId="25" xfId="0" applyFont="1" applyFill="1" applyBorder="1" applyAlignment="1">
      <alignment horizontal="left" vertical="center"/>
    </xf>
    <xf numFmtId="0" fontId="64" fillId="8" borderId="26" xfId="0" applyFont="1" applyFill="1" applyBorder="1" applyAlignment="1">
      <alignment horizontal="left" vertical="center"/>
    </xf>
    <xf numFmtId="0" fontId="24" fillId="8" borderId="9" xfId="2" applyFont="1" applyFill="1" applyBorder="1" applyAlignment="1">
      <alignment horizontal="center" vertical="center"/>
    </xf>
    <xf numFmtId="0" fontId="24" fillId="8" borderId="10" xfId="2" applyFont="1" applyFill="1" applyBorder="1" applyAlignment="1">
      <alignment horizontal="center" vertical="center"/>
    </xf>
    <xf numFmtId="0" fontId="24" fillId="8" borderId="11" xfId="2" applyFont="1" applyFill="1" applyBorder="1" applyAlignment="1">
      <alignment horizontal="center" vertical="center"/>
    </xf>
    <xf numFmtId="0" fontId="24" fillId="8" borderId="12" xfId="2" applyFont="1" applyFill="1" applyBorder="1" applyAlignment="1">
      <alignment horizontal="center" vertical="center"/>
    </xf>
    <xf numFmtId="0" fontId="24" fillId="8" borderId="13" xfId="2" applyFont="1" applyFill="1" applyBorder="1" applyAlignment="1">
      <alignment horizontal="center" vertical="center"/>
    </xf>
    <xf numFmtId="0" fontId="24" fillId="8" borderId="14" xfId="2" applyFont="1" applyFill="1" applyBorder="1" applyAlignment="1">
      <alignment horizontal="center" vertical="center"/>
    </xf>
    <xf numFmtId="0" fontId="19" fillId="8" borderId="13" xfId="0" applyFont="1" applyFill="1" applyBorder="1" applyAlignment="1">
      <alignment horizontal="center"/>
    </xf>
    <xf numFmtId="0" fontId="19" fillId="9" borderId="9" xfId="2" quotePrefix="1" applyFont="1" applyFill="1" applyBorder="1" applyAlignment="1">
      <alignment horizontal="center" vertical="center"/>
    </xf>
    <xf numFmtId="0" fontId="19" fillId="9" borderId="10" xfId="2" quotePrefix="1" applyFont="1" applyFill="1" applyBorder="1" applyAlignment="1">
      <alignment horizontal="center" vertical="center"/>
    </xf>
    <xf numFmtId="0" fontId="19" fillId="9" borderId="11" xfId="2" quotePrefix="1" applyFont="1" applyFill="1" applyBorder="1" applyAlignment="1">
      <alignment horizontal="center" vertical="center"/>
    </xf>
    <xf numFmtId="0" fontId="19" fillId="9" borderId="12" xfId="2" quotePrefix="1" applyFont="1" applyFill="1" applyBorder="1" applyAlignment="1">
      <alignment horizontal="center" vertical="center"/>
    </xf>
    <xf numFmtId="0" fontId="19" fillId="9" borderId="13" xfId="2" quotePrefix="1" applyFont="1" applyFill="1" applyBorder="1" applyAlignment="1">
      <alignment horizontal="center" vertical="center"/>
    </xf>
    <xf numFmtId="0" fontId="19" fillId="9" borderId="14" xfId="2" quotePrefix="1" applyFont="1" applyFill="1" applyBorder="1" applyAlignment="1">
      <alignment horizontal="center" vertical="center"/>
    </xf>
    <xf numFmtId="0" fontId="42" fillId="2" borderId="0" xfId="0" applyFont="1" applyFill="1" applyAlignment="1">
      <alignment horizontal="right" vertical="center"/>
    </xf>
    <xf numFmtId="0" fontId="42" fillId="2" borderId="7" xfId="0" applyFont="1" applyFill="1" applyBorder="1" applyAlignment="1">
      <alignment horizontal="center" vertical="center" wrapText="1"/>
    </xf>
    <xf numFmtId="0" fontId="42" fillId="2" borderId="56" xfId="0" applyFont="1" applyFill="1" applyBorder="1" applyAlignment="1">
      <alignment horizontal="center" vertical="center" wrapText="1"/>
    </xf>
    <xf numFmtId="0" fontId="41" fillId="2" borderId="0" xfId="0" applyFont="1" applyFill="1" applyAlignment="1">
      <alignment horizontal="right"/>
    </xf>
    <xf numFmtId="0" fontId="54" fillId="2" borderId="0" xfId="0" applyFont="1" applyFill="1" applyAlignment="1">
      <alignment horizontal="center"/>
    </xf>
    <xf numFmtId="0" fontId="64" fillId="8" borderId="24" xfId="0" applyFont="1" applyFill="1" applyBorder="1" applyAlignment="1">
      <alignment horizontal="left" vertical="center"/>
    </xf>
    <xf numFmtId="0" fontId="47" fillId="2" borderId="32" xfId="0" applyFont="1" applyFill="1" applyBorder="1" applyAlignment="1">
      <alignment horizontal="left" wrapText="1"/>
    </xf>
    <xf numFmtId="0" fontId="47" fillId="2" borderId="33" xfId="0" applyFont="1" applyFill="1" applyBorder="1" applyAlignment="1">
      <alignment horizontal="left" wrapText="1"/>
    </xf>
    <xf numFmtId="0" fontId="41" fillId="2" borderId="0" xfId="0" applyFont="1" applyFill="1" applyAlignment="1">
      <alignment horizontal="right" wrapText="1"/>
    </xf>
    <xf numFmtId="0" fontId="43" fillId="2" borderId="7" xfId="0" applyFont="1" applyFill="1" applyBorder="1" applyAlignment="1">
      <alignment horizontal="center"/>
    </xf>
    <xf numFmtId="0" fontId="47" fillId="2" borderId="38" xfId="0" applyFont="1" applyFill="1" applyBorder="1" applyAlignment="1">
      <alignment horizontal="left" wrapText="1"/>
    </xf>
    <xf numFmtId="0" fontId="47" fillId="2" borderId="39" xfId="0" applyFont="1" applyFill="1" applyBorder="1" applyAlignment="1">
      <alignment horizontal="left" wrapText="1"/>
    </xf>
    <xf numFmtId="0" fontId="47" fillId="2" borderId="64" xfId="0" applyFont="1" applyFill="1" applyBorder="1" applyAlignment="1">
      <alignment horizontal="left"/>
    </xf>
    <xf numFmtId="0" fontId="49" fillId="2" borderId="20" xfId="0" applyFont="1" applyFill="1" applyBorder="1" applyAlignment="1">
      <alignment horizontal="center" vertical="center" wrapText="1"/>
    </xf>
    <xf numFmtId="0" fontId="49" fillId="2" borderId="0" xfId="0" applyFont="1" applyFill="1" applyAlignment="1">
      <alignment horizontal="center" vertical="center" wrapText="1"/>
    </xf>
    <xf numFmtId="0" fontId="51" fillId="2" borderId="0" xfId="0" applyFont="1" applyFill="1" applyAlignment="1">
      <alignment horizontal="left" vertical="center"/>
    </xf>
    <xf numFmtId="0" fontId="48" fillId="2" borderId="0" xfId="0" applyFont="1" applyFill="1" applyAlignment="1">
      <alignment horizontal="center" vertical="center"/>
    </xf>
    <xf numFmtId="0" fontId="47" fillId="2" borderId="98" xfId="0" applyFont="1" applyFill="1" applyBorder="1" applyAlignment="1">
      <alignment horizontal="left"/>
    </xf>
    <xf numFmtId="0" fontId="47" fillId="2" borderId="99" xfId="0" applyFont="1" applyFill="1" applyBorder="1" applyAlignment="1">
      <alignment horizontal="left"/>
    </xf>
    <xf numFmtId="0" fontId="47" fillId="2" borderId="94" xfId="0" applyFont="1" applyFill="1" applyBorder="1" applyAlignment="1">
      <alignment horizontal="left"/>
    </xf>
    <xf numFmtId="0" fontId="47" fillId="2" borderId="84" xfId="0" applyFont="1" applyFill="1" applyBorder="1" applyAlignment="1">
      <alignment horizontal="left"/>
    </xf>
    <xf numFmtId="0" fontId="47" fillId="2" borderId="100" xfId="0" applyFont="1" applyFill="1" applyBorder="1" applyAlignment="1">
      <alignment horizontal="left"/>
    </xf>
    <xf numFmtId="0" fontId="47" fillId="2" borderId="101" xfId="0" applyFont="1" applyFill="1" applyBorder="1" applyAlignment="1">
      <alignment horizontal="left"/>
    </xf>
    <xf numFmtId="0" fontId="47" fillId="2" borderId="102" xfId="0" applyFont="1" applyFill="1" applyBorder="1" applyAlignment="1">
      <alignment horizontal="left"/>
    </xf>
    <xf numFmtId="0" fontId="47" fillId="2" borderId="97" xfId="0" applyFont="1" applyFill="1" applyBorder="1" applyAlignment="1">
      <alignment horizontal="left"/>
    </xf>
    <xf numFmtId="0" fontId="47" fillId="2" borderId="71" xfId="0" applyFont="1" applyFill="1" applyBorder="1" applyAlignment="1">
      <alignment horizontal="left"/>
    </xf>
    <xf numFmtId="0" fontId="47" fillId="2" borderId="58" xfId="0" applyFont="1" applyFill="1" applyBorder="1" applyAlignment="1">
      <alignment horizontal="left"/>
    </xf>
    <xf numFmtId="0" fontId="47" fillId="2" borderId="59" xfId="0" applyFont="1" applyFill="1" applyBorder="1" applyAlignment="1">
      <alignment horizontal="left"/>
    </xf>
    <xf numFmtId="0" fontId="47" fillId="2" borderId="60" xfId="0" applyFont="1" applyFill="1" applyBorder="1" applyAlignment="1">
      <alignment horizontal="left"/>
    </xf>
    <xf numFmtId="0" fontId="64" fillId="8" borderId="1" xfId="0" applyFont="1" applyFill="1" applyBorder="1" applyAlignment="1">
      <alignment horizontal="left" vertical="center"/>
    </xf>
    <xf numFmtId="0" fontId="64" fillId="8" borderId="2" xfId="0" applyFont="1" applyFill="1" applyBorder="1" applyAlignment="1">
      <alignment horizontal="left" vertical="center"/>
    </xf>
    <xf numFmtId="0" fontId="64" fillId="8" borderId="86" xfId="0" applyFont="1" applyFill="1" applyBorder="1" applyAlignment="1">
      <alignment horizontal="left" vertical="center"/>
    </xf>
    <xf numFmtId="0" fontId="64" fillId="8" borderId="87" xfId="0" applyFont="1" applyFill="1" applyBorder="1" applyAlignment="1">
      <alignment horizontal="left" vertical="center"/>
    </xf>
    <xf numFmtId="0" fontId="64" fillId="8" borderId="88" xfId="0" applyFont="1" applyFill="1" applyBorder="1" applyAlignment="1">
      <alignment horizontal="left" vertical="center"/>
    </xf>
    <xf numFmtId="0" fontId="64" fillId="8" borderId="89" xfId="0" applyFont="1" applyFill="1" applyBorder="1" applyAlignment="1">
      <alignment horizontal="left" vertical="center"/>
    </xf>
    <xf numFmtId="0" fontId="47" fillId="2" borderId="106" xfId="0" applyFont="1" applyFill="1" applyBorder="1" applyAlignment="1">
      <alignment horizontal="left"/>
    </xf>
    <xf numFmtId="0" fontId="47" fillId="2" borderId="107" xfId="0" applyFont="1" applyFill="1" applyBorder="1" applyAlignment="1">
      <alignment horizontal="left"/>
    </xf>
    <xf numFmtId="0" fontId="47" fillId="2" borderId="108" xfId="0" applyFont="1" applyFill="1" applyBorder="1" applyAlignment="1">
      <alignment horizontal="left"/>
    </xf>
    <xf numFmtId="0" fontId="47" fillId="2" borderId="75" xfId="0" applyFont="1" applyFill="1" applyBorder="1" applyAlignment="1">
      <alignment horizontal="left"/>
    </xf>
    <xf numFmtId="0" fontId="47" fillId="2" borderId="76" xfId="0" applyFont="1" applyFill="1" applyBorder="1" applyAlignment="1">
      <alignment horizontal="left"/>
    </xf>
    <xf numFmtId="0" fontId="47" fillId="2" borderId="81" xfId="0" applyFont="1" applyFill="1" applyBorder="1" applyAlignment="1">
      <alignment horizontal="left"/>
    </xf>
    <xf numFmtId="0" fontId="47" fillId="2" borderId="79" xfId="0" applyFont="1" applyFill="1" applyBorder="1" applyAlignment="1">
      <alignment horizontal="left"/>
    </xf>
    <xf numFmtId="0" fontId="47" fillId="2" borderId="80" xfId="0" applyFont="1" applyFill="1" applyBorder="1" applyAlignment="1">
      <alignment horizontal="left"/>
    </xf>
    <xf numFmtId="0" fontId="47" fillId="2" borderId="83" xfId="0" applyFont="1" applyFill="1" applyBorder="1" applyAlignment="1">
      <alignment horizontal="left"/>
    </xf>
    <xf numFmtId="0" fontId="47" fillId="2" borderId="77" xfId="0" applyFont="1" applyFill="1" applyBorder="1" applyAlignment="1">
      <alignment horizontal="left"/>
    </xf>
    <xf numFmtId="0" fontId="47" fillId="2" borderId="78" xfId="0" applyFont="1" applyFill="1" applyBorder="1" applyAlignment="1">
      <alignment horizontal="left"/>
    </xf>
    <xf numFmtId="0" fontId="47" fillId="2" borderId="82" xfId="0" applyFont="1" applyFill="1" applyBorder="1" applyAlignment="1">
      <alignment horizontal="left"/>
    </xf>
    <xf numFmtId="0" fontId="64" fillId="9" borderId="32" xfId="0" applyFont="1" applyFill="1" applyBorder="1" applyAlignment="1">
      <alignment horizontal="center" vertical="center"/>
    </xf>
    <xf numFmtId="0" fontId="64" fillId="9" borderId="33" xfId="0" applyFont="1" applyFill="1" applyBorder="1" applyAlignment="1">
      <alignment horizontal="center" vertical="center"/>
    </xf>
    <xf numFmtId="0" fontId="64" fillId="9" borderId="37" xfId="0" applyFont="1" applyFill="1" applyBorder="1" applyAlignment="1">
      <alignment horizontal="center" vertical="center"/>
    </xf>
    <xf numFmtId="0" fontId="64" fillId="8" borderId="30" xfId="0" applyFont="1" applyFill="1" applyBorder="1" applyAlignment="1">
      <alignment horizontal="left" vertical="center"/>
    </xf>
    <xf numFmtId="0" fontId="64" fillId="8" borderId="28" xfId="0" applyFont="1" applyFill="1" applyBorder="1" applyAlignment="1">
      <alignment horizontal="left" vertical="center"/>
    </xf>
    <xf numFmtId="0" fontId="33" fillId="2" borderId="0" xfId="0" applyFont="1" applyFill="1" applyAlignment="1">
      <alignment horizontal="center" wrapText="1"/>
    </xf>
    <xf numFmtId="0" fontId="52" fillId="4" borderId="19" xfId="0" applyFont="1" applyFill="1" applyBorder="1" applyAlignment="1">
      <alignment horizontal="left"/>
    </xf>
    <xf numFmtId="0" fontId="52" fillId="4" borderId="20" xfId="0" applyFont="1" applyFill="1" applyBorder="1" applyAlignment="1">
      <alignment horizontal="left"/>
    </xf>
    <xf numFmtId="0" fontId="40" fillId="2" borderId="0" xfId="0" applyFont="1" applyFill="1" applyBorder="1" applyAlignment="1">
      <alignment horizontal="center" vertical="center" wrapText="1"/>
    </xf>
    <xf numFmtId="0" fontId="40" fillId="2" borderId="0" xfId="0" applyFont="1" applyFill="1" applyAlignment="1">
      <alignment horizontal="center" vertical="center" wrapText="1"/>
    </xf>
    <xf numFmtId="0" fontId="47" fillId="2" borderId="63" xfId="0" applyFont="1" applyFill="1" applyBorder="1" applyAlignment="1">
      <alignment horizontal="left"/>
    </xf>
    <xf numFmtId="0" fontId="47" fillId="2" borderId="96" xfId="0" applyFont="1" applyFill="1" applyBorder="1" applyAlignment="1">
      <alignment horizontal="left"/>
    </xf>
    <xf numFmtId="0" fontId="64" fillId="9" borderId="24" xfId="0" applyFont="1" applyFill="1" applyBorder="1" applyAlignment="1">
      <alignment horizontal="center" vertical="center"/>
    </xf>
    <xf numFmtId="0" fontId="47" fillId="2" borderId="52" xfId="0" applyFont="1" applyFill="1" applyBorder="1" applyAlignment="1"/>
    <xf numFmtId="0" fontId="47" fillId="2" borderId="96" xfId="0" applyFont="1" applyFill="1" applyBorder="1" applyAlignment="1"/>
    <xf numFmtId="0" fontId="47" fillId="2" borderId="52" xfId="0" applyFont="1" applyFill="1" applyBorder="1" applyAlignment="1">
      <alignment horizontal="left"/>
    </xf>
    <xf numFmtId="0" fontId="64" fillId="8" borderId="112" xfId="0" applyFont="1" applyFill="1" applyBorder="1" applyAlignment="1">
      <alignment horizontal="left" vertical="center"/>
    </xf>
    <xf numFmtId="0" fontId="62" fillId="10" borderId="0" xfId="3" applyAlignment="1">
      <alignment horizontal="center" wrapText="1"/>
    </xf>
    <xf numFmtId="0" fontId="62" fillId="10" borderId="153" xfId="3" applyBorder="1" applyAlignment="1">
      <alignment horizontal="center" wrapText="1"/>
    </xf>
    <xf numFmtId="0" fontId="47" fillId="2" borderId="42" xfId="0" applyFont="1" applyFill="1" applyBorder="1" applyAlignment="1">
      <alignment horizontal="left"/>
    </xf>
    <xf numFmtId="0" fontId="47" fillId="2" borderId="62" xfId="0" applyFont="1" applyFill="1" applyBorder="1" applyAlignment="1">
      <alignment horizontal="left"/>
    </xf>
    <xf numFmtId="0" fontId="40" fillId="2" borderId="0" xfId="0" applyFont="1" applyFill="1" applyAlignment="1">
      <alignment wrapText="1"/>
    </xf>
    <xf numFmtId="0" fontId="47" fillId="2" borderId="133" xfId="0" applyFont="1" applyFill="1" applyBorder="1" applyAlignment="1">
      <alignment horizontal="left"/>
    </xf>
    <xf numFmtId="0" fontId="47" fillId="2" borderId="131" xfId="0" applyFont="1" applyFill="1" applyBorder="1" applyAlignment="1">
      <alignment horizontal="left"/>
    </xf>
    <xf numFmtId="0" fontId="47" fillId="2" borderId="132" xfId="0" applyFont="1" applyFill="1" applyBorder="1" applyAlignment="1">
      <alignment horizontal="left"/>
    </xf>
    <xf numFmtId="0" fontId="47" fillId="2" borderId="34" xfId="0" applyFont="1" applyFill="1" applyBorder="1" applyAlignment="1">
      <alignment horizontal="left" wrapText="1"/>
    </xf>
    <xf numFmtId="0" fontId="47" fillId="2" borderId="35" xfId="0" applyFont="1" applyFill="1" applyBorder="1" applyAlignment="1">
      <alignment horizontal="left" wrapText="1"/>
    </xf>
    <xf numFmtId="0" fontId="47" fillId="2" borderId="62" xfId="0" applyFont="1" applyFill="1" applyBorder="1" applyAlignment="1">
      <alignment horizontal="left" wrapText="1"/>
    </xf>
    <xf numFmtId="0" fontId="64" fillId="9" borderId="25" xfId="0" applyFont="1" applyFill="1" applyBorder="1" applyAlignment="1">
      <alignment horizontal="center" vertical="center"/>
    </xf>
    <xf numFmtId="0" fontId="64" fillId="9" borderId="31" xfId="0" applyFont="1" applyFill="1" applyBorder="1" applyAlignment="1">
      <alignment horizontal="center" vertical="center"/>
    </xf>
    <xf numFmtId="0" fontId="47" fillId="2" borderId="36" xfId="0" applyFont="1" applyFill="1" applyBorder="1" applyAlignment="1">
      <alignment horizontal="left"/>
    </xf>
    <xf numFmtId="0" fontId="47" fillId="2" borderId="103" xfId="0" applyFont="1" applyFill="1" applyBorder="1" applyAlignment="1">
      <alignment horizontal="left"/>
    </xf>
    <xf numFmtId="0" fontId="47" fillId="2" borderId="111" xfId="0" applyFont="1" applyFill="1" applyBorder="1" applyAlignment="1">
      <alignment horizontal="left"/>
    </xf>
    <xf numFmtId="0" fontId="40" fillId="2" borderId="0" xfId="0" applyFont="1" applyFill="1" applyAlignment="1">
      <alignment vertical="center" wrapText="1"/>
    </xf>
    <xf numFmtId="0" fontId="47" fillId="2" borderId="118" xfId="0" applyFont="1" applyFill="1" applyBorder="1" applyAlignment="1">
      <alignment horizontal="left"/>
    </xf>
    <xf numFmtId="0" fontId="47" fillId="2" borderId="119" xfId="0" applyFont="1" applyFill="1" applyBorder="1" applyAlignment="1">
      <alignment horizontal="left"/>
    </xf>
    <xf numFmtId="0" fontId="47" fillId="2" borderId="120" xfId="0" applyFont="1" applyFill="1" applyBorder="1" applyAlignment="1">
      <alignment horizontal="left"/>
    </xf>
    <xf numFmtId="0" fontId="47" fillId="2" borderId="35" xfId="0" applyFont="1" applyFill="1" applyBorder="1" applyAlignment="1"/>
    <xf numFmtId="0" fontId="47" fillId="2" borderId="36" xfId="0" applyFont="1" applyFill="1" applyBorder="1" applyAlignment="1"/>
    <xf numFmtId="0" fontId="47" fillId="2" borderId="63" xfId="0" applyFont="1" applyFill="1" applyBorder="1" applyAlignment="1"/>
    <xf numFmtId="0" fontId="47" fillId="2" borderId="41" xfId="0" applyFont="1" applyFill="1" applyBorder="1" applyAlignment="1"/>
    <xf numFmtId="0" fontId="47" fillId="2" borderId="42" xfId="0" applyFont="1" applyFill="1" applyBorder="1" applyAlignment="1"/>
    <xf numFmtId="0" fontId="47" fillId="2" borderId="57" xfId="0" applyFont="1" applyFill="1" applyBorder="1" applyAlignment="1">
      <alignment horizontal="left"/>
    </xf>
    <xf numFmtId="0" fontId="23" fillId="8" borderId="24" xfId="0" applyFont="1" applyFill="1" applyBorder="1" applyAlignment="1">
      <alignment horizontal="right"/>
    </xf>
    <xf numFmtId="0" fontId="23" fillId="8" borderId="25" xfId="0" applyFont="1" applyFill="1" applyBorder="1" applyAlignment="1">
      <alignment horizontal="right"/>
    </xf>
    <xf numFmtId="0" fontId="23" fillId="8" borderId="31" xfId="0" applyFont="1" applyFill="1" applyBorder="1" applyAlignment="1">
      <alignment horizontal="right"/>
    </xf>
    <xf numFmtId="0" fontId="20" fillId="2" borderId="41" xfId="0" applyFont="1" applyFill="1" applyBorder="1" applyAlignment="1">
      <alignment horizontal="center"/>
    </xf>
    <xf numFmtId="0" fontId="20" fillId="2" borderId="42" xfId="0" applyFont="1" applyFill="1" applyBorder="1" applyAlignment="1">
      <alignment horizontal="center"/>
    </xf>
    <xf numFmtId="0" fontId="20" fillId="2" borderId="0" xfId="0" applyFont="1" applyFill="1" applyAlignment="1">
      <alignment horizontal="center"/>
    </xf>
    <xf numFmtId="0" fontId="20" fillId="2" borderId="0" xfId="0" applyFont="1" applyFill="1" applyAlignment="1">
      <alignment horizontal="left" vertical="center" wrapText="1"/>
    </xf>
    <xf numFmtId="0" fontId="20" fillId="2" borderId="0" xfId="0" applyFont="1" applyFill="1" applyAlignment="1">
      <alignment horizontal="left" vertical="center"/>
    </xf>
    <xf numFmtId="0" fontId="20" fillId="2" borderId="0" xfId="0" applyFont="1" applyFill="1" applyAlignment="1">
      <alignment horizontal="left" wrapText="1"/>
    </xf>
    <xf numFmtId="0" fontId="20" fillId="2" borderId="0" xfId="0" applyFont="1" applyFill="1" applyAlignment="1">
      <alignment horizontal="left"/>
    </xf>
    <xf numFmtId="0" fontId="23" fillId="9" borderId="24" xfId="0" applyFont="1" applyFill="1" applyBorder="1" applyAlignment="1">
      <alignment horizontal="left" vertical="center"/>
    </xf>
    <xf numFmtId="0" fontId="23" fillId="9" borderId="25" xfId="0" applyFont="1" applyFill="1" applyBorder="1" applyAlignment="1">
      <alignment horizontal="left" vertical="center"/>
    </xf>
    <xf numFmtId="0" fontId="23" fillId="9" borderId="31" xfId="0" applyFont="1" applyFill="1" applyBorder="1" applyAlignment="1">
      <alignment horizontal="left" vertical="center"/>
    </xf>
    <xf numFmtId="0" fontId="64" fillId="9" borderId="24" xfId="0" applyFont="1" applyFill="1" applyBorder="1" applyAlignment="1">
      <alignment horizontal="left"/>
    </xf>
    <xf numFmtId="0" fontId="64" fillId="9" borderId="25" xfId="0" applyFont="1" applyFill="1" applyBorder="1" applyAlignment="1">
      <alignment horizontal="left"/>
    </xf>
    <xf numFmtId="0" fontId="64" fillId="9" borderId="31" xfId="0" applyFont="1" applyFill="1" applyBorder="1" applyAlignment="1">
      <alignment horizontal="left"/>
    </xf>
    <xf numFmtId="0" fontId="3" fillId="2" borderId="41" xfId="2" applyFill="1" applyBorder="1" applyAlignment="1">
      <alignment horizontal="center"/>
    </xf>
    <xf numFmtId="0" fontId="20" fillId="2" borderId="24" xfId="0" applyFont="1" applyFill="1" applyBorder="1" applyAlignment="1">
      <alignment horizontal="center"/>
    </xf>
    <xf numFmtId="0" fontId="20" fillId="2" borderId="25" xfId="0" applyFont="1" applyFill="1" applyBorder="1" applyAlignment="1">
      <alignment horizontal="center"/>
    </xf>
    <xf numFmtId="0" fontId="20" fillId="2" borderId="31" xfId="0" applyFont="1" applyFill="1" applyBorder="1" applyAlignment="1">
      <alignment horizontal="center"/>
    </xf>
    <xf numFmtId="0" fontId="47" fillId="2" borderId="147" xfId="0" applyFont="1" applyFill="1" applyBorder="1" applyAlignment="1"/>
    <xf numFmtId="0" fontId="47" fillId="2" borderId="115" xfId="0" applyFont="1" applyFill="1" applyBorder="1" applyAlignment="1"/>
    <xf numFmtId="0" fontId="47" fillId="2" borderId="148" xfId="0" applyFont="1" applyFill="1" applyBorder="1" applyAlignment="1"/>
    <xf numFmtId="0" fontId="47" fillId="2" borderId="149" xfId="0" applyFont="1" applyFill="1" applyBorder="1" applyAlignment="1"/>
    <xf numFmtId="0" fontId="47" fillId="2" borderId="116" xfId="0" applyFont="1" applyFill="1" applyBorder="1" applyAlignment="1"/>
    <xf numFmtId="0" fontId="47" fillId="2" borderId="150" xfId="0" applyFont="1" applyFill="1" applyBorder="1" applyAlignment="1"/>
    <xf numFmtId="0" fontId="23" fillId="8" borderId="76" xfId="0" applyFont="1" applyFill="1" applyBorder="1" applyAlignment="1">
      <alignment horizontal="left"/>
    </xf>
    <xf numFmtId="0" fontId="23" fillId="8" borderId="53" xfId="0" applyFont="1" applyFill="1" applyBorder="1" applyAlignment="1">
      <alignment horizontal="left"/>
    </xf>
    <xf numFmtId="0" fontId="47" fillId="2" borderId="147" xfId="0" applyNumberFormat="1" applyFont="1" applyFill="1" applyBorder="1" applyAlignment="1"/>
    <xf numFmtId="0" fontId="47" fillId="2" borderId="115" xfId="0" applyNumberFormat="1" applyFont="1" applyFill="1" applyBorder="1" applyAlignment="1"/>
    <xf numFmtId="0" fontId="47" fillId="2" borderId="148" xfId="0" applyNumberFormat="1" applyFont="1" applyFill="1" applyBorder="1" applyAlignment="1"/>
    <xf numFmtId="0" fontId="47" fillId="2" borderId="55" xfId="0" applyFont="1" applyFill="1" applyBorder="1" applyAlignment="1">
      <alignment horizontal="left"/>
    </xf>
    <xf numFmtId="0" fontId="23" fillId="8" borderId="145" xfId="0" applyFont="1" applyFill="1" applyBorder="1" applyAlignment="1"/>
    <xf numFmtId="0" fontId="23" fillId="8" borderId="114" xfId="0" applyFont="1" applyFill="1" applyBorder="1" applyAlignment="1"/>
    <xf numFmtId="0" fontId="23" fillId="8" borderId="146" xfId="0" applyFont="1" applyFill="1" applyBorder="1" applyAlignment="1"/>
    <xf numFmtId="0" fontId="23" fillId="8" borderId="129" xfId="0" applyFont="1" applyFill="1" applyBorder="1" applyAlignment="1">
      <alignment horizontal="left" vertical="center"/>
    </xf>
    <xf numFmtId="0" fontId="18" fillId="8" borderId="0" xfId="0" applyFont="1" applyFill="1" applyAlignment="1">
      <alignment horizontal="center"/>
    </xf>
    <xf numFmtId="0" fontId="18" fillId="8" borderId="13" xfId="0" applyFont="1" applyFill="1" applyBorder="1" applyAlignment="1">
      <alignment horizontal="center"/>
    </xf>
    <xf numFmtId="0" fontId="27" fillId="2" borderId="0" xfId="0" applyFont="1" applyFill="1" applyAlignment="1">
      <alignment horizontal="left" vertical="center" wrapText="1"/>
    </xf>
    <xf numFmtId="0" fontId="27" fillId="2" borderId="0" xfId="0" applyFont="1" applyFill="1" applyAlignment="1">
      <alignment horizontal="left" vertical="center"/>
    </xf>
    <xf numFmtId="0" fontId="43" fillId="2" borderId="0" xfId="0" applyFont="1" applyFill="1" applyAlignment="1">
      <alignment horizontal="left" vertical="center" wrapText="1"/>
    </xf>
    <xf numFmtId="0" fontId="43" fillId="2" borderId="0" xfId="0" applyFont="1" applyFill="1" applyAlignment="1">
      <alignment horizontal="left" vertical="center"/>
    </xf>
    <xf numFmtId="0" fontId="19" fillId="9" borderId="9" xfId="2" applyFont="1" applyFill="1" applyBorder="1" applyAlignment="1">
      <alignment horizontal="center" vertical="center"/>
    </xf>
    <xf numFmtId="0" fontId="19" fillId="9" borderId="10" xfId="2" applyFont="1" applyFill="1" applyBorder="1" applyAlignment="1">
      <alignment horizontal="center" vertical="center"/>
    </xf>
    <xf numFmtId="0" fontId="19" fillId="9" borderId="11" xfId="2" applyFont="1" applyFill="1" applyBorder="1" applyAlignment="1">
      <alignment horizontal="center" vertical="center"/>
    </xf>
    <xf numFmtId="0" fontId="19" fillId="9" borderId="12" xfId="2" applyFont="1" applyFill="1" applyBorder="1" applyAlignment="1">
      <alignment horizontal="center" vertical="center"/>
    </xf>
    <xf numFmtId="0" fontId="19" fillId="9" borderId="13" xfId="2" applyFont="1" applyFill="1" applyBorder="1" applyAlignment="1">
      <alignment horizontal="center" vertical="center"/>
    </xf>
    <xf numFmtId="0" fontId="19" fillId="9" borderId="14" xfId="2" applyFont="1" applyFill="1" applyBorder="1" applyAlignment="1">
      <alignment horizontal="center" vertical="center"/>
    </xf>
    <xf numFmtId="0" fontId="22" fillId="4" borderId="24" xfId="0" applyFont="1" applyFill="1" applyBorder="1" applyAlignment="1">
      <alignment horizontal="right"/>
    </xf>
    <xf numFmtId="0" fontId="22" fillId="4" borderId="25" xfId="0" applyFont="1" applyFill="1" applyBorder="1" applyAlignment="1">
      <alignment horizontal="right"/>
    </xf>
    <xf numFmtId="0" fontId="22" fillId="4" borderId="31" xfId="0" applyFont="1" applyFill="1" applyBorder="1" applyAlignment="1">
      <alignment horizontal="right"/>
    </xf>
    <xf numFmtId="0" fontId="26" fillId="2" borderId="0" xfId="0" applyFont="1" applyFill="1" applyAlignment="1">
      <alignment vertical="top" wrapText="1"/>
    </xf>
    <xf numFmtId="0" fontId="19" fillId="9" borderId="15" xfId="0" applyFont="1" applyFill="1" applyBorder="1" applyAlignment="1">
      <alignment horizontal="center" vertical="center"/>
    </xf>
    <xf numFmtId="0" fontId="19" fillId="9" borderId="16" xfId="0" applyFont="1" applyFill="1" applyBorder="1" applyAlignment="1">
      <alignment horizontal="center" vertical="center"/>
    </xf>
    <xf numFmtId="0" fontId="19" fillId="9" borderId="17" xfId="0" applyFont="1" applyFill="1" applyBorder="1" applyAlignment="1">
      <alignment horizontal="center" vertical="center"/>
    </xf>
    <xf numFmtId="0" fontId="60" fillId="8" borderId="0" xfId="0" applyFont="1" applyFill="1" applyAlignment="1">
      <alignment horizontal="center" vertical="center"/>
    </xf>
    <xf numFmtId="0" fontId="14" fillId="8" borderId="0" xfId="0" applyFont="1" applyFill="1" applyAlignment="1">
      <alignment horizontal="center" vertical="center"/>
    </xf>
    <xf numFmtId="14" fontId="0" fillId="7" borderId="1" xfId="0" applyNumberFormat="1" applyFont="1" applyFill="1" applyBorder="1" applyAlignment="1">
      <alignment horizontal="center" vertical="top" wrapText="1"/>
    </xf>
    <xf numFmtId="14" fontId="0" fillId="7" borderId="2" xfId="0" applyNumberFormat="1" applyFont="1" applyFill="1" applyBorder="1" applyAlignment="1">
      <alignment horizontal="center" vertical="top" wrapText="1"/>
    </xf>
    <xf numFmtId="14" fontId="0" fillId="7" borderId="3" xfId="0" applyNumberFormat="1" applyFont="1" applyFill="1" applyBorder="1" applyAlignment="1">
      <alignment horizontal="center" vertical="top" wrapText="1"/>
    </xf>
    <xf numFmtId="14" fontId="0" fillId="7" borderId="6" xfId="0" applyNumberFormat="1" applyFont="1" applyFill="1" applyBorder="1" applyAlignment="1">
      <alignment horizontal="center" vertical="top" wrapText="1"/>
    </xf>
    <xf numFmtId="14" fontId="0" fillId="7" borderId="7" xfId="0" applyNumberFormat="1" applyFont="1" applyFill="1" applyBorder="1" applyAlignment="1">
      <alignment horizontal="center" vertical="top" wrapText="1"/>
    </xf>
    <xf numFmtId="14" fontId="0" fillId="7" borderId="8" xfId="0" applyNumberFormat="1" applyFont="1" applyFill="1" applyBorder="1" applyAlignment="1">
      <alignment horizontal="center" vertical="top" wrapText="1"/>
    </xf>
    <xf numFmtId="0" fontId="0" fillId="7" borderId="1" xfId="0" applyFont="1" applyFill="1" applyBorder="1" applyAlignment="1">
      <alignment horizontal="center" wrapText="1"/>
    </xf>
    <xf numFmtId="0" fontId="0" fillId="7" borderId="2" xfId="0" applyFont="1" applyFill="1" applyBorder="1" applyAlignment="1">
      <alignment horizontal="center" wrapText="1"/>
    </xf>
    <xf numFmtId="0" fontId="0" fillId="7" borderId="3" xfId="0" applyFont="1" applyFill="1" applyBorder="1" applyAlignment="1">
      <alignment horizontal="center" wrapText="1"/>
    </xf>
    <xf numFmtId="0" fontId="0" fillId="7" borderId="6" xfId="0" applyFont="1" applyFill="1" applyBorder="1" applyAlignment="1">
      <alignment horizontal="center" wrapText="1"/>
    </xf>
    <xf numFmtId="0" fontId="0" fillId="7" borderId="7" xfId="0" applyFont="1" applyFill="1" applyBorder="1" applyAlignment="1">
      <alignment horizontal="center" wrapText="1"/>
    </xf>
    <xf numFmtId="0" fontId="0" fillId="7" borderId="8" xfId="0" applyFont="1" applyFill="1" applyBorder="1" applyAlignment="1">
      <alignment horizontal="center" wrapText="1"/>
    </xf>
    <xf numFmtId="14" fontId="0" fillId="7" borderId="1" xfId="0" applyNumberFormat="1" applyFill="1" applyBorder="1" applyAlignment="1">
      <alignment horizontal="center" vertical="top" wrapText="1"/>
    </xf>
    <xf numFmtId="14" fontId="0" fillId="7" borderId="2" xfId="0" applyNumberFormat="1" applyFill="1" applyBorder="1" applyAlignment="1">
      <alignment horizontal="center" vertical="top" wrapText="1"/>
    </xf>
    <xf numFmtId="14" fontId="0" fillId="7" borderId="3" xfId="0" applyNumberFormat="1" applyFill="1" applyBorder="1" applyAlignment="1">
      <alignment horizontal="center" vertical="top" wrapText="1"/>
    </xf>
    <xf numFmtId="14" fontId="0" fillId="7" borderId="6" xfId="0" applyNumberFormat="1" applyFill="1" applyBorder="1" applyAlignment="1">
      <alignment horizontal="center" vertical="top" wrapText="1"/>
    </xf>
    <xf numFmtId="14" fontId="0" fillId="7" borderId="7" xfId="0" applyNumberFormat="1" applyFill="1" applyBorder="1" applyAlignment="1">
      <alignment horizontal="center" vertical="top" wrapText="1"/>
    </xf>
    <xf numFmtId="14" fontId="0" fillId="7" borderId="8" xfId="0" applyNumberFormat="1" applyFill="1" applyBorder="1" applyAlignment="1">
      <alignment horizontal="center" vertical="top" wrapText="1"/>
    </xf>
    <xf numFmtId="0" fontId="0" fillId="7" borderId="1" xfId="0" applyFill="1" applyBorder="1" applyAlignment="1">
      <alignment horizontal="center" wrapText="1"/>
    </xf>
    <xf numFmtId="0" fontId="0" fillId="7" borderId="2" xfId="0" applyFill="1" applyBorder="1" applyAlignment="1">
      <alignment horizontal="center" wrapText="1"/>
    </xf>
    <xf numFmtId="0" fontId="0" fillId="7" borderId="3" xfId="0" applyFill="1" applyBorder="1" applyAlignment="1">
      <alignment horizontal="center" wrapText="1"/>
    </xf>
    <xf numFmtId="0" fontId="0" fillId="7" borderId="6" xfId="0" applyFill="1" applyBorder="1" applyAlignment="1">
      <alignment horizontal="center" wrapText="1"/>
    </xf>
    <xf numFmtId="0" fontId="0" fillId="7" borderId="7" xfId="0" applyFill="1" applyBorder="1" applyAlignment="1">
      <alignment horizontal="center" wrapText="1"/>
    </xf>
    <xf numFmtId="0" fontId="0" fillId="7" borderId="8" xfId="0" applyFill="1" applyBorder="1" applyAlignment="1">
      <alignment horizontal="center" wrapText="1"/>
    </xf>
  </cellXfs>
  <cellStyles count="4">
    <cellStyle name="Bad" xfId="3" builtinId="27"/>
    <cellStyle name="Comma" xfId="1" builtinId="3"/>
    <cellStyle name="Hyperlink" xfId="2" builtinId="8"/>
    <cellStyle name="Normal" xfId="0" builtinId="0"/>
  </cellStyles>
  <dxfs count="20">
    <dxf>
      <border>
        <left style="hair">
          <color theme="0" tint="-0.24994659260841701"/>
        </left>
        <right style="hair">
          <color theme="0" tint="-0.24994659260841701"/>
        </right>
        <top style="hair">
          <color theme="0" tint="-0.24994659260841701"/>
        </top>
        <bottom style="hair">
          <color theme="0" tint="-0.24994659260841701"/>
        </bottom>
        <vertical/>
        <horizontal/>
      </border>
    </dxf>
    <dxf>
      <font>
        <b/>
        <i val="0"/>
        <strike val="0"/>
        <color theme="0" tint="-0.24994659260841701"/>
      </font>
      <fill>
        <patternFill>
          <bgColor theme="0" tint="-0.24994659260841701"/>
        </patternFill>
      </fill>
    </dxf>
    <dxf>
      <font>
        <b/>
        <i val="0"/>
        <strike val="0"/>
        <color auto="1"/>
      </font>
      <fill>
        <patternFill>
          <bgColor theme="0" tint="-0.24994659260841701"/>
        </patternFill>
      </fill>
    </dxf>
    <dxf>
      <font>
        <color auto="1"/>
      </font>
      <fill>
        <patternFill>
          <bgColor theme="0" tint="-0.34998626667073579"/>
        </patternFill>
      </fill>
      <border>
        <left style="hair">
          <color theme="0" tint="-0.24994659260841701"/>
        </left>
        <right style="hair">
          <color theme="0" tint="-0.24994659260841701"/>
        </right>
        <top style="hair">
          <color theme="0" tint="-0.24994659260841701"/>
        </top>
        <bottom style="thin">
          <color theme="1" tint="0.34998626667073579"/>
        </bottom>
        <vertical/>
        <horizontal/>
      </border>
    </dxf>
    <dxf>
      <font>
        <color theme="0" tint="-0.34998626667073579"/>
      </font>
      <fill>
        <patternFill>
          <bgColor theme="0" tint="-0.34998626667073579"/>
        </patternFill>
      </fill>
      <border>
        <left style="hair">
          <color theme="0" tint="-0.24994659260841701"/>
        </left>
        <right style="hair">
          <color theme="0" tint="-0.24994659260841701"/>
        </right>
        <top style="hair">
          <color theme="0" tint="-0.24994659260841701"/>
        </top>
        <bottom style="thin">
          <color theme="1" tint="0.34998626667073579"/>
        </bottom>
        <vertical/>
        <horizontal/>
      </border>
    </dxf>
    <dxf>
      <border>
        <left style="hair">
          <color theme="0" tint="-0.24994659260841701"/>
        </left>
        <right style="hair">
          <color theme="0" tint="-0.24994659260841701"/>
        </right>
        <top style="hair">
          <color theme="0" tint="-0.24994659260841701"/>
        </top>
        <bottom style="hair">
          <color theme="0" tint="-0.24994659260841701"/>
        </bottom>
        <vertical/>
        <horizontal/>
      </border>
    </dxf>
    <dxf>
      <border>
        <left style="hair">
          <color theme="0" tint="-0.24994659260841701"/>
        </left>
        <right style="hair">
          <color theme="0" tint="-0.24994659260841701"/>
        </right>
        <top style="hair">
          <color theme="0" tint="-0.24994659260841701"/>
        </top>
        <bottom style="hair">
          <color theme="0" tint="-0.24994659260841701"/>
        </bottom>
        <vertical/>
        <horizontal/>
      </border>
    </dxf>
    <dxf>
      <font>
        <b/>
        <i val="0"/>
        <strike val="0"/>
        <color theme="0" tint="-0.24994659260841701"/>
      </font>
      <fill>
        <patternFill>
          <bgColor theme="0" tint="-0.24994659260841701"/>
        </patternFill>
      </fill>
    </dxf>
    <dxf>
      <font>
        <b/>
        <i val="0"/>
        <strike val="0"/>
        <color auto="1"/>
      </font>
      <fill>
        <patternFill>
          <bgColor theme="0" tint="-0.24994659260841701"/>
        </patternFill>
      </fill>
    </dxf>
    <dxf>
      <font>
        <color auto="1"/>
      </font>
      <fill>
        <patternFill>
          <bgColor theme="0" tint="-0.34998626667073579"/>
        </patternFill>
      </fill>
      <border>
        <left style="hair">
          <color theme="0" tint="-0.24994659260841701"/>
        </left>
        <right style="hair">
          <color theme="0" tint="-0.24994659260841701"/>
        </right>
        <top style="hair">
          <color theme="0" tint="-0.24994659260841701"/>
        </top>
        <bottom style="thin">
          <color theme="1" tint="0.34998626667073579"/>
        </bottom>
        <vertical/>
        <horizontal/>
      </border>
    </dxf>
    <dxf>
      <font>
        <color theme="0" tint="-0.34998626667073579"/>
      </font>
      <fill>
        <patternFill>
          <bgColor theme="0" tint="-0.34998626667073579"/>
        </patternFill>
      </fill>
      <border>
        <left style="hair">
          <color theme="0" tint="-0.24994659260841701"/>
        </left>
        <right style="hair">
          <color theme="0" tint="-0.24994659260841701"/>
        </right>
        <top style="hair">
          <color theme="0" tint="-0.24994659260841701"/>
        </top>
        <bottom style="thin">
          <color theme="1" tint="0.34998626667073579"/>
        </bottom>
        <vertical/>
        <horizontal/>
      </border>
    </dxf>
    <dxf>
      <border>
        <left style="hair">
          <color theme="0" tint="-0.24994659260841701"/>
        </left>
        <right style="hair">
          <color theme="0" tint="-0.24994659260841701"/>
        </right>
        <top style="hair">
          <color theme="0" tint="-0.24994659260841701"/>
        </top>
        <bottom style="hair">
          <color theme="0" tint="-0.24994659260841701"/>
        </bottom>
        <vertical/>
        <horizontal/>
      </border>
    </dxf>
    <dxf>
      <font>
        <color theme="0" tint="-0.34998626667073579"/>
      </font>
      <fill>
        <patternFill>
          <bgColor theme="0" tint="-0.34998626667073579"/>
        </patternFill>
      </fill>
      <border>
        <left style="hair">
          <color theme="0" tint="-0.24994659260841701"/>
        </left>
        <right style="hair">
          <color theme="0" tint="-0.24994659260841701"/>
        </right>
        <top style="hair">
          <color theme="0" tint="-0.24994659260841701"/>
        </top>
        <bottom style="thin">
          <color theme="1" tint="0.34998626667073579"/>
        </bottom>
        <vertical/>
        <horizontal/>
      </border>
    </dxf>
    <dxf>
      <border>
        <left style="hair">
          <color theme="0" tint="-0.24994659260841701"/>
        </left>
        <right style="hair">
          <color theme="0" tint="-0.24994659260841701"/>
        </right>
        <top style="hair">
          <color theme="0" tint="-0.24994659260841701"/>
        </top>
        <bottom style="hair">
          <color theme="0" tint="-0.24994659260841701"/>
        </bottom>
        <vertical/>
        <horizontal/>
      </border>
    </dxf>
    <dxf>
      <border>
        <left style="hair">
          <color theme="0" tint="-0.24994659260841701"/>
        </left>
        <right style="hair">
          <color theme="0" tint="-0.24994659260841701"/>
        </right>
        <top style="hair">
          <color theme="0" tint="-0.24994659260841701"/>
        </top>
        <bottom style="hair">
          <color theme="0" tint="-0.24994659260841701"/>
        </bottom>
        <vertical/>
        <horizontal/>
      </border>
    </dxf>
    <dxf>
      <font>
        <b/>
        <i val="0"/>
        <strike val="0"/>
        <color theme="0" tint="-0.24994659260841701"/>
      </font>
      <fill>
        <patternFill>
          <bgColor theme="0" tint="-0.24994659260841701"/>
        </patternFill>
      </fill>
    </dxf>
    <dxf>
      <font>
        <b/>
        <i val="0"/>
        <strike val="0"/>
        <color auto="1"/>
      </font>
      <fill>
        <patternFill>
          <bgColor theme="0" tint="-0.24994659260841701"/>
        </patternFill>
      </fill>
    </dxf>
    <dxf>
      <font>
        <color auto="1"/>
      </font>
      <fill>
        <patternFill>
          <bgColor theme="0" tint="-0.34998626667073579"/>
        </patternFill>
      </fill>
      <border>
        <left style="hair">
          <color theme="0" tint="-0.24994659260841701"/>
        </left>
        <right style="hair">
          <color theme="0" tint="-0.24994659260841701"/>
        </right>
        <top style="hair">
          <color theme="0" tint="-0.24994659260841701"/>
        </top>
        <bottom style="thin">
          <color theme="1" tint="0.34998626667073579"/>
        </bottom>
        <vertical/>
        <horizontal/>
      </border>
    </dxf>
    <dxf>
      <font>
        <color theme="0" tint="-0.34998626667073579"/>
      </font>
      <fill>
        <patternFill>
          <bgColor theme="0" tint="-0.34998626667073579"/>
        </patternFill>
      </fill>
      <border>
        <left style="hair">
          <color theme="0" tint="-0.24994659260841701"/>
        </left>
        <right style="hair">
          <color theme="0" tint="-0.24994659260841701"/>
        </right>
        <top style="hair">
          <color theme="0" tint="-0.24994659260841701"/>
        </top>
        <bottom style="thin">
          <color theme="1" tint="0.34998626667073579"/>
        </bottom>
        <vertical/>
        <horizontal/>
      </border>
    </dxf>
    <dxf>
      <border>
        <left style="hair">
          <color theme="0" tint="-0.24994659260841701"/>
        </left>
        <right style="hair">
          <color theme="0" tint="-0.24994659260841701"/>
        </right>
        <top style="hair">
          <color theme="0" tint="-0.24994659260841701"/>
        </top>
        <bottom style="hair">
          <color theme="0" tint="-0.24994659260841701"/>
        </bottom>
        <vertical/>
        <horizontal/>
      </border>
    </dxf>
  </dxfs>
  <tableStyles count="0" defaultTableStyle="TableStyleMedium2" defaultPivotStyle="PivotStyleLight16"/>
  <colors>
    <mruColors>
      <color rgb="FF041C2C"/>
      <color rgb="FFE40047"/>
      <color rgb="FFF94977"/>
      <color rgb="FFA6A6A6"/>
      <color rgb="FFA0D3F6"/>
      <color rgb="FF1E384E"/>
      <color rgb="FF162A3A"/>
      <color rgb="FFD9D9D9"/>
      <color rgb="FFDBE7F1"/>
      <color rgb="FF699B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Y$119" lockText="1" noThreeD="1"/>
</file>

<file path=xl/drawings/_rels/drawing1.xml.rels><?xml version="1.0" encoding="UTF-8" standalone="yes"?>
<Relationships xmlns="http://schemas.openxmlformats.org/package/2006/relationships"><Relationship Id="rId8" Type="http://schemas.openxmlformats.org/officeDocument/2006/relationships/hyperlink" Target="#Organiser!A1"/><Relationship Id="rId3" Type="http://schemas.openxmlformats.org/officeDocument/2006/relationships/image" Target="../media/image2.png"/><Relationship Id="rId7" Type="http://schemas.openxmlformats.org/officeDocument/2006/relationships/image" Target="../media/image5.svg"/><Relationship Id="rId2" Type="http://schemas.openxmlformats.org/officeDocument/2006/relationships/hyperlink" Target="#SpaceO!A1"/><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8.png"/><Relationship Id="rId5" Type="http://schemas.openxmlformats.org/officeDocument/2006/relationships/hyperlink" Target="#ShellIO!A1"/><Relationship Id="rId10" Type="http://schemas.openxmlformats.org/officeDocument/2006/relationships/image" Target="../media/image7.svg"/><Relationship Id="rId4" Type="http://schemas.openxmlformats.org/officeDocument/2006/relationships/image" Target="../media/image3.svg"/><Relationship Id="rId9" Type="http://schemas.openxmlformats.org/officeDocument/2006/relationships/image" Target="../media/image6.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jpeg"/><Relationship Id="rId7" Type="http://schemas.openxmlformats.org/officeDocument/2006/relationships/image" Target="../media/image20.png"/><Relationship Id="rId2" Type="http://schemas.openxmlformats.org/officeDocument/2006/relationships/image" Target="../media/image9.jpg"/><Relationship Id="rId1" Type="http://schemas.openxmlformats.org/officeDocument/2006/relationships/image" Target="../media/image8.png"/><Relationship Id="rId6" Type="http://schemas.openxmlformats.org/officeDocument/2006/relationships/image" Target="../media/image13.jpeg"/><Relationship Id="rId5" Type="http://schemas.openxmlformats.org/officeDocument/2006/relationships/image" Target="../media/image12.jpeg"/><Relationship Id="rId4"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8.png"/><Relationship Id="rId4"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8.png"/></Relationships>
</file>

<file path=xl/drawings/_rels/drawing24.xml.rels><?xml version="1.0" encoding="UTF-8" standalone="yes"?>
<Relationships xmlns="http://schemas.openxmlformats.org/package/2006/relationships"><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8.png"/></Relationships>
</file>

<file path=xl/drawings/_rels/drawing26.xml.rels><?xml version="1.0" encoding="UTF-8" standalone="yes"?>
<Relationships xmlns="http://schemas.openxmlformats.org/package/2006/relationships"><Relationship Id="rId1" Type="http://schemas.openxmlformats.org/officeDocument/2006/relationships/image" Target="../media/image8.png"/></Relationships>
</file>

<file path=xl/drawings/_rels/drawing27.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21.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11.png"/><Relationship Id="rId7" Type="http://schemas.openxmlformats.org/officeDocument/2006/relationships/image" Target="../media/image15.jpeg"/><Relationship Id="rId2" Type="http://schemas.openxmlformats.org/officeDocument/2006/relationships/image" Target="../media/image10.jpeg"/><Relationship Id="rId1" Type="http://schemas.openxmlformats.org/officeDocument/2006/relationships/image" Target="../media/image9.jpg"/><Relationship Id="rId6" Type="http://schemas.openxmlformats.org/officeDocument/2006/relationships/image" Target="../media/image14.png"/><Relationship Id="rId5" Type="http://schemas.openxmlformats.org/officeDocument/2006/relationships/image" Target="../media/image13.jpeg"/><Relationship Id="rId4" Type="http://schemas.openxmlformats.org/officeDocument/2006/relationships/image" Target="../media/image1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8.png"/><Relationship Id="rId5" Type="http://schemas.openxmlformats.org/officeDocument/2006/relationships/image" Target="../media/image19.png"/><Relationship Id="rId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0</xdr:col>
      <xdr:colOff>0</xdr:colOff>
      <xdr:row>9</xdr:row>
      <xdr:rowOff>15875</xdr:rowOff>
    </xdr:from>
    <xdr:ext cx="15906750" cy="9886156"/>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1482725"/>
          <a:ext cx="15906750" cy="9886156"/>
        </a:xfrm>
        <a:prstGeom prst="rect">
          <a:avLst/>
        </a:prstGeom>
      </xdr:spPr>
    </xdr:pic>
    <xdr:clientData/>
  </xdr:oneCellAnchor>
  <xdr:twoCellAnchor>
    <xdr:from>
      <xdr:col>1</xdr:col>
      <xdr:colOff>0</xdr:colOff>
      <xdr:row>10</xdr:row>
      <xdr:rowOff>142240</xdr:rowOff>
    </xdr:from>
    <xdr:to>
      <xdr:col>6</xdr:col>
      <xdr:colOff>599440</xdr:colOff>
      <xdr:row>28</xdr:row>
      <xdr:rowOff>142240</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590550" y="1951990"/>
          <a:ext cx="3542665" cy="3248025"/>
          <a:chOff x="1238250" y="1793240"/>
          <a:chExt cx="3698240" cy="3257550"/>
        </a:xfrm>
        <a:solidFill>
          <a:schemeClr val="bg1"/>
        </a:solidFill>
      </xdr:grpSpPr>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1238250" y="1793240"/>
            <a:ext cx="3698240" cy="3257550"/>
          </a:xfrm>
          <a:prstGeom prst="roundRect">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b"/>
          <a:lstStyle/>
          <a:p>
            <a:pPr algn="ctr"/>
            <a:r>
              <a:rPr lang="en-GB" sz="3600" b="1">
                <a:solidFill>
                  <a:srgbClr val="041C2C"/>
                </a:solidFill>
                <a:latin typeface="Arial" panose="020B0604020202020204" pitchFamily="34" charset="0"/>
                <a:cs typeface="Arial" panose="020B0604020202020204" pitchFamily="34" charset="0"/>
              </a:rPr>
              <a:t>Space only</a:t>
            </a:r>
          </a:p>
        </xdr:txBody>
      </xdr:sp>
      <xdr:pic>
        <xdr:nvPicPr>
          <xdr:cNvPr id="5" name="Picture 2">
            <a:hlinkClick xmlns:r="http://schemas.openxmlformats.org/officeDocument/2006/relationships" r:id="rId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rcRect/>
          <a:stretch/>
        </xdr:blipFill>
        <xdr:spPr>
          <a:xfrm>
            <a:off x="1874154" y="2359422"/>
            <a:ext cx="2430985" cy="1592977"/>
          </a:xfrm>
          <a:prstGeom prst="rect">
            <a:avLst/>
          </a:prstGeom>
          <a:grpFill/>
        </xdr:spPr>
      </xdr:pic>
    </xdr:grpSp>
    <xdr:clientData/>
  </xdr:twoCellAnchor>
  <xdr:twoCellAnchor>
    <xdr:from>
      <xdr:col>9</xdr:col>
      <xdr:colOff>6350</xdr:colOff>
      <xdr:row>10</xdr:row>
      <xdr:rowOff>139700</xdr:rowOff>
    </xdr:from>
    <xdr:to>
      <xdr:col>15</xdr:col>
      <xdr:colOff>0</xdr:colOff>
      <xdr:row>28</xdr:row>
      <xdr:rowOff>139700</xdr:rowOff>
    </xdr:to>
    <xdr:grpSp>
      <xdr:nvGrpSpPr>
        <xdr:cNvPr id="6" name="Group 5">
          <a:hlinkClick xmlns:r="http://schemas.openxmlformats.org/officeDocument/2006/relationships" r:id="rId5"/>
          <a:extLst>
            <a:ext uri="{FF2B5EF4-FFF2-40B4-BE49-F238E27FC236}">
              <a16:creationId xmlns:a16="http://schemas.microsoft.com/office/drawing/2014/main" id="{00000000-0008-0000-0000-000006000000}"/>
            </a:ext>
          </a:extLst>
        </xdr:cNvPr>
        <xdr:cNvGrpSpPr/>
      </xdr:nvGrpSpPr>
      <xdr:grpSpPr>
        <a:xfrm>
          <a:off x="5321300" y="1949450"/>
          <a:ext cx="3536950" cy="3248025"/>
          <a:chOff x="5915025" y="1866900"/>
          <a:chExt cx="3533775" cy="3400425"/>
        </a:xfrm>
        <a:solidFill>
          <a:schemeClr val="bg1"/>
        </a:solidFill>
      </xdr:grpSpPr>
      <xdr:sp macro="" textlink="">
        <xdr:nvSpPr>
          <xdr:cNvPr id="7" name="Rectangle: Rounded Corners 6">
            <a:extLst>
              <a:ext uri="{FF2B5EF4-FFF2-40B4-BE49-F238E27FC236}">
                <a16:creationId xmlns:a16="http://schemas.microsoft.com/office/drawing/2014/main" id="{00000000-0008-0000-0000-000007000000}"/>
              </a:ext>
            </a:extLst>
          </xdr:cNvPr>
          <xdr:cNvSpPr/>
        </xdr:nvSpPr>
        <xdr:spPr>
          <a:xfrm>
            <a:off x="5915025" y="1866900"/>
            <a:ext cx="3533775" cy="3400425"/>
          </a:xfrm>
          <a:prstGeom prst="roundRect">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b"/>
          <a:lstStyle/>
          <a:p>
            <a:pPr algn="ctr"/>
            <a:r>
              <a:rPr lang="en-GB" sz="3600" b="1">
                <a:solidFill>
                  <a:srgbClr val="041C2C"/>
                </a:solidFill>
                <a:latin typeface="Arial" panose="020B0604020202020204" pitchFamily="34" charset="0"/>
                <a:cs typeface="Arial" panose="020B0604020202020204" pitchFamily="34" charset="0"/>
              </a:rPr>
              <a:t>Shell scheme</a:t>
            </a:r>
          </a:p>
        </xdr:txBody>
      </xdr:sp>
      <xdr:pic>
        <xdr:nvPicPr>
          <xdr:cNvPr id="8" name="Picture 4">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7"/>
              </a:ext>
            </a:extLst>
          </a:blip>
          <a:srcRect l="22082" t="13456" r="22570" b="31196"/>
          <a:stretch/>
        </xdr:blipFill>
        <xdr:spPr>
          <a:xfrm>
            <a:off x="6788491" y="2205368"/>
            <a:ext cx="1786844" cy="2164622"/>
          </a:xfrm>
          <a:prstGeom prst="rect">
            <a:avLst/>
          </a:prstGeom>
          <a:grpFill/>
        </xdr:spPr>
      </xdr:pic>
    </xdr:grpSp>
    <xdr:clientData/>
  </xdr:twoCellAnchor>
  <xdr:twoCellAnchor>
    <xdr:from>
      <xdr:col>17</xdr:col>
      <xdr:colOff>19050</xdr:colOff>
      <xdr:row>10</xdr:row>
      <xdr:rowOff>139700</xdr:rowOff>
    </xdr:from>
    <xdr:to>
      <xdr:col>23</xdr:col>
      <xdr:colOff>6350</xdr:colOff>
      <xdr:row>28</xdr:row>
      <xdr:rowOff>139700</xdr:rowOff>
    </xdr:to>
    <xdr:grpSp>
      <xdr:nvGrpSpPr>
        <xdr:cNvPr id="9" name="Group 8">
          <a:hlinkClick xmlns:r="http://schemas.openxmlformats.org/officeDocument/2006/relationships" r:id="rId8"/>
          <a:extLst>
            <a:ext uri="{FF2B5EF4-FFF2-40B4-BE49-F238E27FC236}">
              <a16:creationId xmlns:a16="http://schemas.microsoft.com/office/drawing/2014/main" id="{00000000-0008-0000-0000-000009000000}"/>
            </a:ext>
          </a:extLst>
        </xdr:cNvPr>
        <xdr:cNvGrpSpPr/>
      </xdr:nvGrpSpPr>
      <xdr:grpSpPr>
        <a:xfrm>
          <a:off x="10058400" y="1949450"/>
          <a:ext cx="3530600" cy="3248025"/>
          <a:chOff x="10988040" y="1280160"/>
          <a:chExt cx="3649980" cy="3291840"/>
        </a:xfrm>
        <a:solidFill>
          <a:schemeClr val="bg1"/>
        </a:solidFill>
      </xdr:grpSpPr>
      <xdr:sp macro="" textlink="">
        <xdr:nvSpPr>
          <xdr:cNvPr id="10" name="Rectangle: Rounded Corners 9">
            <a:hlinkClick xmlns:r="http://schemas.openxmlformats.org/officeDocument/2006/relationships" r:id="rId8"/>
            <a:extLst>
              <a:ext uri="{FF2B5EF4-FFF2-40B4-BE49-F238E27FC236}">
                <a16:creationId xmlns:a16="http://schemas.microsoft.com/office/drawing/2014/main" id="{00000000-0008-0000-0000-00000A000000}"/>
              </a:ext>
            </a:extLst>
          </xdr:cNvPr>
          <xdr:cNvSpPr/>
        </xdr:nvSpPr>
        <xdr:spPr>
          <a:xfrm>
            <a:off x="10988040" y="1280160"/>
            <a:ext cx="3649980" cy="3291840"/>
          </a:xfrm>
          <a:prstGeom prst="roundRect">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b"/>
          <a:lstStyle/>
          <a:p>
            <a:pPr algn="ctr"/>
            <a:r>
              <a:rPr lang="en-GB" sz="3600" b="1">
                <a:solidFill>
                  <a:srgbClr val="041C2C"/>
                </a:solidFill>
                <a:latin typeface="Arial" panose="020B0604020202020204" pitchFamily="34" charset="0"/>
                <a:cs typeface="Arial" panose="020B0604020202020204" pitchFamily="34" charset="0"/>
              </a:rPr>
              <a:t>Organisers</a:t>
            </a:r>
          </a:p>
        </xdr:txBody>
      </xdr:sp>
      <xdr:pic>
        <xdr:nvPicPr>
          <xdr:cNvPr id="11" name="Picture 6">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9">
            <a:extLst>
              <a:ext uri="{96DAC541-7B7A-43D3-8B79-37D633B846F1}">
                <asvg:svgBlip xmlns:asvg="http://schemas.microsoft.com/office/drawing/2016/SVG/main" r:embed="rId10"/>
              </a:ext>
            </a:extLst>
          </a:blip>
          <a:srcRect l="15970" t="171" r="50727"/>
          <a:stretch/>
        </xdr:blipFill>
        <xdr:spPr>
          <a:xfrm>
            <a:off x="11889306" y="1734094"/>
            <a:ext cx="1847448" cy="1985554"/>
          </a:xfrm>
          <a:prstGeom prst="rect">
            <a:avLst/>
          </a:prstGeom>
          <a:grpFill/>
        </xdr:spPr>
      </xdr:pic>
    </xdr:grpSp>
    <xdr:clientData/>
  </xdr:twoCellAnchor>
  <xdr:oneCellAnchor>
    <xdr:from>
      <xdr:col>10</xdr:col>
      <xdr:colOff>469900</xdr:colOff>
      <xdr:row>38</xdr:row>
      <xdr:rowOff>50800</xdr:rowOff>
    </xdr:from>
    <xdr:ext cx="1457325" cy="887423"/>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a:stretch>
          <a:fillRect/>
        </a:stretch>
      </xdr:blipFill>
      <xdr:spPr>
        <a:xfrm>
          <a:off x="7277100" y="6762750"/>
          <a:ext cx="1457325" cy="887423"/>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441325</xdr:colOff>
      <xdr:row>47</xdr:row>
      <xdr:rowOff>130175</xdr:rowOff>
    </xdr:from>
    <xdr:to>
      <xdr:col>2</xdr:col>
      <xdr:colOff>377825</xdr:colOff>
      <xdr:row>52</xdr:row>
      <xdr:rowOff>33348</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441325" y="9731375"/>
          <a:ext cx="1416050" cy="8524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431800</xdr:colOff>
      <xdr:row>47</xdr:row>
      <xdr:rowOff>136525</xdr:rowOff>
    </xdr:from>
    <xdr:to>
      <xdr:col>2</xdr:col>
      <xdr:colOff>361950</xdr:colOff>
      <xdr:row>52</xdr:row>
      <xdr:rowOff>33348</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431800" y="9737725"/>
          <a:ext cx="1416050" cy="84932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441325</xdr:colOff>
      <xdr:row>47</xdr:row>
      <xdr:rowOff>133350</xdr:rowOff>
    </xdr:from>
    <xdr:to>
      <xdr:col>2</xdr:col>
      <xdr:colOff>377825</xdr:colOff>
      <xdr:row>52</xdr:row>
      <xdr:rowOff>33348</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441325" y="9734550"/>
          <a:ext cx="1419225" cy="84932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428625</xdr:colOff>
      <xdr:row>47</xdr:row>
      <xdr:rowOff>139700</xdr:rowOff>
    </xdr:from>
    <xdr:to>
      <xdr:col>2</xdr:col>
      <xdr:colOff>361950</xdr:colOff>
      <xdr:row>52</xdr:row>
      <xdr:rowOff>30173</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428625" y="9740900"/>
          <a:ext cx="1419225" cy="84614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422275</xdr:colOff>
      <xdr:row>47</xdr:row>
      <xdr:rowOff>136525</xdr:rowOff>
    </xdr:from>
    <xdr:to>
      <xdr:col>2</xdr:col>
      <xdr:colOff>378460</xdr:colOff>
      <xdr:row>52</xdr:row>
      <xdr:rowOff>37793</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422275" y="9737725"/>
          <a:ext cx="1429385" cy="85376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431800</xdr:colOff>
      <xdr:row>47</xdr:row>
      <xdr:rowOff>139700</xdr:rowOff>
    </xdr:from>
    <xdr:to>
      <xdr:col>2</xdr:col>
      <xdr:colOff>361950</xdr:colOff>
      <xdr:row>52</xdr:row>
      <xdr:rowOff>39698</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431800" y="9740900"/>
          <a:ext cx="1416050" cy="85249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431800</xdr:colOff>
      <xdr:row>41</xdr:row>
      <xdr:rowOff>133350</xdr:rowOff>
    </xdr:from>
    <xdr:to>
      <xdr:col>2</xdr:col>
      <xdr:colOff>358775</xdr:colOff>
      <xdr:row>46</xdr:row>
      <xdr:rowOff>30173</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431800" y="8591550"/>
          <a:ext cx="1412875" cy="84932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431800</xdr:colOff>
      <xdr:row>41</xdr:row>
      <xdr:rowOff>136525</xdr:rowOff>
    </xdr:from>
    <xdr:to>
      <xdr:col>2</xdr:col>
      <xdr:colOff>361950</xdr:colOff>
      <xdr:row>46</xdr:row>
      <xdr:rowOff>33348</xdr:rowOff>
    </xdr:to>
    <xdr:pic>
      <xdr:nvPicPr>
        <xdr:cNvPr id="8" name="Picture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1"/>
        <a:stretch>
          <a:fillRect/>
        </a:stretch>
      </xdr:blipFill>
      <xdr:spPr>
        <a:xfrm>
          <a:off x="431800" y="8594725"/>
          <a:ext cx="1416050" cy="849323"/>
        </a:xfrm>
        <a:prstGeom prst="rect">
          <a:avLst/>
        </a:prstGeom>
      </xdr:spPr>
    </xdr:pic>
    <xdr:clientData/>
  </xdr:twoCellAnchor>
  <xdr:twoCellAnchor editAs="oneCell">
    <xdr:from>
      <xdr:col>4</xdr:col>
      <xdr:colOff>243840</xdr:colOff>
      <xdr:row>29</xdr:row>
      <xdr:rowOff>62865</xdr:rowOff>
    </xdr:from>
    <xdr:to>
      <xdr:col>11</xdr:col>
      <xdr:colOff>270510</xdr:colOff>
      <xdr:row>33</xdr:row>
      <xdr:rowOff>132080</xdr:rowOff>
    </xdr:to>
    <xdr:pic>
      <xdr:nvPicPr>
        <xdr:cNvPr id="6" name="Picture 5">
          <a:extLst>
            <a:ext uri="{FF2B5EF4-FFF2-40B4-BE49-F238E27FC236}">
              <a16:creationId xmlns:a16="http://schemas.microsoft.com/office/drawing/2014/main" id="{00000000-0008-0000-10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81" t="18992" r="481" b="33842"/>
        <a:stretch/>
      </xdr:blipFill>
      <xdr:spPr>
        <a:xfrm>
          <a:off x="2796540" y="5854065"/>
          <a:ext cx="4004945" cy="831215"/>
        </a:xfrm>
        <a:prstGeom prst="rect">
          <a:avLst/>
        </a:prstGeom>
      </xdr:spPr>
    </xdr:pic>
    <xdr:clientData/>
  </xdr:twoCellAnchor>
  <xdr:twoCellAnchor editAs="oneCell">
    <xdr:from>
      <xdr:col>12</xdr:col>
      <xdr:colOff>563881</xdr:colOff>
      <xdr:row>28</xdr:row>
      <xdr:rowOff>162657</xdr:rowOff>
    </xdr:from>
    <xdr:to>
      <xdr:col>14</xdr:col>
      <xdr:colOff>2203</xdr:colOff>
      <xdr:row>35</xdr:row>
      <xdr:rowOff>56515</xdr:rowOff>
    </xdr:to>
    <xdr:pic>
      <xdr:nvPicPr>
        <xdr:cNvPr id="7" name="Picture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536181" y="5763357"/>
          <a:ext cx="641647" cy="1227358"/>
        </a:xfrm>
        <a:prstGeom prst="rect">
          <a:avLst/>
        </a:prstGeom>
      </xdr:spPr>
    </xdr:pic>
    <xdr:clientData/>
  </xdr:twoCellAnchor>
  <xdr:twoCellAnchor editAs="oneCell">
    <xdr:from>
      <xdr:col>17</xdr:col>
      <xdr:colOff>101726</xdr:colOff>
      <xdr:row>30</xdr:row>
      <xdr:rowOff>150495</xdr:rowOff>
    </xdr:from>
    <xdr:to>
      <xdr:col>20</xdr:col>
      <xdr:colOff>1746</xdr:colOff>
      <xdr:row>34</xdr:row>
      <xdr:rowOff>134580</xdr:rowOff>
    </xdr:to>
    <xdr:pic>
      <xdr:nvPicPr>
        <xdr:cNvPr id="9" name="Picture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80726" y="6132195"/>
          <a:ext cx="1881220" cy="746085"/>
        </a:xfrm>
        <a:prstGeom prst="rect">
          <a:avLst/>
        </a:prstGeom>
      </xdr:spPr>
    </xdr:pic>
    <xdr:clientData/>
  </xdr:twoCellAnchor>
  <xdr:twoCellAnchor editAs="oneCell">
    <xdr:from>
      <xdr:col>21</xdr:col>
      <xdr:colOff>312420</xdr:colOff>
      <xdr:row>29</xdr:row>
      <xdr:rowOff>55245</xdr:rowOff>
    </xdr:from>
    <xdr:to>
      <xdr:col>23</xdr:col>
      <xdr:colOff>304800</xdr:colOff>
      <xdr:row>34</xdr:row>
      <xdr:rowOff>95845</xdr:rowOff>
    </xdr:to>
    <xdr:pic>
      <xdr:nvPicPr>
        <xdr:cNvPr id="10" name="Picture 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917170" y="5846445"/>
          <a:ext cx="1338580" cy="993100"/>
        </a:xfrm>
        <a:prstGeom prst="rect">
          <a:avLst/>
        </a:prstGeom>
      </xdr:spPr>
    </xdr:pic>
    <xdr:clientData/>
  </xdr:twoCellAnchor>
  <xdr:twoCellAnchor editAs="oneCell">
    <xdr:from>
      <xdr:col>4</xdr:col>
      <xdr:colOff>243840</xdr:colOff>
      <xdr:row>29</xdr:row>
      <xdr:rowOff>62865</xdr:rowOff>
    </xdr:from>
    <xdr:to>
      <xdr:col>11</xdr:col>
      <xdr:colOff>269875</xdr:colOff>
      <xdr:row>33</xdr:row>
      <xdr:rowOff>132080</xdr:rowOff>
    </xdr:to>
    <xdr:pic>
      <xdr:nvPicPr>
        <xdr:cNvPr id="11" name="Picture 10">
          <a:extLst>
            <a:ext uri="{FF2B5EF4-FFF2-40B4-BE49-F238E27FC236}">
              <a16:creationId xmlns:a16="http://schemas.microsoft.com/office/drawing/2014/main" id="{00000000-0008-0000-1000-00000B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81" t="18992" r="481" b="33842"/>
        <a:stretch/>
      </xdr:blipFill>
      <xdr:spPr>
        <a:xfrm>
          <a:off x="2796540" y="5854065"/>
          <a:ext cx="4004310" cy="831215"/>
        </a:xfrm>
        <a:prstGeom prst="rect">
          <a:avLst/>
        </a:prstGeom>
      </xdr:spPr>
    </xdr:pic>
    <xdr:clientData/>
  </xdr:twoCellAnchor>
  <xdr:twoCellAnchor editAs="oneCell">
    <xdr:from>
      <xdr:col>12</xdr:col>
      <xdr:colOff>563881</xdr:colOff>
      <xdr:row>28</xdr:row>
      <xdr:rowOff>162657</xdr:rowOff>
    </xdr:from>
    <xdr:to>
      <xdr:col>14</xdr:col>
      <xdr:colOff>35223</xdr:colOff>
      <xdr:row>35</xdr:row>
      <xdr:rowOff>59690</xdr:rowOff>
    </xdr:to>
    <xdr:pic>
      <xdr:nvPicPr>
        <xdr:cNvPr id="12" name="Picture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536181" y="5763357"/>
          <a:ext cx="671492" cy="1230533"/>
        </a:xfrm>
        <a:prstGeom prst="rect">
          <a:avLst/>
        </a:prstGeom>
      </xdr:spPr>
    </xdr:pic>
    <xdr:clientData/>
  </xdr:twoCellAnchor>
  <xdr:twoCellAnchor editAs="oneCell">
    <xdr:from>
      <xdr:col>17</xdr:col>
      <xdr:colOff>101726</xdr:colOff>
      <xdr:row>30</xdr:row>
      <xdr:rowOff>150495</xdr:rowOff>
    </xdr:from>
    <xdr:to>
      <xdr:col>20</xdr:col>
      <xdr:colOff>1746</xdr:colOff>
      <xdr:row>34</xdr:row>
      <xdr:rowOff>133945</xdr:rowOff>
    </xdr:to>
    <xdr:pic>
      <xdr:nvPicPr>
        <xdr:cNvPr id="13" name="Picture 12">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880726" y="6132195"/>
          <a:ext cx="1881220" cy="745450"/>
        </a:xfrm>
        <a:prstGeom prst="rect">
          <a:avLst/>
        </a:prstGeom>
      </xdr:spPr>
    </xdr:pic>
    <xdr:clientData/>
  </xdr:twoCellAnchor>
  <xdr:twoCellAnchor editAs="oneCell">
    <xdr:from>
      <xdr:col>21</xdr:col>
      <xdr:colOff>312420</xdr:colOff>
      <xdr:row>29</xdr:row>
      <xdr:rowOff>55245</xdr:rowOff>
    </xdr:from>
    <xdr:to>
      <xdr:col>23</xdr:col>
      <xdr:colOff>304800</xdr:colOff>
      <xdr:row>34</xdr:row>
      <xdr:rowOff>96480</xdr:rowOff>
    </xdr:to>
    <xdr:pic>
      <xdr:nvPicPr>
        <xdr:cNvPr id="14" name="Picture 13">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917170" y="5846445"/>
          <a:ext cx="1338580" cy="9937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485775</xdr:colOff>
      <xdr:row>22</xdr:row>
      <xdr:rowOff>9526</xdr:rowOff>
    </xdr:from>
    <xdr:to>
      <xdr:col>7</xdr:col>
      <xdr:colOff>73025</xdr:colOff>
      <xdr:row>34</xdr:row>
      <xdr:rowOff>58348</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3952875" y="4438651"/>
          <a:ext cx="1190625" cy="2334822"/>
        </a:xfrm>
        <a:prstGeom prst="rect">
          <a:avLst/>
        </a:prstGeom>
      </xdr:spPr>
    </xdr:pic>
    <xdr:clientData/>
  </xdr:twoCellAnchor>
  <xdr:twoCellAnchor editAs="oneCell">
    <xdr:from>
      <xdr:col>9</xdr:col>
      <xdr:colOff>349250</xdr:colOff>
      <xdr:row>22</xdr:row>
      <xdr:rowOff>19050</xdr:rowOff>
    </xdr:from>
    <xdr:to>
      <xdr:col>12</xdr:col>
      <xdr:colOff>361950</xdr:colOff>
      <xdr:row>34</xdr:row>
      <xdr:rowOff>79148</xdr:rowOff>
    </xdr:to>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a:stretch>
          <a:fillRect/>
        </a:stretch>
      </xdr:blipFill>
      <xdr:spPr>
        <a:xfrm>
          <a:off x="7197725" y="4448175"/>
          <a:ext cx="1831975" cy="2346098"/>
        </a:xfrm>
        <a:prstGeom prst="rect">
          <a:avLst/>
        </a:prstGeom>
      </xdr:spPr>
    </xdr:pic>
    <xdr:clientData/>
  </xdr:twoCellAnchor>
  <xdr:twoCellAnchor editAs="oneCell">
    <xdr:from>
      <xdr:col>15</xdr:col>
      <xdr:colOff>15875</xdr:colOff>
      <xdr:row>21</xdr:row>
      <xdr:rowOff>171450</xdr:rowOff>
    </xdr:from>
    <xdr:to>
      <xdr:col>17</xdr:col>
      <xdr:colOff>34925</xdr:colOff>
      <xdr:row>34</xdr:row>
      <xdr:rowOff>76200</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3"/>
        <a:stretch>
          <a:fillRect/>
        </a:stretch>
      </xdr:blipFill>
      <xdr:spPr>
        <a:xfrm>
          <a:off x="10922000" y="4410075"/>
          <a:ext cx="1019175" cy="2381250"/>
        </a:xfrm>
        <a:prstGeom prst="rect">
          <a:avLst/>
        </a:prstGeom>
      </xdr:spPr>
    </xdr:pic>
    <xdr:clientData/>
  </xdr:twoCellAnchor>
  <xdr:twoCellAnchor editAs="oneCell">
    <xdr:from>
      <xdr:col>20</xdr:col>
      <xdr:colOff>254000</xdr:colOff>
      <xdr:row>21</xdr:row>
      <xdr:rowOff>171450</xdr:rowOff>
    </xdr:from>
    <xdr:to>
      <xdr:col>22</xdr:col>
      <xdr:colOff>590550</xdr:colOff>
      <xdr:row>34</xdr:row>
      <xdr:rowOff>131722</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4"/>
        <a:stretch>
          <a:fillRect/>
        </a:stretch>
      </xdr:blipFill>
      <xdr:spPr>
        <a:xfrm>
          <a:off x="14541500" y="4410075"/>
          <a:ext cx="1689100" cy="2430422"/>
        </a:xfrm>
        <a:prstGeom prst="rect">
          <a:avLst/>
        </a:prstGeom>
      </xdr:spPr>
    </xdr:pic>
    <xdr:clientData/>
  </xdr:twoCellAnchor>
  <xdr:twoCellAnchor editAs="oneCell">
    <xdr:from>
      <xdr:col>0</xdr:col>
      <xdr:colOff>441325</xdr:colOff>
      <xdr:row>41</xdr:row>
      <xdr:rowOff>136525</xdr:rowOff>
    </xdr:from>
    <xdr:to>
      <xdr:col>2</xdr:col>
      <xdr:colOff>377825</xdr:colOff>
      <xdr:row>46</xdr:row>
      <xdr:rowOff>33348</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5"/>
        <a:stretch>
          <a:fillRect/>
        </a:stretch>
      </xdr:blipFill>
      <xdr:spPr>
        <a:xfrm>
          <a:off x="441325" y="8594725"/>
          <a:ext cx="1416050" cy="84932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438150</xdr:colOff>
      <xdr:row>41</xdr:row>
      <xdr:rowOff>136525</xdr:rowOff>
    </xdr:from>
    <xdr:to>
      <xdr:col>2</xdr:col>
      <xdr:colOff>377825</xdr:colOff>
      <xdr:row>46</xdr:row>
      <xdr:rowOff>33348</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438150" y="8594725"/>
          <a:ext cx="1416050" cy="8461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425450</xdr:colOff>
      <xdr:row>47</xdr:row>
      <xdr:rowOff>130175</xdr:rowOff>
    </xdr:from>
    <xdr:to>
      <xdr:col>2</xdr:col>
      <xdr:colOff>398145</xdr:colOff>
      <xdr:row>52</xdr:row>
      <xdr:rowOff>33348</xdr:rowOff>
    </xdr:to>
    <xdr:pic>
      <xdr:nvPicPr>
        <xdr:cNvPr id="100" name="Picture 2">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1"/>
        <a:stretch>
          <a:fillRect/>
        </a:stretch>
      </xdr:blipFill>
      <xdr:spPr>
        <a:xfrm>
          <a:off x="425450" y="9731375"/>
          <a:ext cx="1445895" cy="85249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431800</xdr:colOff>
      <xdr:row>41</xdr:row>
      <xdr:rowOff>136525</xdr:rowOff>
    </xdr:from>
    <xdr:to>
      <xdr:col>2</xdr:col>
      <xdr:colOff>361950</xdr:colOff>
      <xdr:row>46</xdr:row>
      <xdr:rowOff>33348</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431800" y="8594725"/>
          <a:ext cx="1416050" cy="84932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441325</xdr:colOff>
      <xdr:row>41</xdr:row>
      <xdr:rowOff>139700</xdr:rowOff>
    </xdr:from>
    <xdr:to>
      <xdr:col>2</xdr:col>
      <xdr:colOff>377825</xdr:colOff>
      <xdr:row>46</xdr:row>
      <xdr:rowOff>36523</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xfrm>
          <a:off x="441325" y="8597900"/>
          <a:ext cx="1412875" cy="84932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428625</xdr:colOff>
      <xdr:row>41</xdr:row>
      <xdr:rowOff>142875</xdr:rowOff>
    </xdr:from>
    <xdr:to>
      <xdr:col>2</xdr:col>
      <xdr:colOff>358775</xdr:colOff>
      <xdr:row>46</xdr:row>
      <xdr:rowOff>36523</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428625" y="8601075"/>
          <a:ext cx="1412875" cy="84614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434975</xdr:colOff>
      <xdr:row>41</xdr:row>
      <xdr:rowOff>139700</xdr:rowOff>
    </xdr:from>
    <xdr:to>
      <xdr:col>2</xdr:col>
      <xdr:colOff>377825</xdr:colOff>
      <xdr:row>46</xdr:row>
      <xdr:rowOff>36523</xdr:rowOff>
    </xdr:to>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434975" y="8597900"/>
          <a:ext cx="1416050" cy="84932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504825</xdr:colOff>
          <xdr:row>31</xdr:row>
          <xdr:rowOff>161925</xdr:rowOff>
        </xdr:from>
        <xdr:to>
          <xdr:col>10</xdr:col>
          <xdr:colOff>104775</xdr:colOff>
          <xdr:row>33</xdr:row>
          <xdr:rowOff>28575</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17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438150</xdr:colOff>
      <xdr:row>41</xdr:row>
      <xdr:rowOff>133350</xdr:rowOff>
    </xdr:from>
    <xdr:to>
      <xdr:col>2</xdr:col>
      <xdr:colOff>371475</xdr:colOff>
      <xdr:row>46</xdr:row>
      <xdr:rowOff>30173</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438150" y="8591550"/>
          <a:ext cx="1416050" cy="85249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431800</xdr:colOff>
      <xdr:row>41</xdr:row>
      <xdr:rowOff>123825</xdr:rowOff>
    </xdr:from>
    <xdr:to>
      <xdr:col>2</xdr:col>
      <xdr:colOff>377825</xdr:colOff>
      <xdr:row>46</xdr:row>
      <xdr:rowOff>17473</xdr:rowOff>
    </xdr:to>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431800" y="8582025"/>
          <a:ext cx="1419225" cy="84614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450850</xdr:colOff>
      <xdr:row>41</xdr:row>
      <xdr:rowOff>117475</xdr:rowOff>
    </xdr:from>
    <xdr:to>
      <xdr:col>2</xdr:col>
      <xdr:colOff>377825</xdr:colOff>
      <xdr:row>46</xdr:row>
      <xdr:rowOff>7948</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450850" y="8575675"/>
          <a:ext cx="1412875" cy="84932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4</xdr:col>
      <xdr:colOff>49530</xdr:colOff>
      <xdr:row>13</xdr:row>
      <xdr:rowOff>8889</xdr:rowOff>
    </xdr:from>
    <xdr:ext cx="3347720" cy="2187129"/>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02230" y="2650489"/>
          <a:ext cx="3347720" cy="2187129"/>
        </a:xfrm>
        <a:prstGeom prst="rect">
          <a:avLst/>
        </a:prstGeom>
      </xdr:spPr>
    </xdr:pic>
    <xdr:clientData/>
  </xdr:oneCellAnchor>
  <xdr:oneCellAnchor>
    <xdr:from>
      <xdr:col>10</xdr:col>
      <xdr:colOff>6350</xdr:colOff>
      <xdr:row>12</xdr:row>
      <xdr:rowOff>179070</xdr:rowOff>
    </xdr:from>
    <xdr:ext cx="3378200" cy="2200955"/>
    <xdr:pic>
      <xdr:nvPicPr>
        <xdr:cNvPr id="3" name="Picture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54750" y="2636520"/>
          <a:ext cx="3378200" cy="2200955"/>
        </a:xfrm>
        <a:prstGeom prst="rect">
          <a:avLst/>
        </a:prstGeom>
      </xdr:spPr>
    </xdr:pic>
    <xdr:clientData/>
  </xdr:oneCellAnchor>
  <xdr:oneCellAnchor>
    <xdr:from>
      <xdr:col>15</xdr:col>
      <xdr:colOff>526415</xdr:colOff>
      <xdr:row>13</xdr:row>
      <xdr:rowOff>8890</xdr:rowOff>
    </xdr:from>
    <xdr:ext cx="5362575" cy="2180057"/>
    <xdr:pic>
      <xdr:nvPicPr>
        <xdr:cNvPr id="4" name="Picture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54565" y="2650490"/>
          <a:ext cx="5362575" cy="2180057"/>
        </a:xfrm>
        <a:prstGeom prst="rect">
          <a:avLst/>
        </a:prstGeom>
      </xdr:spPr>
    </xdr:pic>
    <xdr:clientData/>
  </xdr:oneCellAnchor>
  <xdr:oneCellAnchor>
    <xdr:from>
      <xdr:col>0</xdr:col>
      <xdr:colOff>400050</xdr:colOff>
      <xdr:row>38</xdr:row>
      <xdr:rowOff>146050</xdr:rowOff>
    </xdr:from>
    <xdr:ext cx="1492250" cy="877898"/>
    <xdr:pic>
      <xdr:nvPicPr>
        <xdr:cNvPr id="5" name="Picture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400050" y="7019925"/>
          <a:ext cx="1492250" cy="87789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243840</xdr:colOff>
      <xdr:row>29</xdr:row>
      <xdr:rowOff>62865</xdr:rowOff>
    </xdr:from>
    <xdr:to>
      <xdr:col>11</xdr:col>
      <xdr:colOff>324485</xdr:colOff>
      <xdr:row>33</xdr:row>
      <xdr:rowOff>132080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1" t="18992" r="481" b="33842"/>
        <a:stretch/>
      </xdr:blipFill>
      <xdr:spPr>
        <a:xfrm>
          <a:off x="2853690" y="5844540"/>
          <a:ext cx="3962400" cy="842010"/>
        </a:xfrm>
        <a:prstGeom prst="rect">
          <a:avLst/>
        </a:prstGeom>
      </xdr:spPr>
    </xdr:pic>
    <xdr:clientData/>
  </xdr:twoCellAnchor>
  <xdr:twoCellAnchor editAs="oneCell">
    <xdr:from>
      <xdr:col>12</xdr:col>
      <xdr:colOff>563881</xdr:colOff>
      <xdr:row>28</xdr:row>
      <xdr:rowOff>162657</xdr:rowOff>
    </xdr:from>
    <xdr:to>
      <xdr:col>14</xdr:col>
      <xdr:colOff>2203</xdr:colOff>
      <xdr:row>35</xdr:row>
      <xdr:rowOff>56515</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50531" y="5763357"/>
          <a:ext cx="644822" cy="1243233"/>
        </a:xfrm>
        <a:prstGeom prst="rect">
          <a:avLst/>
        </a:prstGeom>
      </xdr:spPr>
    </xdr:pic>
    <xdr:clientData/>
  </xdr:twoCellAnchor>
  <xdr:twoCellAnchor editAs="oneCell">
    <xdr:from>
      <xdr:col>17</xdr:col>
      <xdr:colOff>101726</xdr:colOff>
      <xdr:row>30</xdr:row>
      <xdr:rowOff>150495</xdr:rowOff>
    </xdr:from>
    <xdr:to>
      <xdr:col>19</xdr:col>
      <xdr:colOff>611346</xdr:colOff>
      <xdr:row>34</xdr:row>
      <xdr:rowOff>134580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36376" y="6113145"/>
          <a:ext cx="1839945" cy="745450"/>
        </a:xfrm>
        <a:prstGeom prst="rect">
          <a:avLst/>
        </a:prstGeom>
      </xdr:spPr>
    </xdr:pic>
    <xdr:clientData/>
  </xdr:twoCellAnchor>
  <xdr:twoCellAnchor editAs="oneCell">
    <xdr:from>
      <xdr:col>21</xdr:col>
      <xdr:colOff>312420</xdr:colOff>
      <xdr:row>29</xdr:row>
      <xdr:rowOff>55245</xdr:rowOff>
    </xdr:from>
    <xdr:to>
      <xdr:col>23</xdr:col>
      <xdr:colOff>304800</xdr:colOff>
      <xdr:row>34</xdr:row>
      <xdr:rowOff>95845</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285470" y="5836920"/>
          <a:ext cx="1325880" cy="996275"/>
        </a:xfrm>
        <a:prstGeom prst="rect">
          <a:avLst/>
        </a:prstGeom>
      </xdr:spPr>
    </xdr:pic>
    <xdr:clientData/>
  </xdr:twoCellAnchor>
  <xdr:twoCellAnchor editAs="oneCell">
    <xdr:from>
      <xdr:col>4</xdr:col>
      <xdr:colOff>243840</xdr:colOff>
      <xdr:row>29</xdr:row>
      <xdr:rowOff>62865</xdr:rowOff>
    </xdr:from>
    <xdr:to>
      <xdr:col>11</xdr:col>
      <xdr:colOff>323850</xdr:colOff>
      <xdr:row>33</xdr:row>
      <xdr:rowOff>132080</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1" t="18992" r="481" b="33842"/>
        <a:stretch/>
      </xdr:blipFill>
      <xdr:spPr>
        <a:xfrm>
          <a:off x="2857500" y="5297805"/>
          <a:ext cx="3958590" cy="845820"/>
        </a:xfrm>
        <a:prstGeom prst="rect">
          <a:avLst/>
        </a:prstGeom>
      </xdr:spPr>
    </xdr:pic>
    <xdr:clientData/>
  </xdr:twoCellAnchor>
  <xdr:twoCellAnchor editAs="oneCell">
    <xdr:from>
      <xdr:col>12</xdr:col>
      <xdr:colOff>563881</xdr:colOff>
      <xdr:row>28</xdr:row>
      <xdr:rowOff>162657</xdr:rowOff>
    </xdr:from>
    <xdr:to>
      <xdr:col>14</xdr:col>
      <xdr:colOff>35223</xdr:colOff>
      <xdr:row>35</xdr:row>
      <xdr:rowOff>59690</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48626" y="5222337"/>
          <a:ext cx="637202" cy="1237518"/>
        </a:xfrm>
        <a:prstGeom prst="rect">
          <a:avLst/>
        </a:prstGeom>
      </xdr:spPr>
    </xdr:pic>
    <xdr:clientData/>
  </xdr:twoCellAnchor>
  <xdr:twoCellAnchor editAs="oneCell">
    <xdr:from>
      <xdr:col>17</xdr:col>
      <xdr:colOff>101726</xdr:colOff>
      <xdr:row>30</xdr:row>
      <xdr:rowOff>150495</xdr:rowOff>
    </xdr:from>
    <xdr:to>
      <xdr:col>19</xdr:col>
      <xdr:colOff>611346</xdr:colOff>
      <xdr:row>34</xdr:row>
      <xdr:rowOff>133945</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32566" y="5570220"/>
          <a:ext cx="1843755" cy="741640"/>
        </a:xfrm>
        <a:prstGeom prst="rect">
          <a:avLst/>
        </a:prstGeom>
      </xdr:spPr>
    </xdr:pic>
    <xdr:clientData/>
  </xdr:twoCellAnchor>
  <xdr:twoCellAnchor editAs="oneCell">
    <xdr:from>
      <xdr:col>21</xdr:col>
      <xdr:colOff>312420</xdr:colOff>
      <xdr:row>29</xdr:row>
      <xdr:rowOff>55245</xdr:rowOff>
    </xdr:from>
    <xdr:to>
      <xdr:col>23</xdr:col>
      <xdr:colOff>304800</xdr:colOff>
      <xdr:row>34</xdr:row>
      <xdr:rowOff>96480</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744575" y="5297805"/>
          <a:ext cx="1323975" cy="982940"/>
        </a:xfrm>
        <a:prstGeom prst="rect">
          <a:avLst/>
        </a:prstGeom>
      </xdr:spPr>
    </xdr:pic>
    <xdr:clientData/>
  </xdr:twoCellAnchor>
  <xdr:twoCellAnchor editAs="oneCell">
    <xdr:from>
      <xdr:col>0</xdr:col>
      <xdr:colOff>431800</xdr:colOff>
      <xdr:row>47</xdr:row>
      <xdr:rowOff>139700</xdr:rowOff>
    </xdr:from>
    <xdr:to>
      <xdr:col>2</xdr:col>
      <xdr:colOff>381000</xdr:colOff>
      <xdr:row>52</xdr:row>
      <xdr:rowOff>33983</xdr:rowOff>
    </xdr:to>
    <xdr:pic>
      <xdr:nvPicPr>
        <xdr:cNvPr id="76" name="Picture 5">
          <a:extLst>
            <a:ext uri="{FF2B5EF4-FFF2-40B4-BE49-F238E27FC236}">
              <a16:creationId xmlns:a16="http://schemas.microsoft.com/office/drawing/2014/main" id="{00000000-0008-0000-0200-00004C000000}"/>
            </a:ext>
          </a:extLst>
        </xdr:cNvPr>
        <xdr:cNvPicPr>
          <a:picLocks noChangeAspect="1"/>
        </xdr:cNvPicPr>
      </xdr:nvPicPr>
      <xdr:blipFill>
        <a:blip xmlns:r="http://schemas.openxmlformats.org/officeDocument/2006/relationships" r:embed="rId8"/>
        <a:stretch>
          <a:fillRect/>
        </a:stretch>
      </xdr:blipFill>
      <xdr:spPr>
        <a:xfrm>
          <a:off x="431800" y="9740900"/>
          <a:ext cx="1435100" cy="8372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438150</xdr:colOff>
      <xdr:row>47</xdr:row>
      <xdr:rowOff>136525</xdr:rowOff>
    </xdr:from>
    <xdr:to>
      <xdr:col>2</xdr:col>
      <xdr:colOff>378460</xdr:colOff>
      <xdr:row>52</xdr:row>
      <xdr:rowOff>52398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438150" y="9737725"/>
          <a:ext cx="1426210" cy="8588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304800</xdr:colOff>
          <xdr:row>41</xdr:row>
          <xdr:rowOff>180975</xdr:rowOff>
        </xdr:from>
        <xdr:to>
          <xdr:col>11</xdr:col>
          <xdr:colOff>0</xdr:colOff>
          <xdr:row>43</xdr:row>
          <xdr:rowOff>28575</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3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381000</xdr:colOff>
          <xdr:row>41</xdr:row>
          <xdr:rowOff>190500</xdr:rowOff>
        </xdr:from>
        <xdr:to>
          <xdr:col>14</xdr:col>
          <xdr:colOff>57150</xdr:colOff>
          <xdr:row>43</xdr:row>
          <xdr:rowOff>9525</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3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390525</xdr:colOff>
          <xdr:row>41</xdr:row>
          <xdr:rowOff>180975</xdr:rowOff>
        </xdr:from>
        <xdr:to>
          <xdr:col>13</xdr:col>
          <xdr:colOff>57150</xdr:colOff>
          <xdr:row>43</xdr:row>
          <xdr:rowOff>28575</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3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41</xdr:row>
          <xdr:rowOff>180975</xdr:rowOff>
        </xdr:from>
        <xdr:to>
          <xdr:col>12</xdr:col>
          <xdr:colOff>0</xdr:colOff>
          <xdr:row>43</xdr:row>
          <xdr:rowOff>9525</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3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523875</xdr:colOff>
          <xdr:row>42</xdr:row>
          <xdr:rowOff>180975</xdr:rowOff>
        </xdr:from>
        <xdr:to>
          <xdr:col>12</xdr:col>
          <xdr:colOff>190500</xdr:colOff>
          <xdr:row>44</xdr:row>
          <xdr:rowOff>9525</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3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42</xdr:row>
          <xdr:rowOff>161925</xdr:rowOff>
        </xdr:from>
        <xdr:to>
          <xdr:col>11</xdr:col>
          <xdr:colOff>123825</xdr:colOff>
          <xdr:row>44</xdr:row>
          <xdr:rowOff>28575</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3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44</xdr:row>
          <xdr:rowOff>0</xdr:rowOff>
        </xdr:from>
        <xdr:to>
          <xdr:col>11</xdr:col>
          <xdr:colOff>495300</xdr:colOff>
          <xdr:row>44</xdr:row>
          <xdr:rowOff>190500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3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44</xdr:row>
          <xdr:rowOff>9525</xdr:rowOff>
        </xdr:from>
        <xdr:to>
          <xdr:col>10</xdr:col>
          <xdr:colOff>561975</xdr:colOff>
          <xdr:row>45</xdr:row>
          <xdr:rowOff>28575</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3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434975</xdr:colOff>
      <xdr:row>47</xdr:row>
      <xdr:rowOff>127000</xdr:rowOff>
    </xdr:from>
    <xdr:to>
      <xdr:col>2</xdr:col>
      <xdr:colOff>368935</xdr:colOff>
      <xdr:row>52</xdr:row>
      <xdr:rowOff>31443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434975" y="9728200"/>
          <a:ext cx="1426210" cy="850593"/>
        </a:xfrm>
        <a:prstGeom prst="rect">
          <a:avLst/>
        </a:prstGeom>
      </xdr:spPr>
    </xdr:pic>
    <xdr:clientData/>
  </xdr:twoCellAnchor>
  <xdr:twoCellAnchor editAs="oneCell">
    <xdr:from>
      <xdr:col>5</xdr:col>
      <xdr:colOff>349250</xdr:colOff>
      <xdr:row>21</xdr:row>
      <xdr:rowOff>187326</xdr:rowOff>
    </xdr:from>
    <xdr:to>
      <xdr:col>7</xdr:col>
      <xdr:colOff>466090</xdr:colOff>
      <xdr:row>34</xdr:row>
      <xdr:rowOff>48188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3435350" y="4454526"/>
          <a:ext cx="1186815" cy="2334187"/>
        </a:xfrm>
        <a:prstGeom prst="rect">
          <a:avLst/>
        </a:prstGeom>
      </xdr:spPr>
    </xdr:pic>
    <xdr:clientData/>
  </xdr:twoCellAnchor>
  <xdr:twoCellAnchor editAs="oneCell">
    <xdr:from>
      <xdr:col>10</xdr:col>
      <xdr:colOff>381000</xdr:colOff>
      <xdr:row>22</xdr:row>
      <xdr:rowOff>0</xdr:rowOff>
    </xdr:from>
    <xdr:to>
      <xdr:col>13</xdr:col>
      <xdr:colOff>387350</xdr:colOff>
      <xdr:row>34</xdr:row>
      <xdr:rowOff>60098</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267450" y="4457700"/>
          <a:ext cx="1809750" cy="2346098"/>
        </a:xfrm>
        <a:prstGeom prst="rect">
          <a:avLst/>
        </a:prstGeom>
      </xdr:spPr>
    </xdr:pic>
    <xdr:clientData/>
  </xdr:twoCellAnchor>
  <xdr:twoCellAnchor editAs="oneCell">
    <xdr:from>
      <xdr:col>17</xdr:col>
      <xdr:colOff>158750</xdr:colOff>
      <xdr:row>21</xdr:row>
      <xdr:rowOff>180975</xdr:rowOff>
    </xdr:from>
    <xdr:to>
      <xdr:col>18</xdr:col>
      <xdr:colOff>534035</xdr:colOff>
      <xdr:row>34</xdr:row>
      <xdr:rowOff>82550</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a:stretch>
          <a:fillRect/>
        </a:stretch>
      </xdr:blipFill>
      <xdr:spPr>
        <a:xfrm>
          <a:off x="10036175" y="4448175"/>
          <a:ext cx="1013460" cy="2381250"/>
        </a:xfrm>
        <a:prstGeom prst="rect">
          <a:avLst/>
        </a:prstGeom>
      </xdr:spPr>
    </xdr:pic>
    <xdr:clientData/>
  </xdr:twoCellAnchor>
  <xdr:twoCellAnchor editAs="oneCell">
    <xdr:from>
      <xdr:col>21</xdr:col>
      <xdr:colOff>539750</xdr:colOff>
      <xdr:row>21</xdr:row>
      <xdr:rowOff>171450</xdr:rowOff>
    </xdr:from>
    <xdr:to>
      <xdr:col>24</xdr:col>
      <xdr:colOff>297815</xdr:colOff>
      <xdr:row>34</xdr:row>
      <xdr:rowOff>134897</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12969875" y="4438650"/>
          <a:ext cx="1669415" cy="24399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434975</xdr:colOff>
      <xdr:row>47</xdr:row>
      <xdr:rowOff>130175</xdr:rowOff>
    </xdr:from>
    <xdr:to>
      <xdr:col>2</xdr:col>
      <xdr:colOff>378460</xdr:colOff>
      <xdr:row>52</xdr:row>
      <xdr:rowOff>34618</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434975" y="7254875"/>
          <a:ext cx="1423035" cy="8505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431800</xdr:colOff>
      <xdr:row>47</xdr:row>
      <xdr:rowOff>130175</xdr:rowOff>
    </xdr:from>
    <xdr:to>
      <xdr:col>2</xdr:col>
      <xdr:colOff>371475</xdr:colOff>
      <xdr:row>52</xdr:row>
      <xdr:rowOff>35253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431800" y="9731375"/>
          <a:ext cx="1422400" cy="8575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434975</xdr:colOff>
      <xdr:row>47</xdr:row>
      <xdr:rowOff>139700</xdr:rowOff>
    </xdr:from>
    <xdr:to>
      <xdr:col>2</xdr:col>
      <xdr:colOff>378460</xdr:colOff>
      <xdr:row>52</xdr:row>
      <xdr:rowOff>37158</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434975" y="9740900"/>
          <a:ext cx="1419860" cy="8499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434975</xdr:colOff>
      <xdr:row>47</xdr:row>
      <xdr:rowOff>133350</xdr:rowOff>
    </xdr:from>
    <xdr:to>
      <xdr:col>2</xdr:col>
      <xdr:colOff>361950</xdr:colOff>
      <xdr:row>52</xdr:row>
      <xdr:rowOff>33348</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434975" y="9734550"/>
          <a:ext cx="1412875" cy="849323"/>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ventorders.nec@necgroup.co.uk"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https://www.thenec.co.uk/terms-and-conditions/exhibitor-terms-and-conditions/" TargetMode="External"/><Relationship Id="rId5" Type="http://schemas.openxmlformats.org/officeDocument/2006/relationships/drawing" Target="../drawings/drawing15.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6" Type="http://schemas.openxmlformats.org/officeDocument/2006/relationships/ctrlProp" Target="../ctrlProps/ctrlProp9.xml"/><Relationship Id="rId5" Type="http://schemas.openxmlformats.org/officeDocument/2006/relationships/vmlDrawing" Target="../drawings/vmlDrawing2.vm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https://www.thenec.co.uk/terms-and-conditions/exhibitor-terms-and-conditions/" TargetMode="External"/><Relationship Id="rId5" Type="http://schemas.openxmlformats.org/officeDocument/2006/relationships/drawing" Target="../drawings/drawing26.xm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org.telecoms@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printerSettings" Target="../printerSettings/printerSettings4.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4.xml"/><Relationship Id="rId9"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B02F8-8337-47CC-B8BC-70DD0E4D211F}">
  <sheetPr>
    <pageSetUpPr autoPageBreaks="0" fitToPage="1"/>
  </sheetPr>
  <dimension ref="A2:W37"/>
  <sheetViews>
    <sheetView showRowColHeaders="0" tabSelected="1" workbookViewId="0"/>
  </sheetViews>
  <sheetFormatPr defaultColWidth="8.85546875" defaultRowHeight="14.25" x14ac:dyDescent="0.2"/>
  <cols>
    <col min="1" max="16384" width="8.85546875" style="385"/>
  </cols>
  <sheetData>
    <row r="2" spans="1:23" x14ac:dyDescent="0.2">
      <c r="B2" s="529" t="s">
        <v>0</v>
      </c>
      <c r="C2" s="529"/>
      <c r="D2" s="529"/>
      <c r="E2" s="529"/>
      <c r="F2" s="529"/>
      <c r="G2" s="529"/>
      <c r="H2" s="529"/>
      <c r="I2" s="529"/>
      <c r="J2" s="529"/>
      <c r="K2" s="529"/>
      <c r="L2" s="529"/>
      <c r="M2" s="529"/>
      <c r="N2" s="529"/>
      <c r="O2" s="529"/>
      <c r="P2" s="529"/>
      <c r="Q2" s="529"/>
      <c r="R2" s="529"/>
      <c r="S2" s="529"/>
      <c r="T2" s="529"/>
      <c r="U2" s="529"/>
      <c r="V2" s="529"/>
      <c r="W2" s="529"/>
    </row>
    <row r="3" spans="1:23" x14ac:dyDescent="0.2">
      <c r="B3" s="529"/>
      <c r="C3" s="529"/>
      <c r="D3" s="529"/>
      <c r="E3" s="529"/>
      <c r="F3" s="529"/>
      <c r="G3" s="529"/>
      <c r="H3" s="529"/>
      <c r="I3" s="529"/>
      <c r="J3" s="529"/>
      <c r="K3" s="529"/>
      <c r="L3" s="529"/>
      <c r="M3" s="529"/>
      <c r="N3" s="529"/>
      <c r="O3" s="529"/>
      <c r="P3" s="529"/>
      <c r="Q3" s="529"/>
      <c r="R3" s="529"/>
      <c r="S3" s="529"/>
      <c r="T3" s="529"/>
      <c r="U3" s="529"/>
      <c r="V3" s="529"/>
      <c r="W3" s="529"/>
    </row>
    <row r="4" spans="1:23" x14ac:dyDescent="0.2">
      <c r="B4" s="529"/>
      <c r="C4" s="529"/>
      <c r="D4" s="529"/>
      <c r="E4" s="529"/>
      <c r="F4" s="529"/>
      <c r="G4" s="529"/>
      <c r="H4" s="529"/>
      <c r="I4" s="529"/>
      <c r="J4" s="529"/>
      <c r="K4" s="529"/>
      <c r="L4" s="529"/>
      <c r="M4" s="529"/>
      <c r="N4" s="529"/>
      <c r="O4" s="529"/>
      <c r="P4" s="529"/>
      <c r="Q4" s="529"/>
      <c r="R4" s="529"/>
      <c r="S4" s="529"/>
      <c r="T4" s="529"/>
      <c r="U4" s="529"/>
      <c r="V4" s="529"/>
      <c r="W4" s="529"/>
    </row>
    <row r="5" spans="1:23" x14ac:dyDescent="0.2">
      <c r="B5" s="529"/>
      <c r="C5" s="529"/>
      <c r="D5" s="529"/>
      <c r="E5" s="529"/>
      <c r="F5" s="529"/>
      <c r="G5" s="529"/>
      <c r="H5" s="529"/>
      <c r="I5" s="529"/>
      <c r="J5" s="529"/>
      <c r="K5" s="529"/>
      <c r="L5" s="529"/>
      <c r="M5" s="529"/>
      <c r="N5" s="529"/>
      <c r="O5" s="529"/>
      <c r="P5" s="529"/>
      <c r="Q5" s="529"/>
      <c r="R5" s="529"/>
      <c r="S5" s="529"/>
      <c r="T5" s="529"/>
      <c r="U5" s="529"/>
      <c r="V5" s="529"/>
      <c r="W5" s="529"/>
    </row>
    <row r="6" spans="1:23" s="406" customFormat="1" ht="14.25" customHeight="1" x14ac:dyDescent="0.2">
      <c r="B6" s="531"/>
      <c r="C6" s="531"/>
      <c r="D6" s="531"/>
      <c r="E6" s="531"/>
      <c r="F6" s="531"/>
      <c r="G6" s="531"/>
      <c r="H6" s="531"/>
      <c r="I6" s="531"/>
      <c r="J6" s="531"/>
      <c r="K6" s="531"/>
      <c r="L6" s="531"/>
      <c r="M6" s="531"/>
      <c r="N6" s="531"/>
      <c r="O6" s="531"/>
      <c r="P6" s="531"/>
      <c r="Q6" s="531"/>
      <c r="R6" s="531"/>
      <c r="S6" s="531"/>
      <c r="T6" s="531"/>
      <c r="U6" s="531"/>
      <c r="V6" s="531"/>
      <c r="W6" s="531"/>
    </row>
    <row r="7" spans="1:23" x14ac:dyDescent="0.2">
      <c r="B7" s="531"/>
      <c r="C7" s="531"/>
      <c r="D7" s="531"/>
      <c r="E7" s="531"/>
      <c r="F7" s="531"/>
      <c r="G7" s="531"/>
      <c r="H7" s="531"/>
      <c r="I7" s="531"/>
      <c r="J7" s="531"/>
      <c r="K7" s="531"/>
      <c r="L7" s="531"/>
      <c r="M7" s="531"/>
      <c r="N7" s="531"/>
      <c r="O7" s="531"/>
      <c r="P7" s="531"/>
      <c r="Q7" s="531"/>
      <c r="R7" s="531"/>
      <c r="S7" s="531"/>
      <c r="T7" s="531"/>
      <c r="U7" s="531"/>
      <c r="V7" s="531"/>
      <c r="W7" s="531"/>
    </row>
    <row r="8" spans="1:23" ht="14.25" customHeight="1" x14ac:dyDescent="0.2">
      <c r="B8" s="392"/>
      <c r="C8" s="392"/>
      <c r="D8" s="392"/>
      <c r="E8" s="392"/>
      <c r="F8" s="392"/>
      <c r="G8" s="392"/>
      <c r="R8" s="392"/>
      <c r="S8" s="392"/>
      <c r="T8" s="392"/>
      <c r="U8" s="392"/>
      <c r="V8" s="392"/>
      <c r="W8" s="392"/>
    </row>
    <row r="9" spans="1:23" ht="14.25" customHeight="1" x14ac:dyDescent="0.2">
      <c r="A9" s="392"/>
      <c r="B9" s="406"/>
      <c r="C9" s="406"/>
      <c r="D9" s="406"/>
      <c r="E9" s="406"/>
      <c r="F9" s="406"/>
      <c r="G9" s="406"/>
      <c r="H9" s="530" t="s">
        <v>1</v>
      </c>
      <c r="I9" s="530"/>
      <c r="J9" s="530"/>
      <c r="K9" s="530"/>
      <c r="L9" s="530"/>
      <c r="M9" s="530"/>
      <c r="N9" s="530"/>
      <c r="O9" s="530"/>
      <c r="P9" s="530"/>
      <c r="Q9" s="530"/>
      <c r="R9" s="407"/>
      <c r="S9" s="407"/>
      <c r="T9" s="407"/>
      <c r="U9" s="407"/>
      <c r="V9" s="407"/>
      <c r="W9" s="407"/>
    </row>
    <row r="10" spans="1:23" x14ac:dyDescent="0.2">
      <c r="A10" s="392"/>
      <c r="B10" s="406"/>
      <c r="C10" s="406"/>
      <c r="D10" s="406"/>
      <c r="E10" s="406"/>
      <c r="F10" s="406"/>
      <c r="G10" s="406"/>
      <c r="H10" s="392"/>
      <c r="J10" s="407"/>
      <c r="K10" s="407"/>
      <c r="L10" s="407"/>
      <c r="M10" s="407"/>
      <c r="N10" s="407"/>
      <c r="O10" s="407"/>
      <c r="R10" s="407"/>
      <c r="S10" s="407"/>
      <c r="T10" s="407"/>
      <c r="U10" s="407"/>
      <c r="V10" s="407"/>
      <c r="W10" s="407"/>
    </row>
    <row r="11" spans="1:23" x14ac:dyDescent="0.2">
      <c r="A11" s="392"/>
      <c r="B11" s="406"/>
      <c r="C11" s="406"/>
      <c r="D11" s="406"/>
      <c r="E11" s="406"/>
      <c r="F11" s="406"/>
      <c r="G11" s="406"/>
      <c r="H11" s="392"/>
      <c r="J11" s="407"/>
      <c r="K11" s="407"/>
      <c r="L11" s="407"/>
      <c r="M11" s="407"/>
      <c r="N11" s="407"/>
      <c r="O11" s="407"/>
      <c r="R11" s="407"/>
      <c r="S11" s="407"/>
      <c r="T11" s="407"/>
      <c r="U11" s="407"/>
      <c r="V11" s="407"/>
      <c r="W11" s="407"/>
    </row>
    <row r="12" spans="1:23" x14ac:dyDescent="0.2">
      <c r="A12" s="392"/>
      <c r="B12" s="406"/>
      <c r="C12" s="406"/>
      <c r="D12" s="406"/>
      <c r="E12" s="406"/>
      <c r="F12" s="406"/>
      <c r="G12" s="406"/>
      <c r="H12" s="392"/>
      <c r="J12" s="407"/>
      <c r="K12" s="407"/>
      <c r="L12" s="407"/>
      <c r="M12" s="407"/>
      <c r="N12" s="407"/>
      <c r="O12" s="407"/>
      <c r="R12" s="407"/>
      <c r="S12" s="407"/>
      <c r="T12" s="407"/>
      <c r="U12" s="407"/>
      <c r="V12" s="407"/>
      <c r="W12" s="407"/>
    </row>
    <row r="13" spans="1:23" x14ac:dyDescent="0.2">
      <c r="A13" s="392"/>
      <c r="B13" s="406"/>
      <c r="C13" s="406"/>
      <c r="D13" s="406"/>
      <c r="E13" s="406"/>
      <c r="F13" s="406"/>
      <c r="G13" s="406"/>
      <c r="H13" s="392"/>
      <c r="J13" s="407"/>
      <c r="K13" s="407"/>
      <c r="L13" s="407"/>
      <c r="M13" s="407"/>
      <c r="N13" s="407"/>
      <c r="O13" s="407"/>
      <c r="R13" s="407"/>
      <c r="S13" s="407"/>
      <c r="T13" s="407"/>
      <c r="U13" s="407"/>
      <c r="V13" s="407"/>
      <c r="W13" s="407"/>
    </row>
    <row r="14" spans="1:23" x14ac:dyDescent="0.2">
      <c r="A14" s="392"/>
      <c r="B14" s="406"/>
      <c r="C14" s="406"/>
      <c r="D14" s="406"/>
      <c r="E14" s="406"/>
      <c r="F14" s="406"/>
      <c r="G14" s="406"/>
      <c r="H14" s="392"/>
      <c r="J14" s="407"/>
      <c r="K14" s="407"/>
      <c r="L14" s="407"/>
      <c r="M14" s="407"/>
      <c r="N14" s="407"/>
      <c r="O14" s="407"/>
      <c r="R14" s="407"/>
      <c r="S14" s="407"/>
      <c r="T14" s="407"/>
      <c r="U14" s="407"/>
      <c r="V14" s="407"/>
      <c r="W14" s="407"/>
    </row>
    <row r="15" spans="1:23" x14ac:dyDescent="0.2">
      <c r="A15" s="392"/>
      <c r="B15" s="406"/>
      <c r="C15" s="406"/>
      <c r="D15" s="406"/>
      <c r="E15" s="406"/>
      <c r="F15" s="406"/>
      <c r="G15" s="406"/>
      <c r="H15" s="392"/>
      <c r="J15" s="407"/>
      <c r="K15" s="407"/>
      <c r="L15" s="407"/>
      <c r="M15" s="407"/>
      <c r="N15" s="407"/>
      <c r="O15" s="407"/>
      <c r="R15" s="407"/>
      <c r="S15" s="407"/>
      <c r="T15" s="407"/>
      <c r="U15" s="407"/>
      <c r="V15" s="407"/>
      <c r="W15" s="407"/>
    </row>
    <row r="16" spans="1:23" x14ac:dyDescent="0.2">
      <c r="A16" s="392"/>
      <c r="B16" s="406"/>
      <c r="C16" s="406"/>
      <c r="D16" s="406"/>
      <c r="E16" s="406"/>
      <c r="F16" s="406"/>
      <c r="G16" s="406"/>
      <c r="H16" s="392"/>
      <c r="J16" s="407"/>
      <c r="K16" s="407"/>
      <c r="L16" s="407"/>
      <c r="M16" s="407"/>
      <c r="N16" s="407"/>
      <c r="O16" s="407"/>
      <c r="R16" s="407"/>
      <c r="S16" s="407"/>
      <c r="T16" s="407"/>
      <c r="U16" s="407"/>
      <c r="V16" s="407"/>
      <c r="W16" s="407"/>
    </row>
    <row r="17" spans="1:23" x14ac:dyDescent="0.2">
      <c r="A17" s="392"/>
      <c r="B17" s="406"/>
      <c r="C17" s="406"/>
      <c r="D17" s="406"/>
      <c r="E17" s="406"/>
      <c r="F17" s="406"/>
      <c r="G17" s="406"/>
      <c r="H17" s="392"/>
      <c r="J17" s="407"/>
      <c r="K17" s="407"/>
      <c r="L17" s="407"/>
      <c r="M17" s="407"/>
      <c r="N17" s="407"/>
      <c r="O17" s="407"/>
      <c r="R17" s="407"/>
      <c r="S17" s="407"/>
      <c r="T17" s="407"/>
      <c r="U17" s="407"/>
      <c r="V17" s="407"/>
      <c r="W17" s="407"/>
    </row>
    <row r="18" spans="1:23" x14ac:dyDescent="0.2">
      <c r="A18" s="392"/>
      <c r="B18" s="406"/>
      <c r="C18" s="406"/>
      <c r="D18" s="406"/>
      <c r="E18" s="406"/>
      <c r="F18" s="406"/>
      <c r="G18" s="406"/>
      <c r="H18" s="392"/>
      <c r="J18" s="407"/>
      <c r="K18" s="407"/>
      <c r="L18" s="407"/>
      <c r="M18" s="407"/>
      <c r="N18" s="407"/>
      <c r="O18" s="407"/>
      <c r="R18" s="407"/>
      <c r="S18" s="407"/>
      <c r="T18" s="407"/>
      <c r="U18" s="407"/>
      <c r="V18" s="407"/>
      <c r="W18" s="407"/>
    </row>
    <row r="19" spans="1:23" x14ac:dyDescent="0.2">
      <c r="A19" s="392"/>
      <c r="B19" s="406"/>
      <c r="C19" s="406"/>
      <c r="D19" s="406"/>
      <c r="E19" s="406"/>
      <c r="F19" s="406"/>
      <c r="G19" s="406"/>
      <c r="H19" s="392"/>
      <c r="J19" s="407"/>
      <c r="K19" s="407"/>
      <c r="L19" s="407"/>
      <c r="M19" s="407"/>
      <c r="N19" s="407"/>
      <c r="O19" s="407"/>
      <c r="R19" s="407"/>
      <c r="S19" s="407"/>
      <c r="T19" s="407"/>
      <c r="U19" s="407"/>
      <c r="V19" s="407"/>
      <c r="W19" s="407"/>
    </row>
    <row r="20" spans="1:23" x14ac:dyDescent="0.2">
      <c r="A20" s="392"/>
      <c r="B20" s="406"/>
      <c r="C20" s="406"/>
      <c r="D20" s="406"/>
      <c r="E20" s="406"/>
      <c r="F20" s="406"/>
      <c r="G20" s="406"/>
      <c r="H20" s="392"/>
      <c r="J20" s="407"/>
      <c r="K20" s="407"/>
      <c r="L20" s="407"/>
      <c r="M20" s="407"/>
      <c r="N20" s="407"/>
      <c r="O20" s="407"/>
      <c r="R20" s="407"/>
      <c r="S20" s="407"/>
      <c r="T20" s="407"/>
      <c r="U20" s="407"/>
      <c r="V20" s="407"/>
      <c r="W20" s="407"/>
    </row>
    <row r="21" spans="1:23" x14ac:dyDescent="0.2">
      <c r="A21" s="392"/>
      <c r="B21" s="406"/>
      <c r="C21" s="406"/>
      <c r="D21" s="406"/>
      <c r="E21" s="406"/>
      <c r="F21" s="406"/>
      <c r="G21" s="406"/>
      <c r="H21" s="392"/>
      <c r="J21" s="407"/>
      <c r="K21" s="407"/>
      <c r="L21" s="407"/>
      <c r="M21" s="407"/>
      <c r="N21" s="407"/>
      <c r="O21" s="407"/>
      <c r="R21" s="407"/>
      <c r="S21" s="407"/>
      <c r="T21" s="407"/>
      <c r="U21" s="407"/>
      <c r="V21" s="407"/>
      <c r="W21" s="407"/>
    </row>
    <row r="22" spans="1:23" x14ac:dyDescent="0.2">
      <c r="A22" s="392"/>
      <c r="B22" s="406"/>
      <c r="C22" s="406"/>
      <c r="D22" s="406"/>
      <c r="E22" s="406"/>
      <c r="F22" s="406"/>
      <c r="G22" s="406"/>
      <c r="H22" s="392"/>
      <c r="J22" s="407"/>
      <c r="K22" s="407"/>
      <c r="L22" s="407"/>
      <c r="M22" s="407"/>
      <c r="N22" s="407"/>
      <c r="O22" s="407"/>
      <c r="R22" s="407"/>
      <c r="S22" s="407"/>
      <c r="T22" s="407"/>
      <c r="U22" s="407"/>
      <c r="V22" s="407"/>
      <c r="W22" s="407"/>
    </row>
    <row r="23" spans="1:23" ht="14.45" customHeight="1" x14ac:dyDescent="0.2">
      <c r="A23" s="392"/>
      <c r="B23" s="406"/>
      <c r="C23" s="406"/>
      <c r="D23" s="406"/>
      <c r="E23" s="406"/>
      <c r="F23" s="406"/>
      <c r="G23" s="406"/>
      <c r="H23" s="392"/>
      <c r="J23" s="408"/>
      <c r="K23" s="408"/>
      <c r="L23" s="408"/>
      <c r="M23" s="408"/>
      <c r="N23" s="408"/>
      <c r="O23" s="408"/>
      <c r="R23" s="408"/>
      <c r="S23" s="408"/>
      <c r="T23" s="408"/>
      <c r="U23" s="408"/>
      <c r="V23" s="408"/>
      <c r="W23" s="408"/>
    </row>
    <row r="24" spans="1:23" ht="14.45" customHeight="1" x14ac:dyDescent="0.2">
      <c r="A24" s="392"/>
      <c r="B24" s="406"/>
      <c r="C24" s="406"/>
      <c r="D24" s="406"/>
      <c r="E24" s="406"/>
      <c r="F24" s="406"/>
      <c r="G24" s="406"/>
      <c r="H24" s="392"/>
      <c r="J24" s="408"/>
      <c r="K24" s="408"/>
      <c r="L24" s="408"/>
      <c r="M24" s="408"/>
      <c r="N24" s="408"/>
      <c r="O24" s="408"/>
      <c r="R24" s="408"/>
      <c r="S24" s="408"/>
      <c r="T24" s="408"/>
      <c r="U24" s="408"/>
      <c r="V24" s="408"/>
      <c r="W24" s="408"/>
    </row>
    <row r="25" spans="1:23" ht="14.45" customHeight="1" x14ac:dyDescent="0.2">
      <c r="A25" s="392"/>
      <c r="B25" s="406"/>
      <c r="C25" s="406"/>
      <c r="D25" s="406"/>
      <c r="E25" s="406"/>
      <c r="F25" s="406"/>
      <c r="G25" s="406"/>
      <c r="H25" s="392"/>
      <c r="J25" s="408"/>
      <c r="K25" s="408"/>
      <c r="L25" s="408"/>
      <c r="M25" s="408"/>
      <c r="N25" s="408"/>
      <c r="O25" s="408"/>
      <c r="R25" s="408"/>
      <c r="S25" s="408"/>
      <c r="T25" s="408"/>
      <c r="U25" s="408"/>
      <c r="V25" s="408"/>
      <c r="W25" s="408"/>
    </row>
    <row r="26" spans="1:23" ht="14.1" customHeight="1" x14ac:dyDescent="0.2">
      <c r="A26" s="392"/>
      <c r="B26" s="406"/>
      <c r="C26" s="406"/>
      <c r="D26" s="406"/>
      <c r="E26" s="406"/>
      <c r="F26" s="406"/>
      <c r="G26" s="406"/>
      <c r="H26" s="392"/>
      <c r="J26" s="408"/>
      <c r="K26" s="408"/>
      <c r="L26" s="408"/>
      <c r="M26" s="408"/>
      <c r="N26" s="408"/>
      <c r="O26" s="408"/>
      <c r="R26" s="408"/>
      <c r="S26" s="408"/>
      <c r="T26" s="408"/>
      <c r="U26" s="408"/>
      <c r="V26" s="408"/>
      <c r="W26" s="408"/>
    </row>
    <row r="27" spans="1:23" x14ac:dyDescent="0.2">
      <c r="A27" s="392"/>
      <c r="B27" s="392"/>
      <c r="C27" s="392"/>
      <c r="D27" s="392"/>
      <c r="E27" s="392"/>
      <c r="F27" s="392"/>
      <c r="G27" s="392"/>
      <c r="H27" s="392"/>
    </row>
    <row r="28" spans="1:23" x14ac:dyDescent="0.2">
      <c r="A28" s="392"/>
      <c r="B28" s="392"/>
      <c r="C28" s="392"/>
      <c r="D28" s="392"/>
      <c r="E28" s="392"/>
      <c r="F28" s="392"/>
      <c r="G28" s="392"/>
      <c r="H28" s="392"/>
    </row>
    <row r="29" spans="1:23" x14ac:dyDescent="0.2">
      <c r="A29" s="392"/>
      <c r="B29" s="392"/>
      <c r="C29" s="392"/>
      <c r="D29" s="392"/>
      <c r="E29" s="392"/>
      <c r="F29" s="392"/>
      <c r="G29" s="392"/>
      <c r="H29" s="392"/>
    </row>
    <row r="30" spans="1:23" x14ac:dyDescent="0.2">
      <c r="A30" s="392"/>
      <c r="B30" s="392"/>
      <c r="C30" s="392"/>
      <c r="D30" s="392"/>
      <c r="E30" s="392"/>
      <c r="F30" s="392"/>
      <c r="G30" s="392"/>
      <c r="H30" s="392"/>
    </row>
    <row r="31" spans="1:23" x14ac:dyDescent="0.2">
      <c r="A31" s="392"/>
      <c r="B31" s="392"/>
      <c r="C31" s="392"/>
      <c r="D31" s="392"/>
      <c r="E31" s="392"/>
      <c r="F31" s="392"/>
      <c r="G31" s="392"/>
      <c r="H31" s="392"/>
    </row>
    <row r="32" spans="1:23" x14ac:dyDescent="0.2">
      <c r="B32" s="514" t="s">
        <v>2</v>
      </c>
      <c r="C32" s="515"/>
      <c r="D32" s="515"/>
      <c r="E32" s="515"/>
      <c r="F32" s="515"/>
      <c r="G32" s="515"/>
      <c r="H32" s="515"/>
      <c r="I32" s="515"/>
      <c r="J32" s="515"/>
      <c r="K32" s="515"/>
      <c r="L32" s="515"/>
      <c r="M32" s="515"/>
      <c r="N32" s="515"/>
      <c r="O32" s="515"/>
      <c r="P32" s="515"/>
      <c r="Q32" s="515"/>
      <c r="R32" s="515"/>
      <c r="S32" s="515"/>
      <c r="T32" s="515"/>
      <c r="U32" s="515"/>
      <c r="V32" s="515"/>
      <c r="W32" s="516"/>
    </row>
    <row r="33" spans="2:23" x14ac:dyDescent="0.2">
      <c r="B33" s="517"/>
      <c r="C33" s="518"/>
      <c r="D33" s="518"/>
      <c r="E33" s="518"/>
      <c r="F33" s="518"/>
      <c r="G33" s="518"/>
      <c r="H33" s="518"/>
      <c r="I33" s="518"/>
      <c r="J33" s="518"/>
      <c r="K33" s="518"/>
      <c r="L33" s="518"/>
      <c r="M33" s="518"/>
      <c r="N33" s="518"/>
      <c r="O33" s="518"/>
      <c r="P33" s="518"/>
      <c r="Q33" s="518"/>
      <c r="R33" s="518"/>
      <c r="S33" s="518"/>
      <c r="T33" s="518"/>
      <c r="U33" s="518"/>
      <c r="V33" s="518"/>
      <c r="W33" s="519"/>
    </row>
    <row r="34" spans="2:23" x14ac:dyDescent="0.2">
      <c r="B34" s="520" t="s">
        <v>654</v>
      </c>
      <c r="C34" s="521"/>
      <c r="D34" s="521"/>
      <c r="E34" s="521"/>
      <c r="F34" s="521"/>
      <c r="G34" s="521"/>
      <c r="H34" s="521"/>
      <c r="I34" s="521"/>
      <c r="J34" s="521"/>
      <c r="K34" s="521"/>
      <c r="L34" s="521"/>
      <c r="M34" s="521"/>
      <c r="N34" s="521"/>
      <c r="O34" s="521"/>
      <c r="P34" s="521"/>
      <c r="Q34" s="521"/>
      <c r="R34" s="521"/>
      <c r="S34" s="521"/>
      <c r="T34" s="521"/>
      <c r="U34" s="521"/>
      <c r="V34" s="521"/>
      <c r="W34" s="522"/>
    </row>
    <row r="35" spans="2:23" x14ac:dyDescent="0.2">
      <c r="B35" s="520"/>
      <c r="C35" s="521"/>
      <c r="D35" s="521"/>
      <c r="E35" s="521"/>
      <c r="F35" s="521"/>
      <c r="G35" s="521"/>
      <c r="H35" s="521"/>
      <c r="I35" s="521"/>
      <c r="J35" s="521"/>
      <c r="K35" s="521"/>
      <c r="L35" s="521"/>
      <c r="M35" s="521"/>
      <c r="N35" s="521"/>
      <c r="O35" s="521"/>
      <c r="P35" s="521"/>
      <c r="Q35" s="521"/>
      <c r="R35" s="521"/>
      <c r="S35" s="521"/>
      <c r="T35" s="521"/>
      <c r="U35" s="521"/>
      <c r="V35" s="521"/>
      <c r="W35" s="522"/>
    </row>
    <row r="36" spans="2:23" x14ac:dyDescent="0.2">
      <c r="B36" s="523" t="s">
        <v>3</v>
      </c>
      <c r="C36" s="524"/>
      <c r="D36" s="524"/>
      <c r="E36" s="524"/>
      <c r="F36" s="524"/>
      <c r="G36" s="524"/>
      <c r="H36" s="524"/>
      <c r="I36" s="524"/>
      <c r="J36" s="524"/>
      <c r="K36" s="524"/>
      <c r="L36" s="524"/>
      <c r="M36" s="524"/>
      <c r="N36" s="524"/>
      <c r="O36" s="524"/>
      <c r="P36" s="524"/>
      <c r="Q36" s="524"/>
      <c r="R36" s="524"/>
      <c r="S36" s="524"/>
      <c r="T36" s="524"/>
      <c r="U36" s="524"/>
      <c r="V36" s="524"/>
      <c r="W36" s="525"/>
    </row>
    <row r="37" spans="2:23" x14ac:dyDescent="0.2">
      <c r="B37" s="526"/>
      <c r="C37" s="527"/>
      <c r="D37" s="527"/>
      <c r="E37" s="527"/>
      <c r="F37" s="527"/>
      <c r="G37" s="527"/>
      <c r="H37" s="527"/>
      <c r="I37" s="527"/>
      <c r="J37" s="527"/>
      <c r="K37" s="527"/>
      <c r="L37" s="527"/>
      <c r="M37" s="527"/>
      <c r="N37" s="527"/>
      <c r="O37" s="527"/>
      <c r="P37" s="527"/>
      <c r="Q37" s="527"/>
      <c r="R37" s="527"/>
      <c r="S37" s="527"/>
      <c r="T37" s="527"/>
      <c r="U37" s="527"/>
      <c r="V37" s="527"/>
      <c r="W37" s="528"/>
    </row>
  </sheetData>
  <sheetProtection algorithmName="SHA-512" hashValue="YDDQndvtulWEAPg8R55HdFhm1ghmH3WWrlGxUnfgqOJ4dzAIwvHamqC8IKrAfu7ep0uRLLjgz1DdE0k6IdUl8g==" saltValue="R2otEZNX9CRVoE7uX3fz6g==" spinCount="100000" sheet="1" objects="1" scenarios="1"/>
  <mergeCells count="6">
    <mergeCell ref="B32:W33"/>
    <mergeCell ref="B34:W35"/>
    <mergeCell ref="B36:W37"/>
    <mergeCell ref="B2:W5"/>
    <mergeCell ref="H9:Q9"/>
    <mergeCell ref="B6:W7"/>
  </mergeCells>
  <hyperlinks>
    <hyperlink ref="B34:W35" r:id="rId1" display="Email: eventorders.nec@necgroup.co.uk" xr:uid="{3A1A9B8D-59AB-4C32-BBD7-00CEC6E70A6C}"/>
  </hyperlinks>
  <printOptions horizontalCentered="1" verticalCentered="1"/>
  <pageMargins left="0.23622047244094491" right="0.23622047244094491" top="0.35433070866141736" bottom="0.35433070866141736" header="0.31496062992125984" footer="0.31496062992125984"/>
  <pageSetup paperSize="9" scale="60"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3522B-FAF1-4A40-84F9-5C768444F9E9}">
  <sheetPr>
    <tabColor rgb="FF1E384E"/>
    <pageSetUpPr autoPageBreaks="0" fitToPage="1"/>
  </sheetPr>
  <dimension ref="A1:AY93"/>
  <sheetViews>
    <sheetView showRowColHeaders="0" workbookViewId="0">
      <selection activeCell="A24" sqref="A24:C25"/>
    </sheetView>
  </sheetViews>
  <sheetFormatPr defaultColWidth="8.85546875" defaultRowHeight="18" x14ac:dyDescent="0.25"/>
  <cols>
    <col min="1" max="3" width="10.5703125" style="84" customWidth="1"/>
    <col min="4" max="4" width="4.5703125" style="1" customWidth="1"/>
    <col min="5" max="7" width="8.140625" style="1" customWidth="1"/>
    <col min="8" max="8" width="10.28515625" style="1" customWidth="1"/>
    <col min="9" max="16" width="7.5703125" style="1" customWidth="1"/>
    <col min="17" max="17" width="9.5703125" style="1" customWidth="1"/>
    <col min="18" max="18" width="5.5703125" style="1" customWidth="1"/>
    <col min="19" max="19" width="8.28515625" style="257" bestFit="1" customWidth="1"/>
    <col min="20" max="20" width="13.7109375" style="1" bestFit="1" customWidth="1"/>
    <col min="21" max="21" width="5.5703125" style="1" customWidth="1"/>
    <col min="22" max="22" width="8.28515625" style="257" bestFit="1" customWidth="1"/>
    <col min="23" max="23" width="13.7109375" style="1" bestFit="1" customWidth="1"/>
    <col min="24" max="24" width="5.5703125" style="1" customWidth="1"/>
    <col min="25" max="25" width="8.28515625" style="257" bestFit="1" customWidth="1"/>
    <col min="26" max="26" width="13.7109375" style="1" bestFit="1" customWidth="1"/>
    <col min="27" max="27" width="9.5703125" style="1" customWidth="1"/>
    <col min="28" max="28" width="11.42578125" style="1" bestFit="1" customWidth="1"/>
    <col min="29" max="31" width="8.85546875" style="1" hidden="1" customWidth="1"/>
    <col min="32" max="16384" width="8.85546875" style="1"/>
  </cols>
  <sheetData>
    <row r="1" spans="1:31" s="78" customFormat="1" ht="36" customHeight="1" x14ac:dyDescent="0.2">
      <c r="A1" s="541" t="s">
        <v>107</v>
      </c>
      <c r="B1" s="542"/>
      <c r="C1" s="542"/>
      <c r="E1" s="79" t="str">
        <f>Landing!B2</f>
        <v>NEC Products and Services Order Form 2024 - 2025</v>
      </c>
      <c r="K1" s="80"/>
      <c r="L1" s="80"/>
      <c r="M1" s="72"/>
      <c r="Q1" s="554" t="s">
        <v>709</v>
      </c>
      <c r="R1" s="554"/>
      <c r="S1" s="554"/>
      <c r="T1" s="554"/>
      <c r="U1" s="554"/>
      <c r="V1" s="554"/>
      <c r="W1" s="554"/>
      <c r="X1" s="554"/>
      <c r="Y1" s="554"/>
      <c r="Z1" s="554"/>
      <c r="AA1" s="554"/>
      <c r="AB1" s="287"/>
    </row>
    <row r="2" spans="1:31" ht="15" customHeight="1" x14ac:dyDescent="0.25">
      <c r="A2" s="543"/>
      <c r="B2" s="543"/>
      <c r="C2" s="543"/>
      <c r="D2" s="73"/>
      <c r="E2" s="73"/>
      <c r="F2" s="73"/>
      <c r="G2" s="73"/>
      <c r="H2" s="73"/>
      <c r="I2" s="73"/>
      <c r="J2" s="73"/>
      <c r="K2" s="73"/>
      <c r="L2" s="73"/>
      <c r="M2" s="73"/>
      <c r="N2" s="73"/>
      <c r="O2" s="73"/>
      <c r="P2" s="73"/>
      <c r="Q2" s="73"/>
      <c r="R2" s="73"/>
      <c r="S2" s="247"/>
      <c r="T2" s="73"/>
      <c r="U2" s="73"/>
      <c r="V2" s="247"/>
      <c r="W2" s="73"/>
      <c r="X2" s="73"/>
      <c r="Y2" s="247"/>
      <c r="Z2" s="73"/>
      <c r="AA2" s="73"/>
      <c r="AB2" s="73"/>
      <c r="AC2" s="661" t="s">
        <v>841</v>
      </c>
      <c r="AD2" s="661"/>
      <c r="AE2" s="661"/>
    </row>
    <row r="3" spans="1:31" ht="15" customHeight="1" x14ac:dyDescent="0.25">
      <c r="A3" s="543"/>
      <c r="B3" s="543"/>
      <c r="C3" s="543"/>
      <c r="D3" s="73"/>
      <c r="E3" s="298"/>
      <c r="F3" s="298"/>
      <c r="G3" s="298"/>
      <c r="H3" s="298"/>
      <c r="I3" s="298"/>
      <c r="J3" s="298"/>
      <c r="K3" s="298"/>
      <c r="L3" s="298"/>
      <c r="M3" s="298"/>
      <c r="N3" s="298"/>
      <c r="O3" s="298"/>
      <c r="P3" s="298"/>
      <c r="Q3" s="298"/>
      <c r="R3" s="656" t="s">
        <v>240</v>
      </c>
      <c r="S3" s="672"/>
      <c r="T3" s="672"/>
      <c r="U3" s="672"/>
      <c r="V3" s="672"/>
      <c r="W3" s="672"/>
      <c r="X3" s="672"/>
      <c r="Y3" s="672"/>
      <c r="Z3" s="673"/>
      <c r="AA3" s="298"/>
      <c r="AB3" s="298"/>
      <c r="AC3" s="662"/>
      <c r="AD3" s="662"/>
      <c r="AE3" s="662"/>
    </row>
    <row r="4" spans="1:31" ht="15" customHeight="1" x14ac:dyDescent="0.25">
      <c r="A4" s="544" t="s">
        <v>6</v>
      </c>
      <c r="B4" s="545"/>
      <c r="C4" s="546"/>
      <c r="D4" s="73"/>
      <c r="E4" s="602" t="s">
        <v>32</v>
      </c>
      <c r="F4" s="582"/>
      <c r="G4" s="582"/>
      <c r="H4" s="583"/>
      <c r="I4" s="455" t="s">
        <v>33</v>
      </c>
      <c r="J4" s="456"/>
      <c r="K4" s="456"/>
      <c r="L4" s="456"/>
      <c r="M4" s="456"/>
      <c r="N4" s="456"/>
      <c r="O4" s="456"/>
      <c r="P4" s="457"/>
      <c r="Q4" s="458" t="s">
        <v>637</v>
      </c>
      <c r="R4" s="459" t="s">
        <v>258</v>
      </c>
      <c r="S4" s="460" t="s">
        <v>165</v>
      </c>
      <c r="T4" s="459" t="s">
        <v>219</v>
      </c>
      <c r="U4" s="459" t="s">
        <v>258</v>
      </c>
      <c r="V4" s="460" t="s">
        <v>165</v>
      </c>
      <c r="W4" s="459" t="s">
        <v>219</v>
      </c>
      <c r="X4" s="459" t="s">
        <v>258</v>
      </c>
      <c r="Y4" s="460" t="s">
        <v>165</v>
      </c>
      <c r="Z4" s="461" t="s">
        <v>219</v>
      </c>
      <c r="AA4" s="458" t="s">
        <v>715</v>
      </c>
      <c r="AB4" s="462" t="s">
        <v>256</v>
      </c>
      <c r="AC4" s="441" t="s">
        <v>265</v>
      </c>
      <c r="AD4" s="441" t="s">
        <v>36</v>
      </c>
      <c r="AE4" s="441" t="s">
        <v>37</v>
      </c>
    </row>
    <row r="5" spans="1:31" ht="15" customHeight="1" x14ac:dyDescent="0.25">
      <c r="A5" s="544"/>
      <c r="B5" s="545"/>
      <c r="C5" s="546"/>
      <c r="D5" s="73"/>
      <c r="E5" s="555" t="s">
        <v>653</v>
      </c>
      <c r="F5" s="556"/>
      <c r="G5" s="556"/>
      <c r="H5" s="556"/>
      <c r="I5" s="184"/>
      <c r="J5" s="184"/>
      <c r="K5" s="184"/>
      <c r="L5" s="184"/>
      <c r="M5" s="184"/>
      <c r="N5" s="184"/>
      <c r="O5" s="184"/>
      <c r="P5" s="299"/>
      <c r="Q5" s="223"/>
      <c r="R5" s="297">
        <f>IF(SUM(R6:R15)&gt;0,9999,0)</f>
        <v>0</v>
      </c>
      <c r="S5" s="249"/>
      <c r="T5" s="184"/>
      <c r="U5" s="297">
        <f>IF(SUM(U6:U15)&gt;0,9999,0)</f>
        <v>0</v>
      </c>
      <c r="V5" s="249"/>
      <c r="W5" s="184"/>
      <c r="X5" s="297">
        <f>IF(SUM(X6:X15)&gt;0,9999,0)</f>
        <v>0</v>
      </c>
      <c r="Y5" s="249"/>
      <c r="Z5" s="184"/>
      <c r="AA5" s="347">
        <f>IF(SUM(AA6:AA15)&gt;0,9999,0)</f>
        <v>0</v>
      </c>
      <c r="AB5" s="185"/>
      <c r="AC5" s="442"/>
      <c r="AD5" s="442"/>
      <c r="AE5" s="442"/>
    </row>
    <row r="6" spans="1:31" ht="15" customHeight="1" x14ac:dyDescent="0.25">
      <c r="A6" s="544" t="s">
        <v>8</v>
      </c>
      <c r="B6" s="545"/>
      <c r="C6" s="546"/>
      <c r="D6" s="73"/>
      <c r="E6" s="659" t="s">
        <v>792</v>
      </c>
      <c r="F6" s="570"/>
      <c r="G6" s="570"/>
      <c r="H6" s="674"/>
      <c r="I6" s="569" t="s">
        <v>799</v>
      </c>
      <c r="J6" s="570"/>
      <c r="K6" s="570"/>
      <c r="L6" s="570"/>
      <c r="M6" s="570"/>
      <c r="N6" s="570"/>
      <c r="O6" s="570"/>
      <c r="P6" s="664"/>
      <c r="Q6" s="157">
        <v>37.450000000000003</v>
      </c>
      <c r="R6" s="469"/>
      <c r="S6" s="248"/>
      <c r="T6" s="239"/>
      <c r="U6" s="469"/>
      <c r="V6" s="259"/>
      <c r="W6" s="240"/>
      <c r="X6" s="469"/>
      <c r="Y6" s="261"/>
      <c r="Z6" s="241"/>
      <c r="AA6" s="498">
        <f t="shared" ref="AA6:AA15" si="0">SUM(R6,U6,X6)</f>
        <v>0</v>
      </c>
      <c r="AB6" s="224">
        <f t="shared" ref="AB6:AB24" si="1">$Q6*AA6</f>
        <v>0</v>
      </c>
      <c r="AC6" s="443">
        <f>$Q6*$AA6</f>
        <v>0</v>
      </c>
      <c r="AD6" s="443">
        <f>$Q6*$AA6</f>
        <v>0</v>
      </c>
      <c r="AE6" s="443">
        <f>$Q6*$AA6</f>
        <v>0</v>
      </c>
    </row>
    <row r="7" spans="1:31" ht="15" customHeight="1" x14ac:dyDescent="0.25">
      <c r="A7" s="544"/>
      <c r="B7" s="545"/>
      <c r="C7" s="546"/>
      <c r="D7" s="73"/>
      <c r="E7" s="654" t="s">
        <v>793</v>
      </c>
      <c r="F7" s="558"/>
      <c r="G7" s="558"/>
      <c r="H7" s="663"/>
      <c r="I7" s="557" t="s">
        <v>800</v>
      </c>
      <c r="J7" s="558"/>
      <c r="K7" s="558"/>
      <c r="L7" s="558"/>
      <c r="M7" s="558"/>
      <c r="N7" s="558"/>
      <c r="O7" s="558"/>
      <c r="P7" s="609"/>
      <c r="Q7" s="157">
        <v>64.2</v>
      </c>
      <c r="R7" s="469"/>
      <c r="S7" s="248"/>
      <c r="T7" s="239"/>
      <c r="U7" s="469"/>
      <c r="V7" s="259"/>
      <c r="W7" s="240"/>
      <c r="X7" s="469"/>
      <c r="Y7" s="261"/>
      <c r="Z7" s="241"/>
      <c r="AA7" s="498">
        <f t="shared" si="0"/>
        <v>0</v>
      </c>
      <c r="AB7" s="224">
        <f t="shared" si="1"/>
        <v>0</v>
      </c>
      <c r="AC7" s="443">
        <f t="shared" ref="AC7:AE15" si="2">$Q7*$AA7</f>
        <v>0</v>
      </c>
      <c r="AD7" s="443">
        <f t="shared" si="2"/>
        <v>0</v>
      </c>
      <c r="AE7" s="443">
        <f t="shared" si="2"/>
        <v>0</v>
      </c>
    </row>
    <row r="8" spans="1:31" ht="15" customHeight="1" x14ac:dyDescent="0.25">
      <c r="A8" s="532" t="s">
        <v>843</v>
      </c>
      <c r="B8" s="533"/>
      <c r="C8" s="534"/>
      <c r="D8" s="73"/>
      <c r="E8" s="654" t="s">
        <v>794</v>
      </c>
      <c r="F8" s="558"/>
      <c r="G8" s="558"/>
      <c r="H8" s="663"/>
      <c r="I8" s="557" t="s">
        <v>799</v>
      </c>
      <c r="J8" s="558"/>
      <c r="K8" s="558"/>
      <c r="L8" s="558"/>
      <c r="M8" s="558"/>
      <c r="N8" s="558"/>
      <c r="O8" s="558"/>
      <c r="P8" s="609"/>
      <c r="Q8" s="157">
        <v>37.450000000000003</v>
      </c>
      <c r="R8" s="469"/>
      <c r="S8" s="248"/>
      <c r="T8" s="239"/>
      <c r="U8" s="469"/>
      <c r="V8" s="259"/>
      <c r="W8" s="240"/>
      <c r="X8" s="469"/>
      <c r="Y8" s="261"/>
      <c r="Z8" s="241"/>
      <c r="AA8" s="498">
        <f t="shared" si="0"/>
        <v>0</v>
      </c>
      <c r="AB8" s="224">
        <f t="shared" si="1"/>
        <v>0</v>
      </c>
      <c r="AC8" s="443">
        <f t="shared" si="2"/>
        <v>0</v>
      </c>
      <c r="AD8" s="443">
        <f t="shared" si="2"/>
        <v>0</v>
      </c>
      <c r="AE8" s="443">
        <f t="shared" si="2"/>
        <v>0</v>
      </c>
    </row>
    <row r="9" spans="1:31" ht="15" customHeight="1" x14ac:dyDescent="0.25">
      <c r="A9" s="535"/>
      <c r="B9" s="536"/>
      <c r="C9" s="537"/>
      <c r="D9" s="73"/>
      <c r="E9" s="654" t="s">
        <v>795</v>
      </c>
      <c r="F9" s="558"/>
      <c r="G9" s="558"/>
      <c r="H9" s="663"/>
      <c r="I9" s="557" t="s">
        <v>800</v>
      </c>
      <c r="J9" s="558"/>
      <c r="K9" s="558"/>
      <c r="L9" s="558"/>
      <c r="M9" s="558"/>
      <c r="N9" s="558"/>
      <c r="O9" s="558"/>
      <c r="P9" s="609"/>
      <c r="Q9" s="157">
        <v>64.2</v>
      </c>
      <c r="R9" s="469"/>
      <c r="S9" s="248"/>
      <c r="T9" s="239"/>
      <c r="U9" s="469"/>
      <c r="V9" s="259"/>
      <c r="W9" s="240"/>
      <c r="X9" s="469"/>
      <c r="Y9" s="261"/>
      <c r="Z9" s="241"/>
      <c r="AA9" s="498">
        <f t="shared" si="0"/>
        <v>0</v>
      </c>
      <c r="AB9" s="224">
        <f t="shared" si="1"/>
        <v>0</v>
      </c>
      <c r="AC9" s="443">
        <f t="shared" si="2"/>
        <v>0</v>
      </c>
      <c r="AD9" s="443">
        <f t="shared" si="2"/>
        <v>0</v>
      </c>
      <c r="AE9" s="443">
        <f t="shared" si="2"/>
        <v>0</v>
      </c>
    </row>
    <row r="10" spans="1:31" ht="15" customHeight="1" x14ac:dyDescent="0.25">
      <c r="A10" s="532" t="s">
        <v>702</v>
      </c>
      <c r="B10" s="533"/>
      <c r="C10" s="534"/>
      <c r="D10" s="73"/>
      <c r="E10" s="654" t="s">
        <v>796</v>
      </c>
      <c r="F10" s="558"/>
      <c r="G10" s="558"/>
      <c r="H10" s="663"/>
      <c r="I10" s="557" t="s">
        <v>800</v>
      </c>
      <c r="J10" s="558"/>
      <c r="K10" s="558"/>
      <c r="L10" s="558"/>
      <c r="M10" s="558"/>
      <c r="N10" s="558"/>
      <c r="O10" s="558"/>
      <c r="P10" s="609"/>
      <c r="Q10" s="157">
        <v>76.8</v>
      </c>
      <c r="R10" s="469"/>
      <c r="S10" s="248"/>
      <c r="T10" s="239"/>
      <c r="U10" s="469"/>
      <c r="V10" s="259"/>
      <c r="W10" s="240"/>
      <c r="X10" s="469"/>
      <c r="Y10" s="261"/>
      <c r="Z10" s="241"/>
      <c r="AA10" s="498">
        <f t="shared" si="0"/>
        <v>0</v>
      </c>
      <c r="AB10" s="224">
        <f t="shared" si="1"/>
        <v>0</v>
      </c>
      <c r="AC10" s="443">
        <f t="shared" si="2"/>
        <v>0</v>
      </c>
      <c r="AD10" s="443">
        <f t="shared" si="2"/>
        <v>0</v>
      </c>
      <c r="AE10" s="443">
        <f t="shared" si="2"/>
        <v>0</v>
      </c>
    </row>
    <row r="11" spans="1:31" ht="15" customHeight="1" x14ac:dyDescent="0.25">
      <c r="A11" s="535"/>
      <c r="B11" s="536"/>
      <c r="C11" s="537"/>
      <c r="D11" s="73"/>
      <c r="E11" s="348" t="s">
        <v>797</v>
      </c>
      <c r="F11" s="345"/>
      <c r="G11" s="345"/>
      <c r="H11" s="349"/>
      <c r="I11" s="557" t="s">
        <v>799</v>
      </c>
      <c r="J11" s="558"/>
      <c r="K11" s="558"/>
      <c r="L11" s="558"/>
      <c r="M11" s="558"/>
      <c r="N11" s="558"/>
      <c r="O11" s="558"/>
      <c r="P11" s="609"/>
      <c r="Q11" s="157">
        <v>39.450000000000003</v>
      </c>
      <c r="R11" s="469"/>
      <c r="S11" s="248"/>
      <c r="T11" s="239"/>
      <c r="U11" s="469"/>
      <c r="V11" s="259"/>
      <c r="W11" s="240"/>
      <c r="X11" s="469"/>
      <c r="Y11" s="261"/>
      <c r="Z11" s="241"/>
      <c r="AA11" s="498">
        <f t="shared" si="0"/>
        <v>0</v>
      </c>
      <c r="AB11" s="224">
        <f t="shared" si="1"/>
        <v>0</v>
      </c>
      <c r="AC11" s="443">
        <f t="shared" si="2"/>
        <v>0</v>
      </c>
      <c r="AD11" s="443">
        <f t="shared" si="2"/>
        <v>0</v>
      </c>
      <c r="AE11" s="443">
        <f t="shared" si="2"/>
        <v>0</v>
      </c>
    </row>
    <row r="12" spans="1:31" ht="15" customHeight="1" x14ac:dyDescent="0.25">
      <c r="A12" s="532" t="s">
        <v>703</v>
      </c>
      <c r="B12" s="533"/>
      <c r="C12" s="534"/>
      <c r="D12" s="73"/>
      <c r="E12" s="348" t="s">
        <v>798</v>
      </c>
      <c r="F12" s="345"/>
      <c r="G12" s="345"/>
      <c r="H12" s="349"/>
      <c r="I12" s="557" t="s">
        <v>800</v>
      </c>
      <c r="J12" s="558"/>
      <c r="K12" s="558"/>
      <c r="L12" s="558"/>
      <c r="M12" s="558"/>
      <c r="N12" s="558"/>
      <c r="O12" s="558"/>
      <c r="P12" s="609"/>
      <c r="Q12" s="157">
        <v>76.8</v>
      </c>
      <c r="R12" s="469"/>
      <c r="S12" s="248"/>
      <c r="T12" s="239"/>
      <c r="U12" s="469"/>
      <c r="V12" s="259"/>
      <c r="W12" s="240"/>
      <c r="X12" s="469"/>
      <c r="Y12" s="261"/>
      <c r="Z12" s="241"/>
      <c r="AA12" s="498">
        <f t="shared" si="0"/>
        <v>0</v>
      </c>
      <c r="AB12" s="224">
        <f t="shared" si="1"/>
        <v>0</v>
      </c>
      <c r="AC12" s="443">
        <f t="shared" si="2"/>
        <v>0</v>
      </c>
      <c r="AD12" s="443">
        <f t="shared" si="2"/>
        <v>0</v>
      </c>
      <c r="AE12" s="443">
        <f t="shared" si="2"/>
        <v>0</v>
      </c>
    </row>
    <row r="13" spans="1:31" ht="15" customHeight="1" x14ac:dyDescent="0.25">
      <c r="A13" s="535"/>
      <c r="B13" s="536"/>
      <c r="C13" s="537"/>
      <c r="D13" s="73"/>
      <c r="E13" s="348" t="s">
        <v>791</v>
      </c>
      <c r="F13" s="345"/>
      <c r="G13" s="345"/>
      <c r="H13" s="349"/>
      <c r="I13" s="557" t="s">
        <v>801</v>
      </c>
      <c r="J13" s="558"/>
      <c r="K13" s="558"/>
      <c r="L13" s="558"/>
      <c r="M13" s="558"/>
      <c r="N13" s="558"/>
      <c r="O13" s="558"/>
      <c r="P13" s="609"/>
      <c r="Q13" s="157">
        <v>44.95</v>
      </c>
      <c r="R13" s="469"/>
      <c r="S13" s="248"/>
      <c r="T13" s="239"/>
      <c r="U13" s="469"/>
      <c r="V13" s="259"/>
      <c r="W13" s="240"/>
      <c r="X13" s="469"/>
      <c r="Y13" s="261"/>
      <c r="Z13" s="241"/>
      <c r="AA13" s="498">
        <f t="shared" si="0"/>
        <v>0</v>
      </c>
      <c r="AB13" s="224">
        <f t="shared" si="1"/>
        <v>0</v>
      </c>
      <c r="AC13" s="443">
        <f t="shared" si="2"/>
        <v>0</v>
      </c>
      <c r="AD13" s="443">
        <f t="shared" si="2"/>
        <v>0</v>
      </c>
      <c r="AE13" s="443">
        <f t="shared" si="2"/>
        <v>0</v>
      </c>
    </row>
    <row r="14" spans="1:31" ht="15" customHeight="1" x14ac:dyDescent="0.25">
      <c r="A14" s="532" t="s">
        <v>650</v>
      </c>
      <c r="B14" s="533"/>
      <c r="C14" s="534"/>
      <c r="D14" s="73"/>
      <c r="E14" s="348" t="s">
        <v>790</v>
      </c>
      <c r="F14" s="345"/>
      <c r="G14" s="345"/>
      <c r="H14" s="349"/>
      <c r="I14" s="557" t="s">
        <v>801</v>
      </c>
      <c r="J14" s="558"/>
      <c r="K14" s="558"/>
      <c r="L14" s="558"/>
      <c r="M14" s="558"/>
      <c r="N14" s="558"/>
      <c r="O14" s="558"/>
      <c r="P14" s="609"/>
      <c r="Q14" s="157">
        <v>44.95</v>
      </c>
      <c r="R14" s="469"/>
      <c r="S14" s="248"/>
      <c r="T14" s="239"/>
      <c r="U14" s="469"/>
      <c r="V14" s="259"/>
      <c r="W14" s="240"/>
      <c r="X14" s="469"/>
      <c r="Y14" s="261"/>
      <c r="Z14" s="241"/>
      <c r="AA14" s="498">
        <f t="shared" si="0"/>
        <v>0</v>
      </c>
      <c r="AB14" s="224">
        <f t="shared" si="1"/>
        <v>0</v>
      </c>
      <c r="AC14" s="443">
        <f t="shared" si="2"/>
        <v>0</v>
      </c>
      <c r="AD14" s="443">
        <f t="shared" si="2"/>
        <v>0</v>
      </c>
      <c r="AE14" s="443">
        <f t="shared" si="2"/>
        <v>0</v>
      </c>
    </row>
    <row r="15" spans="1:31" ht="15" customHeight="1" x14ac:dyDescent="0.25">
      <c r="A15" s="535"/>
      <c r="B15" s="536"/>
      <c r="C15" s="537"/>
      <c r="D15" s="73"/>
      <c r="E15" s="655" t="s">
        <v>194</v>
      </c>
      <c r="F15" s="560"/>
      <c r="G15" s="560"/>
      <c r="H15" s="675"/>
      <c r="I15" s="559" t="s">
        <v>802</v>
      </c>
      <c r="J15" s="560"/>
      <c r="K15" s="560"/>
      <c r="L15" s="560"/>
      <c r="M15" s="560"/>
      <c r="N15" s="560"/>
      <c r="O15" s="560"/>
      <c r="P15" s="676"/>
      <c r="Q15" s="157">
        <v>19.25</v>
      </c>
      <c r="R15" s="469"/>
      <c r="S15" s="248"/>
      <c r="T15" s="239"/>
      <c r="U15" s="469"/>
      <c r="V15" s="259"/>
      <c r="W15" s="240"/>
      <c r="X15" s="469"/>
      <c r="Y15" s="261"/>
      <c r="Z15" s="241"/>
      <c r="AA15" s="498">
        <f t="shared" si="0"/>
        <v>0</v>
      </c>
      <c r="AB15" s="224">
        <f t="shared" si="1"/>
        <v>0</v>
      </c>
      <c r="AC15" s="443">
        <f t="shared" si="2"/>
        <v>0</v>
      </c>
      <c r="AD15" s="443">
        <f t="shared" si="2"/>
        <v>0</v>
      </c>
      <c r="AE15" s="443">
        <f t="shared" si="2"/>
        <v>0</v>
      </c>
    </row>
    <row r="16" spans="1:31" ht="15" customHeight="1" x14ac:dyDescent="0.25">
      <c r="A16" s="532" t="s">
        <v>651</v>
      </c>
      <c r="B16" s="533"/>
      <c r="C16" s="534"/>
      <c r="D16" s="73"/>
      <c r="E16" s="555" t="s">
        <v>178</v>
      </c>
      <c r="F16" s="556"/>
      <c r="G16" s="556"/>
      <c r="H16" s="556"/>
      <c r="I16" s="184"/>
      <c r="J16" s="184"/>
      <c r="K16" s="184"/>
      <c r="L16" s="184"/>
      <c r="M16" s="184"/>
      <c r="N16" s="184"/>
      <c r="O16" s="184"/>
      <c r="P16" s="299"/>
      <c r="Q16" s="223"/>
      <c r="R16" s="297">
        <f>IF(SUM(R17:R24)&gt;0,9999,0)</f>
        <v>0</v>
      </c>
      <c r="S16" s="249"/>
      <c r="T16" s="184"/>
      <c r="U16" s="297">
        <f>IF(SUM(U17:U24)&gt;0,9999,0)</f>
        <v>0</v>
      </c>
      <c r="V16" s="249"/>
      <c r="W16" s="184"/>
      <c r="X16" s="297">
        <f>IF(SUM(X17:X24)&gt;0,9999,0)</f>
        <v>0</v>
      </c>
      <c r="Y16" s="249"/>
      <c r="Z16" s="184"/>
      <c r="AA16" s="347">
        <f>IF(SUM(AA17:AA24)&gt;0,9999,0)</f>
        <v>0</v>
      </c>
      <c r="AB16" s="233"/>
      <c r="AC16" s="448"/>
      <c r="AD16" s="448"/>
      <c r="AE16" s="448"/>
    </row>
    <row r="17" spans="1:51" ht="15" customHeight="1" x14ac:dyDescent="0.25">
      <c r="A17" s="535"/>
      <c r="B17" s="536"/>
      <c r="C17" s="537"/>
      <c r="D17" s="73"/>
      <c r="E17" s="659" t="s">
        <v>805</v>
      </c>
      <c r="F17" s="570"/>
      <c r="G17" s="570"/>
      <c r="H17" s="674"/>
      <c r="I17" s="569"/>
      <c r="J17" s="570"/>
      <c r="K17" s="570"/>
      <c r="L17" s="570"/>
      <c r="M17" s="570"/>
      <c r="N17" s="570"/>
      <c r="O17" s="570"/>
      <c r="P17" s="664"/>
      <c r="Q17" s="157">
        <v>53.45</v>
      </c>
      <c r="R17" s="469"/>
      <c r="S17" s="248"/>
      <c r="T17" s="239"/>
      <c r="U17" s="469"/>
      <c r="V17" s="259"/>
      <c r="W17" s="240"/>
      <c r="X17" s="469"/>
      <c r="Y17" s="261"/>
      <c r="Z17" s="241"/>
      <c r="AA17" s="498">
        <f t="shared" ref="AA17:AA24" si="3">SUM(R17,U17,X17)</f>
        <v>0</v>
      </c>
      <c r="AB17" s="224">
        <f t="shared" si="1"/>
        <v>0</v>
      </c>
      <c r="AC17" s="443">
        <f t="shared" ref="AC17:AE24" si="4">$Q17*$AA17</f>
        <v>0</v>
      </c>
      <c r="AD17" s="443">
        <f t="shared" si="4"/>
        <v>0</v>
      </c>
      <c r="AE17" s="443">
        <f t="shared" si="4"/>
        <v>0</v>
      </c>
    </row>
    <row r="18" spans="1:51" ht="15" customHeight="1" x14ac:dyDescent="0.25">
      <c r="A18" s="532" t="s">
        <v>704</v>
      </c>
      <c r="B18" s="533"/>
      <c r="C18" s="534"/>
      <c r="D18" s="73"/>
      <c r="E18" s="654" t="s">
        <v>806</v>
      </c>
      <c r="F18" s="558"/>
      <c r="G18" s="558"/>
      <c r="H18" s="663"/>
      <c r="I18" s="557"/>
      <c r="J18" s="558"/>
      <c r="K18" s="558"/>
      <c r="L18" s="558"/>
      <c r="M18" s="558"/>
      <c r="N18" s="558"/>
      <c r="O18" s="558"/>
      <c r="P18" s="609"/>
      <c r="Q18" s="157">
        <v>22.45</v>
      </c>
      <c r="R18" s="469"/>
      <c r="S18" s="248"/>
      <c r="T18" s="239"/>
      <c r="U18" s="469"/>
      <c r="V18" s="259"/>
      <c r="W18" s="240"/>
      <c r="X18" s="469"/>
      <c r="Y18" s="261"/>
      <c r="Z18" s="241"/>
      <c r="AA18" s="498">
        <f t="shared" si="3"/>
        <v>0</v>
      </c>
      <c r="AB18" s="224">
        <f t="shared" si="1"/>
        <v>0</v>
      </c>
      <c r="AC18" s="443">
        <f t="shared" si="4"/>
        <v>0</v>
      </c>
      <c r="AD18" s="443">
        <f t="shared" si="4"/>
        <v>0</v>
      </c>
      <c r="AE18" s="443">
        <f t="shared" si="4"/>
        <v>0</v>
      </c>
    </row>
    <row r="19" spans="1:51" ht="15" customHeight="1" x14ac:dyDescent="0.25">
      <c r="A19" s="535"/>
      <c r="B19" s="536"/>
      <c r="C19" s="537"/>
      <c r="D19" s="73"/>
      <c r="E19" s="654" t="s">
        <v>811</v>
      </c>
      <c r="F19" s="558"/>
      <c r="G19" s="558"/>
      <c r="H19" s="663"/>
      <c r="I19" s="557"/>
      <c r="J19" s="558"/>
      <c r="K19" s="558"/>
      <c r="L19" s="558"/>
      <c r="M19" s="558"/>
      <c r="N19" s="558"/>
      <c r="O19" s="558"/>
      <c r="P19" s="609"/>
      <c r="Q19" s="157">
        <v>17.100000000000001</v>
      </c>
      <c r="R19" s="469"/>
      <c r="S19" s="248"/>
      <c r="T19" s="239"/>
      <c r="U19" s="469"/>
      <c r="V19" s="259"/>
      <c r="W19" s="240"/>
      <c r="X19" s="469"/>
      <c r="Y19" s="261"/>
      <c r="Z19" s="241"/>
      <c r="AA19" s="498">
        <f t="shared" si="3"/>
        <v>0</v>
      </c>
      <c r="AB19" s="224">
        <f t="shared" si="1"/>
        <v>0</v>
      </c>
      <c r="AC19" s="443">
        <f t="shared" si="4"/>
        <v>0</v>
      </c>
      <c r="AD19" s="443">
        <f t="shared" si="4"/>
        <v>0</v>
      </c>
      <c r="AE19" s="443">
        <f t="shared" si="4"/>
        <v>0</v>
      </c>
    </row>
    <row r="20" spans="1:51" ht="15" customHeight="1" x14ac:dyDescent="0.25">
      <c r="A20" s="532" t="s">
        <v>705</v>
      </c>
      <c r="B20" s="533"/>
      <c r="C20" s="534"/>
      <c r="D20" s="73"/>
      <c r="E20" s="654" t="s">
        <v>809</v>
      </c>
      <c r="F20" s="558"/>
      <c r="G20" s="558"/>
      <c r="H20" s="663"/>
      <c r="I20" s="557"/>
      <c r="J20" s="558"/>
      <c r="K20" s="558"/>
      <c r="L20" s="558"/>
      <c r="M20" s="558"/>
      <c r="N20" s="558"/>
      <c r="O20" s="558"/>
      <c r="P20" s="609"/>
      <c r="Q20" s="157">
        <v>17.100000000000001</v>
      </c>
      <c r="R20" s="469"/>
      <c r="S20" s="248"/>
      <c r="T20" s="239"/>
      <c r="U20" s="469"/>
      <c r="V20" s="259"/>
      <c r="W20" s="240"/>
      <c r="X20" s="469"/>
      <c r="Y20" s="261"/>
      <c r="Z20" s="241"/>
      <c r="AA20" s="498">
        <f t="shared" si="3"/>
        <v>0</v>
      </c>
      <c r="AB20" s="224">
        <f t="shared" si="1"/>
        <v>0</v>
      </c>
      <c r="AC20" s="443">
        <f t="shared" si="4"/>
        <v>0</v>
      </c>
      <c r="AD20" s="443">
        <f t="shared" si="4"/>
        <v>0</v>
      </c>
      <c r="AE20" s="443">
        <f t="shared" si="4"/>
        <v>0</v>
      </c>
    </row>
    <row r="21" spans="1:51" ht="15" customHeight="1" x14ac:dyDescent="0.25">
      <c r="A21" s="535"/>
      <c r="B21" s="536"/>
      <c r="C21" s="537"/>
      <c r="D21" s="73"/>
      <c r="E21" s="654" t="s">
        <v>810</v>
      </c>
      <c r="F21" s="558"/>
      <c r="G21" s="558"/>
      <c r="H21" s="663"/>
      <c r="I21" s="557"/>
      <c r="J21" s="558"/>
      <c r="K21" s="558"/>
      <c r="L21" s="558"/>
      <c r="M21" s="558"/>
      <c r="N21" s="558"/>
      <c r="O21" s="558"/>
      <c r="P21" s="609"/>
      <c r="Q21" s="157">
        <v>17.100000000000001</v>
      </c>
      <c r="R21" s="469"/>
      <c r="S21" s="248"/>
      <c r="T21" s="239"/>
      <c r="U21" s="469"/>
      <c r="V21" s="259"/>
      <c r="W21" s="240"/>
      <c r="X21" s="469"/>
      <c r="Y21" s="261"/>
      <c r="Z21" s="241"/>
      <c r="AA21" s="498">
        <f t="shared" si="3"/>
        <v>0</v>
      </c>
      <c r="AB21" s="224">
        <f t="shared" si="1"/>
        <v>0</v>
      </c>
      <c r="AC21" s="443">
        <f t="shared" si="4"/>
        <v>0</v>
      </c>
      <c r="AD21" s="443">
        <f t="shared" si="4"/>
        <v>0</v>
      </c>
      <c r="AE21" s="443">
        <f t="shared" si="4"/>
        <v>0</v>
      </c>
    </row>
    <row r="22" spans="1:51" ht="15" customHeight="1" x14ac:dyDescent="0.25">
      <c r="A22" s="591" t="s">
        <v>706</v>
      </c>
      <c r="B22" s="592"/>
      <c r="C22" s="593"/>
      <c r="D22" s="73"/>
      <c r="E22" s="552" t="s">
        <v>807</v>
      </c>
      <c r="F22" s="553"/>
      <c r="G22" s="553"/>
      <c r="H22" s="553"/>
      <c r="I22" s="557" t="s">
        <v>808</v>
      </c>
      <c r="J22" s="558"/>
      <c r="K22" s="558"/>
      <c r="L22" s="558"/>
      <c r="M22" s="558"/>
      <c r="N22" s="558"/>
      <c r="O22" s="558"/>
      <c r="P22" s="609"/>
      <c r="Q22" s="157">
        <v>8.0500000000000007</v>
      </c>
      <c r="R22" s="469"/>
      <c r="S22" s="248"/>
      <c r="T22" s="239"/>
      <c r="U22" s="469"/>
      <c r="V22" s="259"/>
      <c r="W22" s="240"/>
      <c r="X22" s="469"/>
      <c r="Y22" s="261"/>
      <c r="Z22" s="241"/>
      <c r="AA22" s="498">
        <f t="shared" si="3"/>
        <v>0</v>
      </c>
      <c r="AB22" s="224">
        <f t="shared" si="1"/>
        <v>0</v>
      </c>
      <c r="AC22" s="443">
        <f t="shared" si="4"/>
        <v>0</v>
      </c>
      <c r="AD22" s="443">
        <f t="shared" si="4"/>
        <v>0</v>
      </c>
      <c r="AE22" s="443">
        <f t="shared" si="4"/>
        <v>0</v>
      </c>
    </row>
    <row r="23" spans="1:51" ht="15" customHeight="1" x14ac:dyDescent="0.25">
      <c r="A23" s="594"/>
      <c r="B23" s="595"/>
      <c r="C23" s="596"/>
      <c r="D23" s="73"/>
      <c r="E23" s="654" t="s">
        <v>803</v>
      </c>
      <c r="F23" s="558"/>
      <c r="G23" s="558"/>
      <c r="H23" s="663"/>
      <c r="I23" s="557" t="s">
        <v>804</v>
      </c>
      <c r="J23" s="558"/>
      <c r="K23" s="558"/>
      <c r="L23" s="558"/>
      <c r="M23" s="558"/>
      <c r="N23" s="558"/>
      <c r="O23" s="558"/>
      <c r="P23" s="609"/>
      <c r="Q23" s="157">
        <v>8.5500000000000007</v>
      </c>
      <c r="R23" s="469"/>
      <c r="S23" s="248"/>
      <c r="T23" s="239"/>
      <c r="U23" s="469"/>
      <c r="V23" s="259"/>
      <c r="W23" s="240"/>
      <c r="X23" s="469"/>
      <c r="Y23" s="261"/>
      <c r="Z23" s="241"/>
      <c r="AA23" s="498">
        <f t="shared" si="3"/>
        <v>0</v>
      </c>
      <c r="AB23" s="224">
        <f t="shared" si="1"/>
        <v>0</v>
      </c>
      <c r="AC23" s="443">
        <f t="shared" si="4"/>
        <v>0</v>
      </c>
      <c r="AD23" s="443">
        <f t="shared" si="4"/>
        <v>0</v>
      </c>
      <c r="AE23" s="443">
        <f t="shared" si="4"/>
        <v>0</v>
      </c>
    </row>
    <row r="24" spans="1:51" ht="15" customHeight="1" x14ac:dyDescent="0.25">
      <c r="A24" s="532" t="s">
        <v>707</v>
      </c>
      <c r="B24" s="533"/>
      <c r="C24" s="534"/>
      <c r="D24" s="73"/>
      <c r="E24" s="655" t="s">
        <v>194</v>
      </c>
      <c r="F24" s="560"/>
      <c r="G24" s="560"/>
      <c r="H24" s="675"/>
      <c r="I24" s="559" t="s">
        <v>802</v>
      </c>
      <c r="J24" s="560"/>
      <c r="K24" s="560"/>
      <c r="L24" s="560"/>
      <c r="M24" s="560"/>
      <c r="N24" s="560"/>
      <c r="O24" s="560"/>
      <c r="P24" s="676"/>
      <c r="Q24" s="160">
        <v>19.25</v>
      </c>
      <c r="R24" s="470"/>
      <c r="S24" s="350"/>
      <c r="T24" s="351"/>
      <c r="U24" s="470"/>
      <c r="V24" s="352"/>
      <c r="W24" s="353"/>
      <c r="X24" s="470"/>
      <c r="Y24" s="354"/>
      <c r="Z24" s="355"/>
      <c r="AA24" s="499">
        <f t="shared" si="3"/>
        <v>0</v>
      </c>
      <c r="AB24" s="238">
        <f t="shared" si="1"/>
        <v>0</v>
      </c>
      <c r="AC24" s="445">
        <f t="shared" si="4"/>
        <v>0</v>
      </c>
      <c r="AD24" s="445">
        <f t="shared" si="4"/>
        <v>0</v>
      </c>
      <c r="AE24" s="445">
        <f t="shared" si="4"/>
        <v>0</v>
      </c>
    </row>
    <row r="25" spans="1:51" ht="15" customHeight="1" x14ac:dyDescent="0.25">
      <c r="A25" s="535"/>
      <c r="B25" s="536"/>
      <c r="C25" s="537"/>
      <c r="D25" s="73"/>
      <c r="E25" s="74"/>
      <c r="F25" s="74"/>
      <c r="G25" s="74"/>
      <c r="H25" s="74"/>
      <c r="I25" s="74"/>
      <c r="J25" s="74"/>
      <c r="K25" s="74"/>
      <c r="L25" s="74"/>
      <c r="M25" s="74"/>
      <c r="N25" s="74"/>
      <c r="O25" s="74"/>
      <c r="P25" s="74"/>
      <c r="Q25" s="99"/>
      <c r="R25" s="87"/>
      <c r="S25" s="251"/>
      <c r="T25" s="99"/>
      <c r="U25" s="87"/>
      <c r="V25" s="251"/>
      <c r="W25" s="99"/>
      <c r="X25" s="87"/>
      <c r="Y25" s="251"/>
      <c r="Z25" s="99"/>
      <c r="AA25" s="87"/>
      <c r="AB25" s="99"/>
    </row>
    <row r="26" spans="1:51" ht="15" customHeight="1" x14ac:dyDescent="0.25">
      <c r="A26" s="532" t="s">
        <v>708</v>
      </c>
      <c r="B26" s="533"/>
      <c r="C26" s="534"/>
      <c r="D26" s="73"/>
      <c r="E26" s="143" t="s">
        <v>215</v>
      </c>
      <c r="F26" s="143"/>
      <c r="G26" s="143"/>
      <c r="H26" s="143"/>
      <c r="I26" s="143"/>
      <c r="J26" s="143"/>
      <c r="K26" s="143"/>
      <c r="L26" s="143"/>
      <c r="M26" s="143"/>
      <c r="N26" s="143"/>
      <c r="O26" s="143"/>
      <c r="P26" s="143"/>
      <c r="Q26" s="144"/>
      <c r="R26" s="138"/>
      <c r="S26" s="252"/>
      <c r="T26" s="144"/>
      <c r="U26" s="138"/>
      <c r="V26" s="252"/>
      <c r="W26" s="144"/>
      <c r="X26" s="138"/>
      <c r="Y26" s="252"/>
      <c r="Z26" s="144"/>
      <c r="AA26" s="138"/>
      <c r="AB26" s="144"/>
    </row>
    <row r="27" spans="1:51" ht="15" customHeight="1" x14ac:dyDescent="0.25">
      <c r="A27" s="535"/>
      <c r="B27" s="536"/>
      <c r="C27" s="537"/>
      <c r="D27" s="73"/>
      <c r="E27" s="139"/>
      <c r="F27" s="139"/>
      <c r="G27" s="139"/>
      <c r="H27" s="139"/>
      <c r="I27" s="139"/>
      <c r="J27" s="139"/>
      <c r="K27" s="139"/>
      <c r="L27" s="139"/>
      <c r="M27" s="139"/>
      <c r="N27" s="139"/>
      <c r="O27" s="139"/>
      <c r="P27" s="139"/>
      <c r="Q27" s="139"/>
      <c r="R27" s="139"/>
      <c r="S27" s="253"/>
      <c r="T27" s="139"/>
      <c r="U27" s="139"/>
      <c r="V27" s="253"/>
      <c r="W27" s="139"/>
      <c r="X27" s="139"/>
      <c r="Y27" s="253"/>
      <c r="Z27" s="139"/>
      <c r="AA27" s="139"/>
      <c r="AB27" s="139"/>
    </row>
    <row r="28" spans="1:51" ht="15" customHeight="1" x14ac:dyDescent="0.25">
      <c r="A28" s="532" t="s">
        <v>14</v>
      </c>
      <c r="B28" s="533"/>
      <c r="C28" s="534"/>
      <c r="D28" s="73"/>
      <c r="E28" s="139" t="s">
        <v>250</v>
      </c>
      <c r="F28" s="139"/>
      <c r="G28" s="139"/>
      <c r="H28" s="139"/>
      <c r="I28" s="139"/>
      <c r="J28" s="139"/>
      <c r="K28" s="139"/>
      <c r="L28" s="139"/>
      <c r="M28" s="139"/>
      <c r="N28" s="139"/>
      <c r="O28" s="139"/>
      <c r="P28" s="139"/>
      <c r="Q28" s="139"/>
      <c r="R28" s="139"/>
      <c r="S28" s="253"/>
      <c r="T28" s="139"/>
      <c r="U28" s="139"/>
      <c r="V28" s="253"/>
      <c r="W28" s="139"/>
      <c r="X28" s="139"/>
      <c r="Y28" s="253"/>
      <c r="Z28" s="139"/>
      <c r="AA28" s="139"/>
      <c r="AB28" s="139"/>
    </row>
    <row r="29" spans="1:51" ht="15" customHeight="1" x14ac:dyDescent="0.25">
      <c r="A29" s="535"/>
      <c r="B29" s="536"/>
      <c r="C29" s="537"/>
      <c r="D29" s="73"/>
      <c r="E29" s="139" t="s">
        <v>842</v>
      </c>
      <c r="F29" s="139"/>
      <c r="G29" s="139"/>
      <c r="H29" s="139"/>
      <c r="I29" s="139"/>
      <c r="J29" s="139"/>
      <c r="K29" s="139"/>
      <c r="L29" s="139"/>
      <c r="M29" s="139"/>
      <c r="N29" s="139"/>
      <c r="O29" s="139"/>
      <c r="P29" s="139"/>
      <c r="Q29" s="139"/>
      <c r="R29" s="139"/>
      <c r="S29" s="253"/>
      <c r="T29" s="139"/>
      <c r="U29" s="139"/>
      <c r="V29" s="253"/>
      <c r="W29" s="139"/>
      <c r="X29" s="139"/>
      <c r="Y29" s="253"/>
      <c r="Z29" s="139"/>
      <c r="AA29" s="139"/>
      <c r="AB29" s="139"/>
    </row>
    <row r="30" spans="1:51" ht="15" customHeight="1" x14ac:dyDescent="0.25">
      <c r="A30" s="532" t="s">
        <v>17</v>
      </c>
      <c r="B30" s="533"/>
      <c r="C30" s="534"/>
      <c r="D30" s="73"/>
      <c r="E30" s="139" t="s">
        <v>251</v>
      </c>
      <c r="F30" s="139"/>
      <c r="G30" s="139"/>
      <c r="H30" s="139"/>
      <c r="I30" s="139"/>
      <c r="J30" s="139"/>
      <c r="K30" s="139"/>
      <c r="L30" s="139"/>
      <c r="M30" s="139"/>
      <c r="N30" s="139"/>
      <c r="O30" s="139"/>
      <c r="P30" s="139"/>
      <c r="Q30" s="139"/>
      <c r="R30" s="139"/>
      <c r="S30" s="253"/>
      <c r="T30" s="139"/>
      <c r="U30" s="139"/>
      <c r="V30" s="253"/>
      <c r="W30" s="139"/>
      <c r="X30" s="139"/>
      <c r="Y30" s="253"/>
      <c r="Z30" s="139"/>
      <c r="AA30" s="139"/>
      <c r="AB30" s="139"/>
    </row>
    <row r="31" spans="1:51" ht="15" customHeight="1" x14ac:dyDescent="0.25">
      <c r="A31" s="535"/>
      <c r="B31" s="536"/>
      <c r="C31" s="537"/>
      <c r="D31" s="73"/>
      <c r="E31" s="139"/>
      <c r="F31" s="139"/>
      <c r="G31" s="139"/>
      <c r="H31" s="139"/>
      <c r="I31" s="139"/>
      <c r="J31" s="139"/>
      <c r="K31" s="139"/>
      <c r="L31" s="139"/>
      <c r="M31" s="139"/>
      <c r="N31" s="139"/>
      <c r="O31" s="139"/>
      <c r="P31" s="139"/>
      <c r="Q31" s="139"/>
      <c r="R31" s="139"/>
      <c r="S31" s="253"/>
      <c r="T31" s="139"/>
      <c r="U31" s="139"/>
      <c r="V31" s="253"/>
      <c r="W31" s="139"/>
      <c r="X31" s="139"/>
      <c r="Y31" s="253"/>
      <c r="Z31" s="139"/>
      <c r="AA31" s="139"/>
      <c r="AB31" s="139"/>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row>
    <row r="32" spans="1:51" ht="15" customHeight="1" x14ac:dyDescent="0.25">
      <c r="A32" s="532" t="s">
        <v>19</v>
      </c>
      <c r="B32" s="533"/>
      <c r="C32" s="534"/>
      <c r="D32" s="73"/>
      <c r="E32" s="134" t="s">
        <v>216</v>
      </c>
      <c r="F32" s="139"/>
      <c r="G32" s="139"/>
      <c r="H32" s="139"/>
      <c r="I32" s="139"/>
      <c r="J32" s="139"/>
      <c r="K32" s="139"/>
      <c r="L32" s="139"/>
      <c r="M32" s="139"/>
      <c r="N32" s="139"/>
      <c r="O32" s="139"/>
      <c r="P32" s="139"/>
      <c r="Q32" s="139"/>
      <c r="R32" s="139"/>
      <c r="S32" s="253"/>
      <c r="T32" s="139"/>
      <c r="U32" s="139"/>
      <c r="V32" s="253"/>
      <c r="W32" s="139"/>
      <c r="X32" s="139"/>
      <c r="Y32" s="253"/>
      <c r="Z32" s="139"/>
      <c r="AA32" s="139"/>
      <c r="AB32" s="139"/>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row>
    <row r="33" spans="1:51" ht="15" customHeight="1" x14ac:dyDescent="0.25">
      <c r="A33" s="535"/>
      <c r="B33" s="536"/>
      <c r="C33" s="537"/>
      <c r="D33" s="73"/>
      <c r="E33" s="677" t="s">
        <v>217</v>
      </c>
      <c r="F33" s="677"/>
      <c r="G33" s="677"/>
      <c r="H33" s="677"/>
      <c r="I33" s="677"/>
      <c r="J33" s="677"/>
      <c r="K33" s="677"/>
      <c r="L33" s="677"/>
      <c r="M33" s="677"/>
      <c r="N33" s="677"/>
      <c r="O33" s="677"/>
      <c r="P33" s="677"/>
      <c r="Q33" s="677"/>
      <c r="R33" s="677"/>
      <c r="S33" s="677"/>
      <c r="T33" s="677"/>
      <c r="U33" s="677"/>
      <c r="V33" s="677"/>
      <c r="W33" s="677"/>
      <c r="X33" s="677"/>
      <c r="Y33" s="677"/>
      <c r="Z33" s="139"/>
      <c r="AA33" s="139"/>
      <c r="AB33" s="139"/>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row>
    <row r="34" spans="1:51" ht="15" customHeight="1" x14ac:dyDescent="0.25">
      <c r="A34" s="81"/>
      <c r="B34" s="81"/>
      <c r="C34" s="81"/>
      <c r="D34" s="73"/>
      <c r="E34" s="677"/>
      <c r="F34" s="677"/>
      <c r="G34" s="677"/>
      <c r="H34" s="677"/>
      <c r="I34" s="677"/>
      <c r="J34" s="677"/>
      <c r="K34" s="677"/>
      <c r="L34" s="677"/>
      <c r="M34" s="677"/>
      <c r="N34" s="677"/>
      <c r="O34" s="677"/>
      <c r="P34" s="677"/>
      <c r="Q34" s="677"/>
      <c r="R34" s="677"/>
      <c r="S34" s="677"/>
      <c r="T34" s="677"/>
      <c r="U34" s="677"/>
      <c r="V34" s="677"/>
      <c r="W34" s="677"/>
      <c r="X34" s="677"/>
      <c r="Y34" s="677"/>
      <c r="Z34" s="134"/>
      <c r="AA34" s="134"/>
      <c r="AB34" s="134"/>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row>
    <row r="35" spans="1:51" ht="15" customHeight="1" x14ac:dyDescent="0.25">
      <c r="A35" s="82"/>
      <c r="B35" s="82"/>
      <c r="C35" s="82"/>
      <c r="D35" s="73"/>
      <c r="E35" s="677"/>
      <c r="F35" s="677"/>
      <c r="G35" s="677"/>
      <c r="H35" s="677"/>
      <c r="I35" s="677"/>
      <c r="J35" s="677"/>
      <c r="K35" s="677"/>
      <c r="L35" s="677"/>
      <c r="M35" s="677"/>
      <c r="N35" s="677"/>
      <c r="O35" s="677"/>
      <c r="P35" s="677"/>
      <c r="Q35" s="677"/>
      <c r="R35" s="677"/>
      <c r="S35" s="677"/>
      <c r="T35" s="677"/>
      <c r="U35" s="677"/>
      <c r="V35" s="677"/>
      <c r="W35" s="677"/>
      <c r="X35" s="677"/>
      <c r="Y35" s="677"/>
      <c r="Z35" s="139"/>
      <c r="AA35" s="139"/>
      <c r="AB35" s="139"/>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row>
    <row r="36" spans="1:51" ht="15" customHeight="1" x14ac:dyDescent="0.25">
      <c r="A36" s="539" t="s">
        <v>24</v>
      </c>
      <c r="B36" s="539"/>
      <c r="C36" s="539"/>
      <c r="D36" s="73"/>
      <c r="E36" s="677"/>
      <c r="F36" s="677"/>
      <c r="G36" s="677"/>
      <c r="H36" s="677"/>
      <c r="I36" s="677"/>
      <c r="J36" s="677"/>
      <c r="K36" s="677"/>
      <c r="L36" s="677"/>
      <c r="M36" s="677"/>
      <c r="N36" s="677"/>
      <c r="O36" s="677"/>
      <c r="P36" s="677"/>
      <c r="Q36" s="677"/>
      <c r="R36" s="677"/>
      <c r="S36" s="677"/>
      <c r="T36" s="677"/>
      <c r="U36" s="677"/>
      <c r="V36" s="677"/>
      <c r="W36" s="677"/>
      <c r="X36" s="677"/>
      <c r="Y36" s="677"/>
      <c r="Z36" s="139"/>
      <c r="AA36" s="139"/>
      <c r="AB36" s="139"/>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row>
    <row r="37" spans="1:51" ht="15" customHeight="1" x14ac:dyDescent="0.25">
      <c r="A37" s="132" t="s">
        <v>98</v>
      </c>
      <c r="B37" s="76"/>
      <c r="C37" s="76"/>
      <c r="D37" s="73"/>
      <c r="E37" s="677"/>
      <c r="F37" s="677"/>
      <c r="G37" s="677"/>
      <c r="H37" s="677"/>
      <c r="I37" s="677"/>
      <c r="J37" s="677"/>
      <c r="K37" s="677"/>
      <c r="L37" s="677"/>
      <c r="M37" s="677"/>
      <c r="N37" s="677"/>
      <c r="O37" s="677"/>
      <c r="P37" s="677"/>
      <c r="Q37" s="677"/>
      <c r="R37" s="677"/>
      <c r="S37" s="677"/>
      <c r="T37" s="677"/>
      <c r="U37" s="677"/>
      <c r="V37" s="677"/>
      <c r="W37" s="677"/>
      <c r="X37" s="677"/>
      <c r="Y37" s="677"/>
      <c r="Z37" s="139"/>
      <c r="AA37" s="139"/>
      <c r="AB37" s="139"/>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row>
    <row r="38" spans="1:51" ht="15" customHeight="1" x14ac:dyDescent="0.25">
      <c r="A38" s="77" t="s">
        <v>26</v>
      </c>
      <c r="B38" s="76"/>
      <c r="C38" s="76"/>
      <c r="D38" s="73"/>
      <c r="E38" s="139" t="s">
        <v>262</v>
      </c>
      <c r="F38" s="139"/>
      <c r="G38" s="139"/>
      <c r="H38" s="139"/>
      <c r="I38" s="139"/>
      <c r="J38" s="139"/>
      <c r="K38" s="139"/>
      <c r="L38" s="139"/>
      <c r="M38" s="139"/>
      <c r="N38" s="139"/>
      <c r="O38" s="139"/>
      <c r="P38" s="139"/>
      <c r="Q38" s="139"/>
      <c r="R38" s="139"/>
      <c r="S38" s="253"/>
      <c r="T38" s="139"/>
      <c r="U38" s="139"/>
      <c r="V38" s="253"/>
      <c r="W38" s="139"/>
      <c r="X38" s="139"/>
      <c r="Y38" s="253"/>
      <c r="Z38" s="139"/>
      <c r="AA38" s="139"/>
      <c r="AB38" s="139"/>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row>
    <row r="39" spans="1:51" ht="15" customHeight="1" x14ac:dyDescent="0.25">
      <c r="A39" s="77" t="s">
        <v>27</v>
      </c>
      <c r="B39" s="76"/>
      <c r="C39" s="76"/>
      <c r="D39" s="73"/>
      <c r="E39" s="139" t="s">
        <v>218</v>
      </c>
      <c r="F39" s="139"/>
      <c r="G39" s="139"/>
      <c r="H39" s="139"/>
      <c r="I39" s="139"/>
      <c r="J39" s="139"/>
      <c r="K39" s="139"/>
      <c r="L39" s="139"/>
      <c r="M39" s="139"/>
      <c r="N39" s="139"/>
      <c r="O39" s="139"/>
      <c r="P39" s="139"/>
      <c r="Q39" s="139"/>
      <c r="R39" s="139"/>
      <c r="S39" s="253"/>
      <c r="T39" s="139"/>
      <c r="U39" s="139"/>
      <c r="V39" s="253"/>
      <c r="W39" s="139"/>
      <c r="X39" s="139"/>
      <c r="Y39" s="253"/>
      <c r="Z39" s="139"/>
      <c r="AA39" s="139"/>
      <c r="AB39" s="139"/>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row>
    <row r="40" spans="1:51" ht="15" customHeight="1" x14ac:dyDescent="0.25">
      <c r="A40" s="77" t="s">
        <v>28</v>
      </c>
      <c r="B40" s="76"/>
      <c r="C40" s="76"/>
      <c r="D40" s="73"/>
      <c r="F40" s="145"/>
      <c r="G40" s="145"/>
      <c r="H40" s="145"/>
      <c r="I40" s="145"/>
      <c r="J40" s="145"/>
      <c r="K40" s="145"/>
      <c r="L40" s="145"/>
      <c r="M40" s="145"/>
      <c r="N40" s="145"/>
      <c r="O40" s="145"/>
      <c r="P40" s="145"/>
      <c r="Q40" s="145"/>
      <c r="R40" s="145"/>
      <c r="S40" s="265"/>
      <c r="T40" s="145"/>
      <c r="U40" s="145"/>
      <c r="V40" s="265"/>
      <c r="W40" s="145"/>
      <c r="X40" s="145"/>
      <c r="Y40" s="265"/>
      <c r="Z40" s="145"/>
      <c r="AA40" s="145"/>
      <c r="AB40" s="14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row>
    <row r="41" spans="1:51" ht="15" customHeight="1" x14ac:dyDescent="0.25">
      <c r="A41" s="77" t="s">
        <v>29</v>
      </c>
      <c r="B41" s="76"/>
      <c r="C41" s="76"/>
      <c r="D41" s="73"/>
      <c r="E41" s="134"/>
      <c r="F41" s="139"/>
      <c r="G41" s="139"/>
      <c r="H41" s="139"/>
      <c r="I41" s="139"/>
      <c r="J41" s="139"/>
      <c r="K41" s="139"/>
      <c r="L41" s="139"/>
      <c r="M41" s="139"/>
      <c r="N41" s="139"/>
      <c r="O41" s="139"/>
      <c r="P41" s="139"/>
      <c r="Q41" s="139"/>
      <c r="R41" s="139"/>
      <c r="S41" s="253"/>
      <c r="T41" s="139"/>
      <c r="U41" s="139"/>
      <c r="V41" s="253"/>
      <c r="W41" s="139"/>
      <c r="X41" s="139"/>
      <c r="Y41" s="253"/>
      <c r="Z41" s="139"/>
      <c r="AA41" s="139"/>
      <c r="AB41" s="139"/>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row>
    <row r="42" spans="1:51" ht="15" customHeight="1" x14ac:dyDescent="0.25">
      <c r="A42" s="77" t="s">
        <v>30</v>
      </c>
      <c r="B42" s="76"/>
      <c r="C42" s="76"/>
      <c r="D42" s="73"/>
      <c r="E42" s="134"/>
      <c r="F42" s="139"/>
      <c r="G42" s="139"/>
      <c r="H42" s="139"/>
      <c r="I42" s="139"/>
      <c r="J42" s="139"/>
      <c r="K42" s="139"/>
      <c r="L42" s="139"/>
      <c r="M42" s="139"/>
      <c r="N42" s="139"/>
      <c r="O42" s="139"/>
      <c r="P42" s="139"/>
      <c r="Q42" s="139"/>
      <c r="R42" s="139"/>
      <c r="S42" s="253"/>
      <c r="T42" s="139"/>
      <c r="U42" s="139"/>
      <c r="V42" s="253"/>
      <c r="W42" s="139"/>
      <c r="X42" s="139"/>
      <c r="Y42" s="253"/>
      <c r="Z42" s="139"/>
      <c r="AA42" s="139"/>
      <c r="AB42" s="139"/>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row>
    <row r="43" spans="1:51" ht="15" customHeight="1" x14ac:dyDescent="0.25">
      <c r="A43" s="83"/>
      <c r="B43" s="76"/>
      <c r="C43" s="76"/>
      <c r="D43" s="73"/>
      <c r="E43" s="134"/>
      <c r="F43" s="134"/>
      <c r="G43" s="134"/>
      <c r="H43" s="134"/>
      <c r="I43" s="134"/>
      <c r="J43" s="134"/>
      <c r="K43" s="134"/>
      <c r="L43" s="134"/>
      <c r="M43" s="134"/>
      <c r="N43" s="134"/>
      <c r="O43" s="134"/>
      <c r="P43" s="134"/>
      <c r="Q43" s="134"/>
      <c r="R43" s="134"/>
      <c r="S43" s="266"/>
      <c r="T43" s="134"/>
      <c r="U43" s="134"/>
      <c r="V43" s="266"/>
      <c r="W43" s="134"/>
      <c r="X43" s="134"/>
      <c r="Y43" s="266"/>
      <c r="Z43" s="134"/>
      <c r="AA43" s="134"/>
      <c r="AB43" s="134"/>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row>
    <row r="44" spans="1:51" ht="15" customHeight="1" x14ac:dyDescent="0.25">
      <c r="A44" s="540" t="s">
        <v>830</v>
      </c>
      <c r="B44" s="540"/>
      <c r="C44" s="540"/>
      <c r="D44" s="73"/>
      <c r="E44" s="134"/>
      <c r="F44" s="134"/>
      <c r="G44" s="134"/>
      <c r="H44" s="134"/>
      <c r="I44" s="134"/>
      <c r="J44" s="134"/>
      <c r="K44" s="134"/>
      <c r="L44" s="134"/>
      <c r="M44" s="134"/>
      <c r="N44" s="134"/>
      <c r="O44" s="134"/>
      <c r="P44" s="134"/>
      <c r="Q44" s="134"/>
      <c r="R44" s="134"/>
      <c r="S44" s="266"/>
      <c r="T44" s="134"/>
      <c r="U44" s="134"/>
      <c r="V44" s="266"/>
      <c r="W44" s="134"/>
      <c r="X44" s="134"/>
      <c r="Y44" s="266"/>
      <c r="Z44" s="134"/>
      <c r="AA44" s="134"/>
      <c r="AB44" s="134"/>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row>
    <row r="45" spans="1:51" ht="15" customHeight="1" x14ac:dyDescent="0.25">
      <c r="A45" s="540"/>
      <c r="B45" s="540"/>
      <c r="C45" s="540"/>
      <c r="D45" s="73"/>
      <c r="E45" s="134"/>
      <c r="F45" s="134"/>
      <c r="G45" s="134"/>
      <c r="H45" s="134"/>
      <c r="I45" s="134"/>
      <c r="J45" s="134"/>
      <c r="K45" s="134"/>
      <c r="L45" s="134"/>
      <c r="M45" s="134"/>
      <c r="N45" s="134"/>
      <c r="O45" s="134"/>
      <c r="P45" s="134"/>
      <c r="Q45" s="134"/>
      <c r="R45" s="134"/>
      <c r="S45" s="266"/>
      <c r="T45" s="134"/>
      <c r="U45" s="134"/>
      <c r="V45" s="266"/>
      <c r="W45" s="134"/>
      <c r="X45" s="134"/>
      <c r="Y45" s="266"/>
      <c r="Z45" s="134"/>
      <c r="AA45" s="134"/>
      <c r="AB45" s="134"/>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row>
    <row r="46" spans="1:51" ht="15" customHeight="1" x14ac:dyDescent="0.25">
      <c r="A46" s="538" t="s">
        <v>31</v>
      </c>
      <c r="B46" s="538"/>
      <c r="C46" s="538"/>
      <c r="D46" s="73"/>
      <c r="E46" s="73"/>
      <c r="F46" s="73"/>
      <c r="G46" s="73"/>
      <c r="H46" s="73"/>
      <c r="I46" s="73"/>
      <c r="J46" s="73"/>
      <c r="K46" s="73"/>
      <c r="L46" s="73"/>
      <c r="M46" s="73"/>
      <c r="N46" s="73"/>
      <c r="O46" s="73"/>
      <c r="P46" s="73"/>
      <c r="Q46" s="73"/>
      <c r="R46" s="73"/>
      <c r="S46" s="247"/>
      <c r="T46" s="73"/>
      <c r="U46" s="73"/>
      <c r="V46" s="247"/>
      <c r="W46" s="73"/>
      <c r="X46" s="73"/>
      <c r="Y46" s="247"/>
      <c r="Z46" s="73"/>
      <c r="AA46" s="73"/>
      <c r="AB46" s="73"/>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row>
    <row r="47" spans="1:51" ht="15" customHeight="1" x14ac:dyDescent="0.25">
      <c r="A47" s="538"/>
      <c r="B47" s="538"/>
      <c r="C47" s="538"/>
      <c r="D47" s="73"/>
      <c r="E47" s="73"/>
      <c r="F47" s="73"/>
      <c r="G47" s="73"/>
      <c r="H47" s="73"/>
      <c r="I47" s="73"/>
      <c r="J47" s="73"/>
      <c r="K47" s="73"/>
      <c r="L47" s="73"/>
      <c r="M47" s="73"/>
      <c r="N47" s="73"/>
      <c r="O47" s="73"/>
      <c r="P47" s="73"/>
      <c r="Q47" s="73"/>
      <c r="R47" s="73"/>
      <c r="S47" s="247"/>
      <c r="T47" s="73"/>
      <c r="U47" s="73"/>
      <c r="V47" s="247"/>
      <c r="W47" s="73"/>
      <c r="X47" s="73"/>
      <c r="Y47" s="247"/>
      <c r="Z47" s="73"/>
      <c r="AA47" s="73"/>
      <c r="AB47" s="73"/>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row>
    <row r="48" spans="1:51" ht="15" customHeight="1" x14ac:dyDescent="0.25">
      <c r="A48" s="82"/>
      <c r="B48" s="82"/>
      <c r="C48" s="82"/>
      <c r="D48" s="73"/>
      <c r="E48" s="73"/>
      <c r="F48" s="73"/>
      <c r="G48" s="73"/>
      <c r="H48" s="73"/>
      <c r="I48" s="73"/>
      <c r="J48" s="73"/>
      <c r="K48" s="73"/>
      <c r="L48" s="73"/>
      <c r="M48" s="73"/>
      <c r="N48" s="73"/>
      <c r="O48" s="73"/>
      <c r="P48" s="73"/>
      <c r="Q48" s="73"/>
      <c r="R48" s="73"/>
      <c r="S48" s="247"/>
      <c r="T48" s="73"/>
      <c r="U48" s="73"/>
      <c r="V48" s="247"/>
      <c r="W48" s="73"/>
      <c r="X48" s="73"/>
      <c r="Y48" s="247"/>
      <c r="Z48" s="73"/>
      <c r="AA48" s="73"/>
      <c r="AB48" s="73"/>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row>
    <row r="49" spans="1:51" ht="15" customHeight="1" x14ac:dyDescent="0.25">
      <c r="A49" s="82"/>
      <c r="B49" s="82"/>
      <c r="C49" s="82"/>
      <c r="D49" s="73"/>
      <c r="E49" s="73"/>
      <c r="F49" s="73"/>
      <c r="G49" s="73"/>
      <c r="H49" s="73"/>
      <c r="I49" s="73"/>
      <c r="J49" s="73"/>
      <c r="K49" s="73"/>
      <c r="L49" s="73"/>
      <c r="M49" s="73"/>
      <c r="N49" s="73"/>
      <c r="O49" s="73"/>
      <c r="P49" s="73"/>
      <c r="Q49" s="73"/>
      <c r="R49" s="73"/>
      <c r="S49" s="247"/>
      <c r="T49" s="73"/>
      <c r="U49" s="73"/>
      <c r="V49" s="247"/>
      <c r="W49" s="73"/>
      <c r="X49" s="73"/>
      <c r="Y49" s="247"/>
      <c r="Z49" s="73"/>
      <c r="AA49" s="73"/>
      <c r="AB49" s="73"/>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row>
    <row r="50" spans="1:51" ht="15" customHeight="1" x14ac:dyDescent="0.25">
      <c r="A50" s="82"/>
      <c r="B50" s="82"/>
      <c r="C50" s="82"/>
      <c r="D50" s="73"/>
      <c r="E50" s="73"/>
      <c r="F50" s="73"/>
      <c r="G50" s="73"/>
      <c r="H50" s="73"/>
      <c r="I50" s="73"/>
      <c r="J50" s="73"/>
      <c r="K50" s="73"/>
      <c r="L50" s="73"/>
      <c r="M50" s="73"/>
      <c r="N50" s="73"/>
      <c r="O50" s="73"/>
      <c r="P50" s="73"/>
      <c r="Q50" s="73"/>
      <c r="R50" s="73"/>
      <c r="S50" s="247"/>
      <c r="T50" s="73"/>
      <c r="U50" s="73"/>
      <c r="V50" s="247"/>
      <c r="W50" s="73"/>
      <c r="X50" s="73"/>
      <c r="Y50" s="247"/>
      <c r="Z50" s="73"/>
      <c r="AA50" s="73"/>
      <c r="AB50" s="73"/>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row>
    <row r="51" spans="1:51" ht="15" customHeight="1" x14ac:dyDescent="0.25">
      <c r="A51" s="82"/>
      <c r="B51" s="82"/>
      <c r="C51" s="82"/>
      <c r="D51" s="73"/>
      <c r="E51" s="73"/>
      <c r="F51" s="73"/>
      <c r="G51" s="73"/>
      <c r="H51" s="73"/>
      <c r="I51" s="73"/>
      <c r="J51" s="73"/>
      <c r="K51" s="73"/>
      <c r="L51" s="73"/>
      <c r="M51" s="73"/>
      <c r="N51" s="73"/>
      <c r="O51" s="73"/>
      <c r="P51" s="73"/>
      <c r="Q51" s="73"/>
      <c r="R51" s="73"/>
      <c r="S51" s="247"/>
      <c r="T51" s="73"/>
      <c r="U51" s="73"/>
      <c r="V51" s="247"/>
      <c r="W51" s="73"/>
      <c r="X51" s="73"/>
      <c r="Y51" s="247"/>
      <c r="Z51" s="73"/>
      <c r="AA51" s="73"/>
      <c r="AB51" s="73"/>
    </row>
    <row r="52" spans="1:51" ht="15" customHeight="1" x14ac:dyDescent="0.25">
      <c r="D52" s="73"/>
      <c r="E52" s="73"/>
      <c r="F52" s="73"/>
      <c r="G52" s="73"/>
      <c r="H52" s="73"/>
      <c r="I52" s="73"/>
      <c r="J52" s="73"/>
      <c r="K52" s="73"/>
      <c r="L52" s="73"/>
      <c r="M52" s="73"/>
      <c r="N52" s="73"/>
      <c r="O52" s="73"/>
      <c r="P52" s="73"/>
      <c r="Q52" s="73"/>
      <c r="R52" s="73"/>
      <c r="S52" s="247"/>
      <c r="T52" s="73"/>
      <c r="U52" s="73"/>
      <c r="V52" s="247"/>
      <c r="W52" s="73"/>
      <c r="X52" s="73"/>
      <c r="Y52" s="247"/>
      <c r="Z52" s="73"/>
      <c r="AA52" s="73"/>
      <c r="AB52" s="73"/>
    </row>
    <row r="53" spans="1:51" ht="15" customHeight="1" x14ac:dyDescent="0.25">
      <c r="D53" s="73"/>
      <c r="E53" s="73"/>
      <c r="F53" s="73"/>
      <c r="G53" s="73"/>
      <c r="H53" s="73"/>
      <c r="I53" s="73"/>
      <c r="J53" s="73"/>
      <c r="K53" s="73"/>
      <c r="L53" s="73"/>
      <c r="M53" s="73"/>
      <c r="N53" s="73"/>
      <c r="O53" s="73"/>
      <c r="P53" s="73"/>
      <c r="Q53" s="73"/>
      <c r="R53" s="73"/>
      <c r="S53" s="247"/>
      <c r="T53" s="73"/>
      <c r="U53" s="73"/>
      <c r="V53" s="247"/>
      <c r="W53" s="73"/>
      <c r="X53" s="73"/>
      <c r="Y53" s="247"/>
      <c r="Z53" s="73"/>
      <c r="AA53" s="73"/>
      <c r="AB53" s="73"/>
    </row>
    <row r="54" spans="1:51" ht="15" customHeight="1" x14ac:dyDescent="0.25">
      <c r="D54" s="73"/>
      <c r="E54" s="73"/>
      <c r="F54" s="73"/>
      <c r="G54" s="73"/>
      <c r="H54" s="73"/>
      <c r="I54" s="73"/>
      <c r="J54" s="73"/>
      <c r="K54" s="73"/>
      <c r="L54" s="73"/>
      <c r="M54" s="73"/>
      <c r="N54" s="73"/>
      <c r="O54" s="73"/>
      <c r="P54" s="73"/>
      <c r="Q54" s="73"/>
      <c r="R54" s="73"/>
      <c r="S54" s="247"/>
      <c r="T54" s="73"/>
      <c r="U54" s="73"/>
      <c r="V54" s="247"/>
      <c r="W54" s="73"/>
      <c r="X54" s="73"/>
      <c r="Y54" s="247"/>
      <c r="Z54" s="73"/>
      <c r="AA54" s="73"/>
      <c r="AB54" s="73"/>
    </row>
    <row r="55" spans="1:51" ht="15" customHeight="1" x14ac:dyDescent="0.25">
      <c r="D55" s="73"/>
      <c r="E55" s="73"/>
      <c r="F55" s="73"/>
      <c r="G55" s="73"/>
      <c r="H55" s="73"/>
      <c r="I55" s="73"/>
      <c r="J55" s="73"/>
      <c r="K55" s="73"/>
      <c r="L55" s="73"/>
      <c r="M55" s="73"/>
      <c r="N55" s="73"/>
      <c r="O55" s="73"/>
      <c r="P55" s="73"/>
      <c r="Q55" s="73"/>
      <c r="R55" s="73"/>
      <c r="S55" s="247"/>
      <c r="T55" s="73"/>
      <c r="U55" s="73"/>
      <c r="V55" s="247"/>
      <c r="W55" s="73"/>
      <c r="X55" s="73"/>
      <c r="Y55" s="247"/>
      <c r="Z55" s="73"/>
      <c r="AA55" s="73"/>
      <c r="AB55" s="73"/>
    </row>
    <row r="56" spans="1:51" ht="15" customHeight="1" x14ac:dyDescent="0.25">
      <c r="D56" s="73"/>
      <c r="E56" s="73"/>
      <c r="F56" s="73"/>
      <c r="G56" s="73"/>
      <c r="H56" s="73"/>
      <c r="I56" s="73"/>
      <c r="J56" s="73"/>
      <c r="K56" s="73"/>
      <c r="L56" s="73"/>
      <c r="M56" s="73"/>
      <c r="N56" s="73"/>
      <c r="O56" s="73"/>
      <c r="P56" s="73"/>
      <c r="Q56" s="73"/>
      <c r="R56" s="73"/>
      <c r="S56" s="247"/>
      <c r="T56" s="73"/>
      <c r="U56" s="73"/>
      <c r="V56" s="247"/>
      <c r="W56" s="73"/>
      <c r="X56" s="73"/>
      <c r="Y56" s="247"/>
      <c r="Z56" s="73"/>
      <c r="AA56" s="73"/>
      <c r="AB56" s="73"/>
    </row>
    <row r="57" spans="1:51" ht="15" customHeight="1" x14ac:dyDescent="0.25">
      <c r="D57" s="73"/>
      <c r="E57" s="73"/>
      <c r="F57" s="73"/>
      <c r="G57" s="73"/>
      <c r="H57" s="73"/>
      <c r="I57" s="73"/>
      <c r="J57" s="73"/>
      <c r="K57" s="73"/>
      <c r="L57" s="73"/>
      <c r="M57" s="73"/>
      <c r="N57" s="73"/>
      <c r="O57" s="73"/>
      <c r="P57" s="73"/>
      <c r="Q57" s="73"/>
      <c r="R57" s="73"/>
      <c r="S57" s="247"/>
      <c r="T57" s="73"/>
      <c r="U57" s="73"/>
      <c r="V57" s="247"/>
      <c r="W57" s="73"/>
      <c r="X57" s="73"/>
      <c r="Y57" s="247"/>
      <c r="Z57" s="73"/>
      <c r="AA57" s="73"/>
      <c r="AB57" s="73"/>
    </row>
    <row r="58" spans="1:51" ht="15" customHeight="1" x14ac:dyDescent="0.25">
      <c r="D58" s="73"/>
      <c r="E58" s="73"/>
      <c r="F58" s="73"/>
      <c r="G58" s="73"/>
      <c r="H58" s="73"/>
      <c r="I58" s="73"/>
      <c r="J58" s="73"/>
      <c r="K58" s="73"/>
      <c r="L58" s="73"/>
      <c r="M58" s="73"/>
      <c r="N58" s="73"/>
      <c r="O58" s="73"/>
      <c r="P58" s="73"/>
      <c r="Q58" s="73"/>
      <c r="R58" s="73"/>
      <c r="S58" s="247"/>
      <c r="T58" s="73"/>
      <c r="U58" s="73"/>
      <c r="V58" s="247"/>
      <c r="W58" s="73"/>
      <c r="X58" s="73"/>
      <c r="Y58" s="247"/>
      <c r="Z58" s="73"/>
      <c r="AA58" s="73"/>
      <c r="AB58" s="73"/>
    </row>
    <row r="59" spans="1:51" ht="15" customHeight="1" x14ac:dyDescent="0.25">
      <c r="D59" s="73"/>
      <c r="E59" s="73"/>
      <c r="F59" s="73"/>
      <c r="G59" s="73"/>
      <c r="H59" s="73"/>
      <c r="I59" s="73"/>
      <c r="J59" s="73"/>
      <c r="K59" s="73"/>
      <c r="L59" s="73"/>
      <c r="M59" s="73"/>
      <c r="N59" s="73"/>
      <c r="O59" s="73"/>
      <c r="P59" s="73"/>
      <c r="Q59" s="73"/>
      <c r="R59" s="73"/>
      <c r="S59" s="247"/>
      <c r="T59" s="73"/>
      <c r="U59" s="73"/>
      <c r="V59" s="247"/>
      <c r="W59" s="73"/>
      <c r="X59" s="73"/>
      <c r="Y59" s="247"/>
      <c r="Z59" s="73"/>
      <c r="AA59" s="73"/>
      <c r="AB59" s="73"/>
    </row>
    <row r="60" spans="1:51" ht="15" customHeight="1" x14ac:dyDescent="0.25">
      <c r="D60" s="73"/>
      <c r="E60" s="73"/>
      <c r="F60" s="73"/>
      <c r="G60" s="73"/>
      <c r="H60" s="73"/>
      <c r="I60" s="73"/>
      <c r="J60" s="73"/>
      <c r="K60" s="73"/>
      <c r="L60" s="73"/>
      <c r="M60" s="73"/>
      <c r="N60" s="73"/>
      <c r="O60" s="73"/>
      <c r="P60" s="73"/>
      <c r="Q60" s="73"/>
      <c r="R60" s="73"/>
      <c r="S60" s="247"/>
      <c r="T60" s="73"/>
      <c r="U60" s="73"/>
      <c r="V60" s="247"/>
      <c r="W60" s="73"/>
      <c r="X60" s="73"/>
      <c r="Y60" s="247"/>
      <c r="Z60" s="73"/>
      <c r="AA60" s="73"/>
      <c r="AB60" s="73"/>
    </row>
    <row r="61" spans="1:51" ht="15" customHeight="1" x14ac:dyDescent="0.25">
      <c r="D61" s="73"/>
      <c r="E61" s="73"/>
      <c r="F61" s="73"/>
      <c r="G61" s="73"/>
      <c r="H61" s="73"/>
      <c r="I61" s="73"/>
      <c r="J61" s="73"/>
      <c r="K61" s="73"/>
      <c r="L61" s="73"/>
      <c r="M61" s="73"/>
      <c r="N61" s="73"/>
      <c r="O61" s="73"/>
      <c r="P61" s="73"/>
      <c r="Q61" s="73"/>
      <c r="R61" s="73"/>
      <c r="S61" s="247"/>
      <c r="T61" s="73"/>
      <c r="U61" s="73"/>
      <c r="V61" s="247"/>
      <c r="W61" s="73"/>
      <c r="X61" s="73"/>
      <c r="Y61" s="247"/>
      <c r="Z61" s="73"/>
      <c r="AA61" s="73"/>
      <c r="AB61" s="73"/>
    </row>
    <row r="62" spans="1:51" ht="15" customHeight="1" x14ac:dyDescent="0.25">
      <c r="D62" s="73"/>
      <c r="E62" s="73"/>
      <c r="F62" s="73"/>
      <c r="G62" s="73"/>
      <c r="H62" s="73"/>
      <c r="I62" s="73"/>
      <c r="J62" s="73"/>
      <c r="K62" s="73"/>
      <c r="L62" s="73"/>
      <c r="M62" s="73"/>
      <c r="N62" s="73"/>
      <c r="O62" s="73"/>
      <c r="P62" s="73"/>
      <c r="Q62" s="73"/>
      <c r="R62" s="73"/>
      <c r="S62" s="247"/>
      <c r="T62" s="73"/>
      <c r="U62" s="73"/>
      <c r="V62" s="247"/>
      <c r="W62" s="73"/>
      <c r="X62" s="73"/>
      <c r="Y62" s="247"/>
      <c r="Z62" s="73"/>
      <c r="AA62" s="73"/>
      <c r="AB62" s="73"/>
    </row>
    <row r="63" spans="1:51" ht="15" customHeight="1" x14ac:dyDescent="0.25">
      <c r="D63" s="73"/>
      <c r="E63" s="73"/>
      <c r="F63" s="73"/>
      <c r="G63" s="73"/>
      <c r="H63" s="73"/>
      <c r="I63" s="73"/>
      <c r="J63" s="73"/>
      <c r="K63" s="73"/>
      <c r="L63" s="73"/>
      <c r="M63" s="73"/>
      <c r="N63" s="73"/>
      <c r="O63" s="73"/>
      <c r="P63" s="73"/>
      <c r="Q63" s="73"/>
      <c r="R63" s="73"/>
      <c r="S63" s="247"/>
      <c r="T63" s="73"/>
      <c r="U63" s="73"/>
      <c r="V63" s="247"/>
      <c r="W63" s="73"/>
      <c r="X63" s="73"/>
      <c r="Y63" s="247"/>
      <c r="Z63" s="73"/>
      <c r="AA63" s="73"/>
      <c r="AB63" s="73"/>
    </row>
    <row r="64" spans="1:51" ht="15" customHeight="1" x14ac:dyDescent="0.25">
      <c r="D64" s="73"/>
      <c r="E64" s="73"/>
      <c r="F64" s="73"/>
      <c r="G64" s="73"/>
      <c r="H64" s="73"/>
      <c r="I64" s="73"/>
      <c r="J64" s="73"/>
      <c r="K64" s="73"/>
      <c r="L64" s="73"/>
      <c r="M64" s="73"/>
      <c r="N64" s="73"/>
      <c r="O64" s="73"/>
      <c r="P64" s="73"/>
      <c r="Q64" s="73"/>
      <c r="R64" s="73"/>
      <c r="S64" s="247"/>
      <c r="T64" s="73"/>
      <c r="U64" s="73"/>
      <c r="V64" s="247"/>
      <c r="W64" s="73"/>
      <c r="X64" s="73"/>
      <c r="Y64" s="247"/>
      <c r="Z64" s="73"/>
      <c r="AA64" s="73"/>
      <c r="AB64" s="73"/>
    </row>
    <row r="65" spans="4:28" ht="15" customHeight="1" x14ac:dyDescent="0.25">
      <c r="D65" s="73"/>
      <c r="E65" s="73"/>
      <c r="F65" s="73"/>
      <c r="G65" s="73"/>
      <c r="H65" s="73"/>
      <c r="I65" s="73"/>
      <c r="J65" s="73"/>
      <c r="K65" s="73"/>
      <c r="L65" s="73"/>
      <c r="M65" s="73"/>
      <c r="N65" s="73"/>
      <c r="O65" s="73"/>
      <c r="P65" s="73"/>
      <c r="Q65" s="73"/>
      <c r="R65" s="73"/>
      <c r="S65" s="247"/>
      <c r="T65" s="73"/>
      <c r="U65" s="73"/>
      <c r="V65" s="247"/>
      <c r="W65" s="73"/>
      <c r="X65" s="73"/>
      <c r="Y65" s="247"/>
      <c r="Z65" s="73"/>
      <c r="AA65" s="73"/>
      <c r="AB65" s="73"/>
    </row>
    <row r="66" spans="4:28" ht="15" customHeight="1" x14ac:dyDescent="0.25">
      <c r="D66" s="73"/>
      <c r="E66" s="73"/>
      <c r="F66" s="73"/>
      <c r="G66" s="73"/>
      <c r="H66" s="73"/>
      <c r="I66" s="73"/>
      <c r="J66" s="73"/>
      <c r="K66" s="73"/>
      <c r="L66" s="73"/>
      <c r="M66" s="73"/>
      <c r="N66" s="73"/>
      <c r="O66" s="73"/>
      <c r="P66" s="73"/>
      <c r="Q66" s="73"/>
      <c r="R66" s="73"/>
      <c r="S66" s="247"/>
      <c r="T66" s="73"/>
      <c r="U66" s="73"/>
      <c r="V66" s="247"/>
      <c r="W66" s="73"/>
      <c r="X66" s="73"/>
      <c r="Y66" s="247"/>
      <c r="Z66" s="73"/>
      <c r="AA66" s="73"/>
      <c r="AB66" s="73"/>
    </row>
    <row r="67" spans="4:28" ht="15" customHeight="1" x14ac:dyDescent="0.25">
      <c r="D67" s="73"/>
      <c r="E67" s="97"/>
      <c r="F67" s="73"/>
      <c r="G67" s="73"/>
      <c r="H67" s="73"/>
      <c r="I67" s="73"/>
      <c r="J67" s="73"/>
      <c r="K67" s="73"/>
      <c r="L67" s="73"/>
      <c r="M67" s="73"/>
      <c r="N67" s="73"/>
      <c r="O67" s="73"/>
      <c r="P67" s="73"/>
      <c r="Q67" s="73"/>
      <c r="R67" s="73"/>
      <c r="S67" s="247"/>
      <c r="T67" s="73"/>
      <c r="U67" s="73"/>
      <c r="V67" s="247"/>
      <c r="W67" s="73"/>
      <c r="X67" s="73"/>
      <c r="Y67" s="247"/>
      <c r="Z67" s="73"/>
      <c r="AA67" s="73"/>
      <c r="AB67" s="73"/>
    </row>
    <row r="68" spans="4:28" ht="15" customHeight="1" x14ac:dyDescent="0.25">
      <c r="D68" s="73"/>
      <c r="E68" s="97"/>
      <c r="F68" s="73"/>
      <c r="G68" s="73"/>
      <c r="H68" s="73"/>
      <c r="I68" s="73"/>
      <c r="J68" s="73"/>
      <c r="K68" s="73"/>
      <c r="L68" s="73"/>
      <c r="M68" s="73"/>
      <c r="N68" s="73"/>
      <c r="O68" s="73"/>
      <c r="P68" s="73"/>
      <c r="Q68" s="73"/>
      <c r="R68" s="73"/>
      <c r="S68" s="247"/>
      <c r="T68" s="73"/>
      <c r="U68" s="73"/>
      <c r="V68" s="247"/>
      <c r="W68" s="73"/>
      <c r="X68" s="73"/>
      <c r="Y68" s="247"/>
      <c r="Z68" s="73"/>
      <c r="AA68" s="73"/>
      <c r="AB68" s="73"/>
    </row>
    <row r="69" spans="4:28" ht="15" customHeight="1" x14ac:dyDescent="0.25">
      <c r="D69" s="73"/>
      <c r="E69" s="97"/>
      <c r="F69" s="73"/>
      <c r="G69" s="73"/>
      <c r="H69" s="73"/>
      <c r="I69" s="73"/>
      <c r="J69" s="73"/>
      <c r="K69" s="73"/>
      <c r="L69" s="73"/>
      <c r="M69" s="73"/>
      <c r="N69" s="73"/>
      <c r="O69" s="73"/>
      <c r="P69" s="73"/>
      <c r="Q69" s="73"/>
      <c r="R69" s="73"/>
      <c r="S69" s="247"/>
      <c r="T69" s="73"/>
      <c r="U69" s="73"/>
      <c r="V69" s="247"/>
      <c r="W69" s="73"/>
      <c r="X69" s="73"/>
      <c r="Y69" s="247"/>
      <c r="Z69" s="73"/>
      <c r="AA69" s="73"/>
      <c r="AB69" s="73"/>
    </row>
    <row r="70" spans="4:28" ht="15" customHeight="1" x14ac:dyDescent="0.25">
      <c r="D70" s="73"/>
      <c r="E70" s="97"/>
      <c r="F70" s="73"/>
      <c r="G70" s="73"/>
      <c r="H70" s="73"/>
      <c r="I70" s="73"/>
      <c r="J70" s="73"/>
      <c r="K70" s="73"/>
      <c r="L70" s="73"/>
      <c r="M70" s="73"/>
      <c r="N70" s="73"/>
      <c r="O70" s="73"/>
      <c r="P70" s="73"/>
      <c r="Q70" s="73"/>
      <c r="R70" s="73"/>
      <c r="S70" s="247"/>
      <c r="T70" s="73"/>
      <c r="U70" s="73"/>
      <c r="V70" s="247"/>
      <c r="W70" s="73"/>
      <c r="X70" s="73"/>
      <c r="Y70" s="247"/>
      <c r="Z70" s="73"/>
      <c r="AA70" s="73"/>
      <c r="AB70" s="73"/>
    </row>
    <row r="71" spans="4:28" ht="15" customHeight="1" x14ac:dyDescent="0.25">
      <c r="D71" s="73"/>
      <c r="E71" s="94"/>
      <c r="F71" s="97"/>
      <c r="G71" s="97"/>
      <c r="H71" s="97"/>
      <c r="I71" s="97"/>
      <c r="J71" s="97"/>
      <c r="K71" s="97"/>
      <c r="L71" s="97"/>
      <c r="M71" s="97"/>
      <c r="N71" s="97"/>
      <c r="O71" s="97"/>
      <c r="P71" s="97"/>
      <c r="Q71" s="97"/>
      <c r="R71" s="97"/>
      <c r="S71" s="256"/>
      <c r="T71" s="97"/>
      <c r="U71" s="97"/>
      <c r="V71" s="256"/>
      <c r="W71" s="97"/>
      <c r="X71" s="97"/>
      <c r="Y71" s="256"/>
      <c r="Z71" s="97"/>
      <c r="AA71" s="97"/>
      <c r="AB71" s="97"/>
    </row>
    <row r="72" spans="4:28" ht="15" customHeight="1" x14ac:dyDescent="0.25">
      <c r="D72" s="73"/>
      <c r="E72" s="94"/>
      <c r="F72" s="97"/>
      <c r="G72" s="97"/>
      <c r="H72" s="97"/>
      <c r="I72" s="97"/>
      <c r="J72" s="97"/>
      <c r="K72" s="97"/>
      <c r="L72" s="97"/>
      <c r="M72" s="97"/>
      <c r="N72" s="97"/>
      <c r="O72" s="97"/>
      <c r="P72" s="97"/>
      <c r="Q72" s="97"/>
      <c r="R72" s="97"/>
      <c r="S72" s="256"/>
      <c r="T72" s="97"/>
      <c r="U72" s="97"/>
      <c r="V72" s="256"/>
      <c r="W72" s="97"/>
      <c r="X72" s="97"/>
      <c r="Y72" s="256"/>
      <c r="Z72" s="97"/>
      <c r="AA72" s="97"/>
      <c r="AB72" s="97"/>
    </row>
    <row r="73" spans="4:28" ht="15" customHeight="1" x14ac:dyDescent="0.25">
      <c r="D73" s="73"/>
      <c r="E73" s="94"/>
      <c r="F73" s="97"/>
      <c r="G73" s="97"/>
      <c r="H73" s="97"/>
      <c r="I73" s="97"/>
      <c r="J73" s="97"/>
      <c r="K73" s="97"/>
      <c r="L73" s="97"/>
      <c r="M73" s="97"/>
      <c r="N73" s="97"/>
      <c r="O73" s="97"/>
      <c r="P73" s="97"/>
      <c r="Q73" s="97"/>
      <c r="R73" s="97"/>
      <c r="S73" s="256"/>
      <c r="T73" s="97"/>
      <c r="U73" s="97"/>
      <c r="V73" s="256"/>
      <c r="W73" s="97"/>
      <c r="X73" s="97"/>
      <c r="Y73" s="256"/>
      <c r="Z73" s="97"/>
      <c r="AA73" s="97"/>
      <c r="AB73" s="97"/>
    </row>
    <row r="74" spans="4:28" ht="15" customHeight="1" x14ac:dyDescent="0.25">
      <c r="D74" s="73"/>
      <c r="E74" s="94"/>
      <c r="F74" s="97"/>
      <c r="G74" s="97"/>
      <c r="H74" s="97"/>
      <c r="I74" s="97"/>
      <c r="J74" s="97"/>
      <c r="K74" s="97"/>
      <c r="L74" s="97"/>
      <c r="M74" s="97"/>
      <c r="N74" s="97"/>
      <c r="O74" s="97"/>
      <c r="P74" s="97"/>
      <c r="Q74" s="97"/>
      <c r="R74" s="97"/>
      <c r="S74" s="256"/>
      <c r="T74" s="97"/>
      <c r="U74" s="97"/>
      <c r="V74" s="256"/>
      <c r="W74" s="97"/>
      <c r="X74" s="97"/>
      <c r="Y74" s="256"/>
      <c r="Z74" s="97"/>
      <c r="AA74" s="97"/>
      <c r="AB74" s="97"/>
    </row>
    <row r="75" spans="4:28" ht="15" customHeight="1" x14ac:dyDescent="0.25">
      <c r="D75" s="73"/>
      <c r="E75" s="94"/>
      <c r="F75" s="94"/>
      <c r="G75" s="94"/>
      <c r="H75" s="94"/>
      <c r="I75" s="94"/>
      <c r="J75" s="94"/>
      <c r="K75" s="94"/>
      <c r="L75" s="94"/>
      <c r="M75" s="94"/>
      <c r="N75" s="94"/>
      <c r="O75" s="94"/>
      <c r="P75" s="94"/>
      <c r="Q75" s="94"/>
      <c r="R75" s="94"/>
      <c r="S75" s="263"/>
      <c r="T75" s="94"/>
      <c r="U75" s="94"/>
      <c r="V75" s="263"/>
      <c r="W75" s="94"/>
      <c r="X75" s="94"/>
      <c r="Y75" s="263"/>
      <c r="Z75" s="94"/>
      <c r="AA75" s="94"/>
      <c r="AB75" s="94"/>
    </row>
    <row r="76" spans="4:28" ht="15" customHeight="1" x14ac:dyDescent="0.25">
      <c r="D76" s="73"/>
      <c r="E76" s="94"/>
      <c r="F76" s="94"/>
      <c r="G76" s="94"/>
      <c r="H76" s="94"/>
      <c r="I76" s="94"/>
      <c r="J76" s="94"/>
      <c r="K76" s="94"/>
      <c r="L76" s="94"/>
      <c r="M76" s="94"/>
      <c r="N76" s="94"/>
      <c r="O76" s="94"/>
      <c r="P76" s="94"/>
      <c r="Q76" s="94"/>
      <c r="R76" s="94"/>
      <c r="S76" s="263"/>
      <c r="T76" s="94"/>
      <c r="U76" s="94"/>
      <c r="V76" s="263"/>
      <c r="W76" s="94"/>
      <c r="X76" s="94"/>
      <c r="Y76" s="263"/>
      <c r="Z76" s="94"/>
      <c r="AA76" s="94"/>
      <c r="AB76" s="94"/>
    </row>
    <row r="77" spans="4:28" ht="15" customHeight="1" x14ac:dyDescent="0.25">
      <c r="D77" s="73"/>
      <c r="E77" s="94"/>
      <c r="F77" s="94"/>
      <c r="G77" s="94"/>
      <c r="H77" s="94"/>
      <c r="I77" s="94"/>
      <c r="J77" s="94"/>
      <c r="K77" s="94"/>
      <c r="L77" s="94"/>
      <c r="M77" s="94"/>
      <c r="N77" s="94"/>
      <c r="O77" s="94"/>
      <c r="P77" s="94"/>
      <c r="Q77" s="94"/>
      <c r="R77" s="94"/>
      <c r="S77" s="263"/>
      <c r="T77" s="94"/>
      <c r="U77" s="94"/>
      <c r="V77" s="263"/>
      <c r="W77" s="94"/>
      <c r="X77" s="94"/>
      <c r="Y77" s="263"/>
      <c r="Z77" s="94"/>
      <c r="AA77" s="94"/>
      <c r="AB77" s="94"/>
    </row>
    <row r="78" spans="4:28" ht="15" customHeight="1" x14ac:dyDescent="0.25">
      <c r="D78" s="73"/>
      <c r="E78" s="94"/>
      <c r="F78" s="94"/>
      <c r="G78" s="94"/>
      <c r="H78" s="94"/>
      <c r="I78" s="94"/>
      <c r="J78" s="94"/>
      <c r="K78" s="94"/>
      <c r="L78" s="94"/>
      <c r="M78" s="94"/>
      <c r="N78" s="94"/>
      <c r="O78" s="94"/>
      <c r="P78" s="94"/>
      <c r="Q78" s="94"/>
      <c r="R78" s="94"/>
      <c r="S78" s="263"/>
      <c r="T78" s="94"/>
      <c r="U78" s="94"/>
      <c r="V78" s="263"/>
      <c r="W78" s="94"/>
      <c r="X78" s="94"/>
      <c r="Y78" s="263"/>
      <c r="Z78" s="94"/>
      <c r="AA78" s="94"/>
      <c r="AB78" s="94"/>
    </row>
    <row r="79" spans="4:28" ht="15" customHeight="1" x14ac:dyDescent="0.25">
      <c r="D79" s="73"/>
      <c r="E79" s="94"/>
      <c r="F79" s="94"/>
      <c r="G79" s="94"/>
      <c r="H79" s="94"/>
      <c r="I79" s="94"/>
      <c r="J79" s="94"/>
      <c r="K79" s="94"/>
      <c r="L79" s="94"/>
      <c r="M79" s="94"/>
      <c r="N79" s="94"/>
      <c r="O79" s="94"/>
      <c r="P79" s="94"/>
      <c r="Q79" s="94"/>
      <c r="R79" s="94"/>
      <c r="S79" s="263"/>
      <c r="T79" s="94"/>
      <c r="U79" s="94"/>
      <c r="V79" s="263"/>
      <c r="W79" s="94"/>
      <c r="X79" s="94"/>
      <c r="Y79" s="263"/>
      <c r="Z79" s="94"/>
      <c r="AA79" s="94"/>
      <c r="AB79" s="94"/>
    </row>
    <row r="80" spans="4:28" ht="15" customHeight="1" x14ac:dyDescent="0.25">
      <c r="D80" s="73"/>
      <c r="E80" s="94"/>
      <c r="F80" s="94"/>
      <c r="G80" s="94"/>
      <c r="H80" s="94"/>
      <c r="I80" s="94"/>
      <c r="J80" s="94"/>
      <c r="K80" s="94"/>
      <c r="L80" s="94"/>
      <c r="M80" s="94"/>
      <c r="N80" s="94"/>
      <c r="O80" s="94"/>
      <c r="P80" s="94"/>
      <c r="Q80" s="94"/>
      <c r="R80" s="94"/>
      <c r="S80" s="263"/>
      <c r="T80" s="94"/>
      <c r="U80" s="94"/>
      <c r="V80" s="263"/>
      <c r="W80" s="94"/>
      <c r="X80" s="94"/>
      <c r="Y80" s="263"/>
      <c r="Z80" s="94"/>
      <c r="AA80" s="94"/>
      <c r="AB80" s="94"/>
    </row>
    <row r="81" spans="4:28" ht="15" customHeight="1" x14ac:dyDescent="0.25">
      <c r="D81" s="73"/>
      <c r="E81" s="94"/>
      <c r="F81" s="94"/>
      <c r="G81" s="94"/>
      <c r="H81" s="94"/>
      <c r="I81" s="94"/>
      <c r="J81" s="94"/>
      <c r="K81" s="94"/>
      <c r="L81" s="94"/>
      <c r="M81" s="94"/>
      <c r="N81" s="94"/>
      <c r="O81" s="94"/>
      <c r="P81" s="94"/>
      <c r="Q81" s="94"/>
      <c r="R81" s="94"/>
      <c r="S81" s="263"/>
      <c r="T81" s="94"/>
      <c r="U81" s="94"/>
      <c r="V81" s="263"/>
      <c r="W81" s="94"/>
      <c r="X81" s="94"/>
      <c r="Y81" s="263"/>
      <c r="Z81" s="94"/>
      <c r="AA81" s="94"/>
      <c r="AB81" s="94"/>
    </row>
    <row r="82" spans="4:28" ht="15" customHeight="1" x14ac:dyDescent="0.25">
      <c r="D82" s="73"/>
      <c r="E82" s="94"/>
      <c r="F82" s="94"/>
      <c r="G82" s="94"/>
      <c r="H82" s="94"/>
      <c r="I82" s="94"/>
      <c r="J82" s="94"/>
      <c r="K82" s="94"/>
      <c r="L82" s="94"/>
      <c r="M82" s="94"/>
      <c r="N82" s="94"/>
      <c r="O82" s="94"/>
      <c r="P82" s="94"/>
      <c r="Q82" s="94"/>
      <c r="R82" s="94"/>
      <c r="S82" s="263"/>
      <c r="T82" s="94"/>
      <c r="U82" s="94"/>
      <c r="V82" s="263"/>
      <c r="W82" s="94"/>
      <c r="X82" s="94"/>
      <c r="Y82" s="263"/>
      <c r="Z82" s="94"/>
      <c r="AA82" s="94"/>
      <c r="AB82" s="94"/>
    </row>
    <row r="83" spans="4:28" ht="15" customHeight="1" x14ac:dyDescent="0.25">
      <c r="D83" s="73"/>
      <c r="E83" s="94"/>
      <c r="F83" s="94"/>
      <c r="G83" s="94"/>
      <c r="H83" s="94"/>
      <c r="I83" s="94"/>
      <c r="J83" s="94"/>
      <c r="K83" s="94"/>
      <c r="L83" s="94"/>
      <c r="M83" s="94"/>
      <c r="N83" s="94"/>
      <c r="O83" s="94"/>
      <c r="P83" s="94"/>
      <c r="Q83" s="94"/>
      <c r="R83" s="94"/>
      <c r="S83" s="263"/>
      <c r="T83" s="94"/>
      <c r="U83" s="94"/>
      <c r="V83" s="263"/>
      <c r="W83" s="94"/>
      <c r="X83" s="94"/>
      <c r="Y83" s="263"/>
      <c r="Z83" s="94"/>
      <c r="AA83" s="94"/>
      <c r="AB83" s="94"/>
    </row>
    <row r="84" spans="4:28" ht="15" customHeight="1" x14ac:dyDescent="0.25">
      <c r="D84" s="73"/>
      <c r="E84" s="94"/>
      <c r="F84" s="94"/>
      <c r="G84" s="94"/>
      <c r="H84" s="94"/>
      <c r="I84" s="94"/>
      <c r="J84" s="94"/>
      <c r="K84" s="94"/>
      <c r="L84" s="94"/>
      <c r="M84" s="94"/>
      <c r="N84" s="94"/>
      <c r="O84" s="94"/>
      <c r="P84" s="94"/>
      <c r="Q84" s="94"/>
      <c r="R84" s="94"/>
      <c r="S84" s="263"/>
      <c r="T84" s="94"/>
      <c r="U84" s="94"/>
      <c r="V84" s="263"/>
      <c r="W84" s="94"/>
      <c r="X84" s="94"/>
      <c r="Y84" s="263"/>
      <c r="Z84" s="94"/>
      <c r="AA84" s="94"/>
      <c r="AB84" s="94"/>
    </row>
    <row r="85" spans="4:28" ht="15" customHeight="1" x14ac:dyDescent="0.25">
      <c r="D85" s="73"/>
      <c r="E85" s="94"/>
      <c r="F85" s="94"/>
      <c r="G85" s="94"/>
      <c r="H85" s="94"/>
      <c r="I85" s="94"/>
      <c r="J85" s="94"/>
      <c r="K85" s="94"/>
      <c r="L85" s="94"/>
      <c r="M85" s="94"/>
      <c r="N85" s="94"/>
      <c r="O85" s="94"/>
      <c r="P85" s="94"/>
      <c r="Q85" s="94"/>
      <c r="R85" s="94"/>
      <c r="S85" s="263"/>
      <c r="T85" s="94"/>
      <c r="U85" s="94"/>
      <c r="V85" s="263"/>
      <c r="W85" s="94"/>
      <c r="X85" s="94"/>
      <c r="Y85" s="263"/>
      <c r="Z85" s="94"/>
      <c r="AA85" s="94"/>
      <c r="AB85" s="94"/>
    </row>
    <row r="86" spans="4:28" ht="15" customHeight="1" x14ac:dyDescent="0.25">
      <c r="D86" s="73"/>
      <c r="E86" s="94"/>
      <c r="F86" s="94"/>
      <c r="G86" s="94"/>
      <c r="H86" s="94"/>
      <c r="I86" s="94"/>
      <c r="J86" s="94"/>
      <c r="K86" s="94"/>
      <c r="L86" s="94"/>
      <c r="M86" s="94"/>
      <c r="N86" s="94"/>
      <c r="O86" s="94"/>
      <c r="P86" s="94"/>
      <c r="Q86" s="94"/>
      <c r="R86" s="94"/>
      <c r="S86" s="263"/>
      <c r="T86" s="94"/>
      <c r="U86" s="94"/>
      <c r="V86" s="263"/>
      <c r="W86" s="94"/>
      <c r="X86" s="94"/>
      <c r="Y86" s="263"/>
      <c r="Z86" s="94"/>
      <c r="AA86" s="94"/>
      <c r="AB86" s="94"/>
    </row>
    <row r="87" spans="4:28" x14ac:dyDescent="0.25">
      <c r="D87" s="73"/>
      <c r="E87" s="94"/>
      <c r="F87" s="94"/>
      <c r="G87" s="94"/>
      <c r="H87" s="94"/>
      <c r="I87" s="94"/>
      <c r="J87" s="94"/>
      <c r="K87" s="94"/>
      <c r="L87" s="94"/>
      <c r="M87" s="94"/>
      <c r="N87" s="94"/>
      <c r="O87" s="94"/>
      <c r="P87" s="94"/>
      <c r="Q87" s="94"/>
      <c r="R87" s="94"/>
      <c r="S87" s="263"/>
      <c r="T87" s="94"/>
      <c r="U87" s="94"/>
      <c r="V87" s="263"/>
      <c r="W87" s="94"/>
      <c r="X87" s="94"/>
      <c r="Y87" s="263"/>
      <c r="Z87" s="94"/>
      <c r="AA87" s="94"/>
      <c r="AB87" s="94"/>
    </row>
    <row r="88" spans="4:28" x14ac:dyDescent="0.25">
      <c r="D88" s="73"/>
      <c r="E88" s="94"/>
      <c r="F88" s="94"/>
      <c r="G88" s="94"/>
      <c r="H88" s="94"/>
      <c r="I88" s="94"/>
      <c r="J88" s="94"/>
      <c r="K88" s="94"/>
      <c r="L88" s="94"/>
      <c r="M88" s="94"/>
      <c r="N88" s="94"/>
      <c r="O88" s="94"/>
      <c r="P88" s="94"/>
      <c r="Q88" s="94"/>
      <c r="R88" s="94"/>
      <c r="S88" s="263"/>
      <c r="T88" s="94"/>
      <c r="U88" s="94"/>
      <c r="V88" s="263"/>
      <c r="W88" s="94"/>
      <c r="X88" s="94"/>
      <c r="Y88" s="263"/>
      <c r="Z88" s="94"/>
      <c r="AA88" s="94"/>
      <c r="AB88" s="94"/>
    </row>
    <row r="89" spans="4:28" x14ac:dyDescent="0.25">
      <c r="D89" s="73"/>
      <c r="F89"/>
      <c r="G89"/>
      <c r="H89"/>
      <c r="I89"/>
      <c r="J89"/>
      <c r="K89"/>
      <c r="L89"/>
      <c r="M89"/>
      <c r="N89"/>
      <c r="O89"/>
      <c r="P89"/>
      <c r="Q89"/>
      <c r="R89"/>
      <c r="S89" s="264"/>
      <c r="T89"/>
      <c r="U89"/>
      <c r="V89" s="264"/>
      <c r="W89"/>
      <c r="X89"/>
      <c r="Y89" s="264"/>
      <c r="Z89"/>
      <c r="AA89"/>
      <c r="AB89"/>
    </row>
    <row r="90" spans="4:28" x14ac:dyDescent="0.25">
      <c r="D90" s="73"/>
      <c r="F90"/>
      <c r="G90"/>
      <c r="H90"/>
      <c r="I90"/>
      <c r="J90"/>
      <c r="K90"/>
      <c r="L90"/>
      <c r="M90"/>
      <c r="N90"/>
      <c r="O90"/>
      <c r="P90"/>
      <c r="Q90"/>
      <c r="R90"/>
      <c r="S90" s="264"/>
      <c r="T90"/>
      <c r="U90"/>
      <c r="V90" s="264"/>
      <c r="W90"/>
      <c r="X90"/>
      <c r="Y90" s="264"/>
      <c r="Z90"/>
      <c r="AA90"/>
      <c r="AB90"/>
    </row>
    <row r="91" spans="4:28" x14ac:dyDescent="0.25">
      <c r="D91" s="73"/>
      <c r="F91"/>
      <c r="G91"/>
      <c r="H91"/>
      <c r="I91"/>
      <c r="J91"/>
      <c r="K91"/>
      <c r="L91"/>
      <c r="M91"/>
      <c r="N91"/>
      <c r="O91"/>
      <c r="P91"/>
      <c r="Q91"/>
      <c r="R91"/>
      <c r="S91" s="264"/>
      <c r="T91"/>
      <c r="U91"/>
      <c r="V91" s="264"/>
      <c r="W91"/>
      <c r="X91"/>
      <c r="Y91" s="264"/>
      <c r="Z91"/>
      <c r="AA91"/>
      <c r="AB91"/>
    </row>
    <row r="92" spans="4:28" x14ac:dyDescent="0.25">
      <c r="D92" s="73"/>
      <c r="F92"/>
      <c r="G92"/>
      <c r="H92"/>
      <c r="I92"/>
      <c r="J92"/>
      <c r="K92"/>
      <c r="L92"/>
      <c r="M92"/>
      <c r="N92"/>
      <c r="O92"/>
      <c r="P92"/>
      <c r="Q92"/>
      <c r="R92"/>
      <c r="S92" s="264"/>
      <c r="T92"/>
      <c r="U92"/>
      <c r="V92" s="264"/>
      <c r="W92"/>
      <c r="X92"/>
      <c r="Y92" s="264"/>
      <c r="Z92"/>
      <c r="AA92"/>
      <c r="AB92"/>
    </row>
    <row r="93" spans="4:28" x14ac:dyDescent="0.25">
      <c r="D93" s="73"/>
    </row>
  </sheetData>
  <sheetProtection algorithmName="SHA-512" hashValue="8E1jjKarVAoCrXGEVpLI7L3I3UFRH23/svyPYy736ws9Q/WURCjNZq6hjA7e1alWZSISW9chMTzb46+ud8+JsQ==" saltValue="v1CiEIHHsbEqgHPFviL5Hg==" spinCount="100000" sheet="1" objects="1" scenarios="1"/>
  <mergeCells count="59">
    <mergeCell ref="A1:C1"/>
    <mergeCell ref="E6:H6"/>
    <mergeCell ref="I6:P6"/>
    <mergeCell ref="E7:H7"/>
    <mergeCell ref="I7:P7"/>
    <mergeCell ref="A6:C7"/>
    <mergeCell ref="A8:C9"/>
    <mergeCell ref="R3:Z3"/>
    <mergeCell ref="A4:C5"/>
    <mergeCell ref="E4:H4"/>
    <mergeCell ref="E5:H5"/>
    <mergeCell ref="A2:C3"/>
    <mergeCell ref="E8:H8"/>
    <mergeCell ref="I8:P8"/>
    <mergeCell ref="E9:H9"/>
    <mergeCell ref="I9:P9"/>
    <mergeCell ref="I11:P11"/>
    <mergeCell ref="A12:C13"/>
    <mergeCell ref="A14:C15"/>
    <mergeCell ref="E15:H15"/>
    <mergeCell ref="I15:P15"/>
    <mergeCell ref="I12:P12"/>
    <mergeCell ref="I13:P13"/>
    <mergeCell ref="I14:P14"/>
    <mergeCell ref="A10:C11"/>
    <mergeCell ref="E10:H10"/>
    <mergeCell ref="I10:P10"/>
    <mergeCell ref="A16:C17"/>
    <mergeCell ref="E22:H22"/>
    <mergeCell ref="I17:P17"/>
    <mergeCell ref="I22:P22"/>
    <mergeCell ref="E16:H16"/>
    <mergeCell ref="E17:H17"/>
    <mergeCell ref="E19:H19"/>
    <mergeCell ref="I19:P19"/>
    <mergeCell ref="A20:C21"/>
    <mergeCell ref="E20:H20"/>
    <mergeCell ref="I20:P20"/>
    <mergeCell ref="E21:H21"/>
    <mergeCell ref="I21:P21"/>
    <mergeCell ref="A18:C19"/>
    <mergeCell ref="I18:P18"/>
    <mergeCell ref="E18:H18"/>
    <mergeCell ref="AC2:AE3"/>
    <mergeCell ref="Q1:AA1"/>
    <mergeCell ref="A46:C47"/>
    <mergeCell ref="E24:H24"/>
    <mergeCell ref="I24:P24"/>
    <mergeCell ref="A28:C29"/>
    <mergeCell ref="A30:C31"/>
    <mergeCell ref="A32:C33"/>
    <mergeCell ref="A36:C36"/>
    <mergeCell ref="A26:C27"/>
    <mergeCell ref="A22:C23"/>
    <mergeCell ref="E23:H23"/>
    <mergeCell ref="I23:P23"/>
    <mergeCell ref="E33:Y37"/>
    <mergeCell ref="A44:C45"/>
    <mergeCell ref="A24:C25"/>
  </mergeCells>
  <hyperlinks>
    <hyperlink ref="A4:C5" location="Landing!A1" display="Home" xr:uid="{ABAB2D25-B7B0-4EE9-AEE4-057334934150}"/>
    <hyperlink ref="A10:C11" location="SpaceUT!A1" display="- Utilities" xr:uid="{4BDC6033-60EC-4E00-9004-E7CBB426FE2B}"/>
    <hyperlink ref="A12:C13" location="SpaceSA!A1" display="- Safety" xr:uid="{F3615654-2DC8-4E07-90BA-9B0172AA62ED}"/>
    <hyperlink ref="A14:C15" location="SpaceFL!A1" display="- Flooring" xr:uid="{F841B5F7-DE6D-4566-BD61-3F29E5187E28}"/>
    <hyperlink ref="A16:C17" location="SpaceCL!A1" display="- Cleaning" xr:uid="{470A0703-580C-4864-B6CB-017020C45B10}"/>
    <hyperlink ref="A26:C27" location="SpaceGR!A1" display="- Graphics &amp; Rigging" xr:uid="{19FB7988-B52E-4764-9952-2E1974D677DB}"/>
    <hyperlink ref="A28:C29" location="SpaceCD!A1" display="Your contact details" xr:uid="{0162E2AD-D4AD-450D-883F-A0DD6EB572FD}"/>
    <hyperlink ref="A30:C31" location="SpaceOS!A1" display="Order summary" xr:uid="{E7C25BAB-FD2C-4F53-A95C-EE89238B2346}"/>
    <hyperlink ref="A32:C33" location="SpaceTC!A1" display="Terms and Conditions" xr:uid="{AC28F52A-B3EF-4A01-A9A2-F5CEAEB2950D}"/>
    <hyperlink ref="A20:C21" location="'SpaceCA (2)'!A1" display="- Catering - Lunch/Dinner" xr:uid="{8111FA46-F3F5-4EFD-91B1-90321EFAA00D}"/>
    <hyperlink ref="A22:C23" location="'SpaceCA (3)'!A1" display="- Catering - Alcohol" xr:uid="{75BE1F1E-9EEB-4F0B-89BF-18807A5B6715}"/>
    <hyperlink ref="A24:C25" location="'SpaceCA (4)'!A1" display="- Catering - Hygiene" xr:uid="{B6DAF085-0E5F-4829-807C-768DAEE50E63}"/>
    <hyperlink ref="A6:C7" location="SpaceO!A1" display="Important information" xr:uid="{F63C3285-07D1-4E27-9F85-CB455AFCDD0F}"/>
    <hyperlink ref="A8:C9" location="SpaceEI!A1" display=" - Event IT" xr:uid="{0D4ADDA0-5AD5-4F29-92A9-867B9C1E532A}"/>
    <hyperlink ref="A18:C19" location="SpaceCA!A1" display="- Catering - Breakfast" xr:uid="{EEEDE272-96DC-4748-A824-08D2F1CDEBA1}"/>
    <hyperlink ref="A44" r:id="rId1" display="eventorders.nec@necgroup.co.uk" xr:uid="{DAED3AE6-886D-4D53-BFC3-6FE828038C86}"/>
    <hyperlink ref="A44:C45" r:id="rId2" display="Click here to speak to our team!" xr:uid="{68B6C299-72E8-477A-A1B4-7B64636B5D06}"/>
  </hyperlinks>
  <printOptions horizontalCentered="1" verticalCentered="1"/>
  <pageMargins left="0.23622047244094491" right="0.23622047244094491" top="0.35433070866141736" bottom="0.35433070866141736" header="0.31496062992125984" footer="0.31496062992125984"/>
  <pageSetup paperSize="9" scale="7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E843C7D5-26EE-4CE1-B18E-116B0190405E}">
          <x14:formula1>
            <xm:f>Admin!$D$3:$D$19</xm:f>
          </x14:formula1>
          <xm:sqref>Z6:Z15 T17:T24 W17:W24 Z17:Z24 T6:T15 W6:W15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69C38-3EC7-4996-8FB9-4733D480C085}">
  <sheetPr>
    <tabColor rgb="FF1E384E"/>
    <pageSetUpPr autoPageBreaks="0" fitToPage="1"/>
  </sheetPr>
  <dimension ref="A1:AE87"/>
  <sheetViews>
    <sheetView showRowColHeaders="0" workbookViewId="0">
      <selection activeCell="A26" sqref="A26:C27"/>
    </sheetView>
  </sheetViews>
  <sheetFormatPr defaultColWidth="8.85546875" defaultRowHeight="18" x14ac:dyDescent="0.25"/>
  <cols>
    <col min="1" max="3" width="10.5703125" style="84" customWidth="1"/>
    <col min="4" max="4" width="4.5703125" style="1" customWidth="1"/>
    <col min="5" max="7" width="8.140625" style="1" customWidth="1"/>
    <col min="8" max="8" width="0.42578125" style="1" customWidth="1"/>
    <col min="9" max="15" width="7.5703125" style="1" customWidth="1"/>
    <col min="16" max="16" width="0.42578125" style="1" customWidth="1"/>
    <col min="17" max="17" width="9.5703125" style="1" customWidth="1"/>
    <col min="18" max="18" width="5.5703125" style="1" customWidth="1"/>
    <col min="19" max="19" width="8.28515625" style="257" bestFit="1" customWidth="1"/>
    <col min="20" max="20" width="13.7109375" style="1" bestFit="1" customWidth="1"/>
    <col min="21" max="21" width="5.5703125" style="1" customWidth="1"/>
    <col min="22" max="22" width="8.28515625" style="257" bestFit="1" customWidth="1"/>
    <col min="23" max="23" width="13.7109375" style="1" bestFit="1" customWidth="1"/>
    <col min="24" max="24" width="5.5703125" style="1" customWidth="1"/>
    <col min="25" max="25" width="8.28515625" style="257" bestFit="1" customWidth="1"/>
    <col min="26" max="26" width="13.7109375" style="1" bestFit="1" customWidth="1"/>
    <col min="27" max="27" width="9.5703125" style="1" customWidth="1"/>
    <col min="28" max="28" width="11.42578125" style="1" bestFit="1" customWidth="1"/>
    <col min="29" max="30" width="8.85546875" style="1" hidden="1" customWidth="1"/>
    <col min="31" max="31" width="6.42578125" style="1" hidden="1" customWidth="1"/>
    <col min="32" max="16384" width="8.85546875" style="1"/>
  </cols>
  <sheetData>
    <row r="1" spans="1:31" s="78" customFormat="1" ht="36" customHeight="1" x14ac:dyDescent="0.2">
      <c r="A1" s="541" t="s">
        <v>107</v>
      </c>
      <c r="B1" s="542"/>
      <c r="C1" s="542"/>
      <c r="E1" s="79" t="str">
        <f>Landing!B2</f>
        <v>NEC Products and Services Order Form 2024 - 2025</v>
      </c>
      <c r="K1" s="80"/>
      <c r="L1" s="80"/>
      <c r="M1" s="72"/>
      <c r="Q1" s="554" t="s">
        <v>709</v>
      </c>
      <c r="R1" s="554"/>
      <c r="S1" s="554"/>
      <c r="T1" s="554"/>
      <c r="U1" s="554"/>
      <c r="V1" s="554"/>
      <c r="W1" s="554"/>
      <c r="X1" s="554"/>
      <c r="Y1" s="554"/>
      <c r="Z1" s="554"/>
      <c r="AA1" s="554"/>
      <c r="AB1" s="287"/>
    </row>
    <row r="2" spans="1:31" ht="15" customHeight="1" x14ac:dyDescent="0.25">
      <c r="A2" s="543"/>
      <c r="B2" s="543"/>
      <c r="C2" s="543"/>
      <c r="D2" s="73"/>
      <c r="E2" s="73"/>
      <c r="F2" s="73"/>
      <c r="G2" s="73"/>
      <c r="H2" s="73"/>
      <c r="I2" s="73"/>
      <c r="J2" s="73"/>
      <c r="K2" s="73"/>
      <c r="L2" s="73"/>
      <c r="M2" s="73"/>
      <c r="N2" s="73"/>
      <c r="O2" s="73"/>
      <c r="P2" s="73"/>
      <c r="Q2" s="73"/>
      <c r="R2" s="73"/>
      <c r="S2" s="247"/>
      <c r="T2" s="73"/>
      <c r="U2" s="73"/>
      <c r="V2" s="247"/>
      <c r="W2" s="73"/>
      <c r="X2" s="73"/>
      <c r="Y2" s="247"/>
      <c r="Z2" s="73"/>
      <c r="AA2" s="73"/>
      <c r="AB2" s="73"/>
      <c r="AC2" s="661" t="s">
        <v>841</v>
      </c>
      <c r="AD2" s="661"/>
      <c r="AE2" s="661"/>
    </row>
    <row r="3" spans="1:31" ht="15" customHeight="1" x14ac:dyDescent="0.25">
      <c r="A3" s="543"/>
      <c r="B3" s="543"/>
      <c r="C3" s="543"/>
      <c r="D3" s="73"/>
      <c r="E3" s="298"/>
      <c r="F3" s="298"/>
      <c r="G3" s="298"/>
      <c r="H3" s="298"/>
      <c r="I3" s="298"/>
      <c r="J3" s="298"/>
      <c r="K3" s="298"/>
      <c r="L3" s="298"/>
      <c r="M3" s="298"/>
      <c r="N3" s="298"/>
      <c r="O3" s="298"/>
      <c r="P3" s="298"/>
      <c r="Q3" s="298"/>
      <c r="R3" s="656" t="s">
        <v>240</v>
      </c>
      <c r="S3" s="672"/>
      <c r="T3" s="672"/>
      <c r="U3" s="672"/>
      <c r="V3" s="672"/>
      <c r="W3" s="672"/>
      <c r="X3" s="672"/>
      <c r="Y3" s="672"/>
      <c r="Z3" s="673"/>
      <c r="AA3" s="298"/>
      <c r="AB3" s="298"/>
      <c r="AC3" s="662"/>
      <c r="AD3" s="662"/>
      <c r="AE3" s="662"/>
    </row>
    <row r="4" spans="1:31" ht="15" customHeight="1" x14ac:dyDescent="0.25">
      <c r="A4" s="544" t="s">
        <v>6</v>
      </c>
      <c r="B4" s="545"/>
      <c r="C4" s="546"/>
      <c r="D4" s="73"/>
      <c r="E4" s="602" t="s">
        <v>32</v>
      </c>
      <c r="F4" s="582"/>
      <c r="G4" s="582"/>
      <c r="H4" s="583"/>
      <c r="I4" s="455" t="s">
        <v>33</v>
      </c>
      <c r="J4" s="456"/>
      <c r="K4" s="456"/>
      <c r="L4" s="456"/>
      <c r="M4" s="456"/>
      <c r="N4" s="456"/>
      <c r="O4" s="456"/>
      <c r="P4" s="457"/>
      <c r="Q4" s="458" t="s">
        <v>637</v>
      </c>
      <c r="R4" s="459" t="s">
        <v>258</v>
      </c>
      <c r="S4" s="460" t="s">
        <v>165</v>
      </c>
      <c r="T4" s="459" t="s">
        <v>219</v>
      </c>
      <c r="U4" s="459" t="s">
        <v>258</v>
      </c>
      <c r="V4" s="460" t="s">
        <v>165</v>
      </c>
      <c r="W4" s="459" t="s">
        <v>219</v>
      </c>
      <c r="X4" s="459" t="s">
        <v>258</v>
      </c>
      <c r="Y4" s="460" t="s">
        <v>165</v>
      </c>
      <c r="Z4" s="461" t="s">
        <v>219</v>
      </c>
      <c r="AA4" s="458" t="s">
        <v>715</v>
      </c>
      <c r="AB4" s="462" t="s">
        <v>256</v>
      </c>
      <c r="AC4" s="441" t="s">
        <v>265</v>
      </c>
      <c r="AD4" s="441" t="s">
        <v>36</v>
      </c>
      <c r="AE4" s="441" t="s">
        <v>37</v>
      </c>
    </row>
    <row r="5" spans="1:31" ht="15" customHeight="1" x14ac:dyDescent="0.25">
      <c r="A5" s="544"/>
      <c r="B5" s="545"/>
      <c r="C5" s="546"/>
      <c r="D5" s="73"/>
      <c r="E5" s="555" t="s">
        <v>203</v>
      </c>
      <c r="F5" s="556"/>
      <c r="G5" s="556"/>
      <c r="H5" s="556"/>
      <c r="I5" s="184"/>
      <c r="J5" s="184"/>
      <c r="K5" s="184"/>
      <c r="L5" s="184"/>
      <c r="M5" s="184"/>
      <c r="N5" s="184"/>
      <c r="O5" s="184"/>
      <c r="P5" s="299"/>
      <c r="Q5" s="184"/>
      <c r="R5" s="242">
        <f>IF(SUM(R6:R9)&gt;0,9999,0)</f>
        <v>0</v>
      </c>
      <c r="S5" s="249"/>
      <c r="T5" s="184"/>
      <c r="U5" s="242">
        <f>IF(SUM(U6:U9)&gt;0,9999,0)</f>
        <v>0</v>
      </c>
      <c r="V5" s="249"/>
      <c r="W5" s="184"/>
      <c r="X5" s="242">
        <f>IF(SUM(X6:X9)&gt;0,9999,0)</f>
        <v>0</v>
      </c>
      <c r="Y5" s="249"/>
      <c r="Z5" s="184"/>
      <c r="AA5" s="347">
        <f>IF(SUM(AA6:AA9)&gt;0,9999,0)</f>
        <v>0</v>
      </c>
      <c r="AB5" s="185"/>
      <c r="AC5" s="442"/>
      <c r="AD5" s="442"/>
      <c r="AE5" s="442"/>
    </row>
    <row r="6" spans="1:31" ht="15" customHeight="1" x14ac:dyDescent="0.25">
      <c r="A6" s="544" t="s">
        <v>8</v>
      </c>
      <c r="B6" s="545"/>
      <c r="C6" s="546"/>
      <c r="D6" s="73"/>
      <c r="E6" s="659" t="s">
        <v>204</v>
      </c>
      <c r="F6" s="570"/>
      <c r="G6" s="570"/>
      <c r="H6" s="674"/>
      <c r="I6" s="569" t="s">
        <v>812</v>
      </c>
      <c r="J6" s="570"/>
      <c r="K6" s="570"/>
      <c r="L6" s="570"/>
      <c r="M6" s="570"/>
      <c r="N6" s="570"/>
      <c r="O6" s="570"/>
      <c r="P6" s="664"/>
      <c r="Q6" s="157">
        <v>7.45</v>
      </c>
      <c r="R6" s="469"/>
      <c r="S6" s="248"/>
      <c r="T6" s="239"/>
      <c r="U6" s="469"/>
      <c r="V6" s="259"/>
      <c r="W6" s="240"/>
      <c r="X6" s="469"/>
      <c r="Y6" s="261"/>
      <c r="Z6" s="241"/>
      <c r="AA6" s="498">
        <f t="shared" ref="AA6:AA9" si="0">SUM(R6,U6,X6)</f>
        <v>0</v>
      </c>
      <c r="AB6" s="224">
        <f t="shared" ref="AB6:AB9" si="1">$Q6*AA6</f>
        <v>0</v>
      </c>
      <c r="AC6" s="443">
        <f>$Q6*$AA6</f>
        <v>0</v>
      </c>
      <c r="AD6" s="443">
        <f t="shared" ref="AD6:AE13" si="2">$Q6*$AA6</f>
        <v>0</v>
      </c>
      <c r="AE6" s="443">
        <f t="shared" si="2"/>
        <v>0</v>
      </c>
    </row>
    <row r="7" spans="1:31" ht="15" customHeight="1" x14ac:dyDescent="0.25">
      <c r="A7" s="544"/>
      <c r="B7" s="545"/>
      <c r="C7" s="546"/>
      <c r="D7" s="73"/>
      <c r="E7" s="654" t="s">
        <v>205</v>
      </c>
      <c r="F7" s="558"/>
      <c r="G7" s="558"/>
      <c r="H7" s="663"/>
      <c r="I7" s="557" t="s">
        <v>813</v>
      </c>
      <c r="J7" s="558"/>
      <c r="K7" s="558"/>
      <c r="L7" s="558"/>
      <c r="M7" s="558"/>
      <c r="N7" s="558"/>
      <c r="O7" s="558"/>
      <c r="P7" s="609"/>
      <c r="Q7" s="157">
        <v>6.7</v>
      </c>
      <c r="R7" s="469"/>
      <c r="S7" s="248"/>
      <c r="T7" s="239"/>
      <c r="U7" s="469"/>
      <c r="V7" s="259"/>
      <c r="W7" s="240"/>
      <c r="X7" s="469"/>
      <c r="Y7" s="261"/>
      <c r="Z7" s="241"/>
      <c r="AA7" s="498">
        <f t="shared" si="0"/>
        <v>0</v>
      </c>
      <c r="AB7" s="224">
        <f t="shared" si="1"/>
        <v>0</v>
      </c>
      <c r="AC7" s="443">
        <f t="shared" ref="AC7:AC9" si="3">$Q7*$AA7</f>
        <v>0</v>
      </c>
      <c r="AD7" s="443">
        <f t="shared" si="2"/>
        <v>0</v>
      </c>
      <c r="AE7" s="443">
        <f t="shared" si="2"/>
        <v>0</v>
      </c>
    </row>
    <row r="8" spans="1:31" ht="15" customHeight="1" x14ac:dyDescent="0.25">
      <c r="A8" s="532" t="s">
        <v>843</v>
      </c>
      <c r="B8" s="533"/>
      <c r="C8" s="534"/>
      <c r="D8" s="73"/>
      <c r="E8" s="654" t="s">
        <v>206</v>
      </c>
      <c r="F8" s="558"/>
      <c r="G8" s="558"/>
      <c r="H8" s="663"/>
      <c r="I8" s="557"/>
      <c r="J8" s="558"/>
      <c r="K8" s="558"/>
      <c r="L8" s="558"/>
      <c r="M8" s="558"/>
      <c r="N8" s="558"/>
      <c r="O8" s="558"/>
      <c r="P8" s="609"/>
      <c r="Q8" s="157">
        <v>2.7</v>
      </c>
      <c r="R8" s="469"/>
      <c r="S8" s="248"/>
      <c r="T8" s="239"/>
      <c r="U8" s="469"/>
      <c r="V8" s="259"/>
      <c r="W8" s="240"/>
      <c r="X8" s="469"/>
      <c r="Y8" s="261"/>
      <c r="Z8" s="241"/>
      <c r="AA8" s="498">
        <f t="shared" si="0"/>
        <v>0</v>
      </c>
      <c r="AB8" s="224">
        <f t="shared" si="1"/>
        <v>0</v>
      </c>
      <c r="AC8" s="443">
        <f t="shared" si="3"/>
        <v>0</v>
      </c>
      <c r="AD8" s="443">
        <f t="shared" si="2"/>
        <v>0</v>
      </c>
      <c r="AE8" s="443">
        <f t="shared" si="2"/>
        <v>0</v>
      </c>
    </row>
    <row r="9" spans="1:31" ht="15" customHeight="1" x14ac:dyDescent="0.25">
      <c r="A9" s="535"/>
      <c r="B9" s="536"/>
      <c r="C9" s="537"/>
      <c r="D9" s="73"/>
      <c r="E9" s="654" t="s">
        <v>207</v>
      </c>
      <c r="F9" s="558"/>
      <c r="G9" s="558"/>
      <c r="H9" s="663"/>
      <c r="I9" s="557"/>
      <c r="J9" s="558"/>
      <c r="K9" s="558"/>
      <c r="L9" s="558"/>
      <c r="M9" s="558"/>
      <c r="N9" s="558"/>
      <c r="O9" s="558"/>
      <c r="P9" s="609"/>
      <c r="Q9" s="157">
        <v>3.75</v>
      </c>
      <c r="R9" s="469"/>
      <c r="S9" s="248"/>
      <c r="T9" s="239"/>
      <c r="U9" s="469"/>
      <c r="V9" s="259"/>
      <c r="W9" s="240"/>
      <c r="X9" s="469"/>
      <c r="Y9" s="261"/>
      <c r="Z9" s="241"/>
      <c r="AA9" s="498">
        <f t="shared" si="0"/>
        <v>0</v>
      </c>
      <c r="AB9" s="224">
        <f t="shared" si="1"/>
        <v>0</v>
      </c>
      <c r="AC9" s="443">
        <f t="shared" si="3"/>
        <v>0</v>
      </c>
      <c r="AD9" s="443">
        <f t="shared" si="2"/>
        <v>0</v>
      </c>
      <c r="AE9" s="443">
        <f t="shared" si="2"/>
        <v>0</v>
      </c>
    </row>
    <row r="10" spans="1:31" ht="15" customHeight="1" x14ac:dyDescent="0.25">
      <c r="A10" s="532" t="s">
        <v>702</v>
      </c>
      <c r="B10" s="533"/>
      <c r="C10" s="534"/>
      <c r="D10" s="73"/>
      <c r="E10" s="555" t="s">
        <v>208</v>
      </c>
      <c r="F10" s="556"/>
      <c r="G10" s="556"/>
      <c r="H10" s="556"/>
      <c r="I10" s="184"/>
      <c r="J10" s="184"/>
      <c r="K10" s="184"/>
      <c r="L10" s="184"/>
      <c r="M10" s="184"/>
      <c r="N10" s="184"/>
      <c r="O10" s="184"/>
      <c r="P10" s="299"/>
      <c r="Q10" s="223"/>
      <c r="R10" s="242">
        <f>IF(SUM(R11:R13)&gt;0,9999,0)</f>
        <v>0</v>
      </c>
      <c r="S10" s="356"/>
      <c r="T10" s="357"/>
      <c r="U10" s="242">
        <f>IF(SUM(U11:U13)&gt;0,9999,0)</f>
        <v>0</v>
      </c>
      <c r="V10" s="356"/>
      <c r="W10" s="357"/>
      <c r="X10" s="242">
        <f>IF(SUM(X11:X13)&gt;0,9999,0)</f>
        <v>0</v>
      </c>
      <c r="Y10" s="356"/>
      <c r="Z10" s="357"/>
      <c r="AA10" s="347">
        <f>IF(SUM(AA11:AA13)&gt;0,9999,0)</f>
        <v>0</v>
      </c>
      <c r="AB10" s="185"/>
      <c r="AC10" s="444"/>
      <c r="AD10" s="444"/>
      <c r="AE10" s="444"/>
    </row>
    <row r="11" spans="1:31" ht="15" customHeight="1" x14ac:dyDescent="0.25">
      <c r="A11" s="535"/>
      <c r="B11" s="536"/>
      <c r="C11" s="537"/>
      <c r="D11" s="73"/>
      <c r="E11" s="659" t="s">
        <v>209</v>
      </c>
      <c r="F11" s="570"/>
      <c r="G11" s="570"/>
      <c r="H11" s="674"/>
      <c r="I11" s="569" t="s">
        <v>210</v>
      </c>
      <c r="J11" s="570"/>
      <c r="K11" s="570"/>
      <c r="L11" s="570"/>
      <c r="M11" s="570"/>
      <c r="N11" s="570"/>
      <c r="O11" s="570"/>
      <c r="P11" s="664"/>
      <c r="Q11" s="157">
        <v>24.6</v>
      </c>
      <c r="R11" s="469"/>
      <c r="S11" s="248"/>
      <c r="T11" s="239"/>
      <c r="U11" s="469"/>
      <c r="V11" s="259"/>
      <c r="W11" s="240"/>
      <c r="X11" s="469"/>
      <c r="Y11" s="261"/>
      <c r="Z11" s="241"/>
      <c r="AA11" s="498">
        <f>SUM(R11,U11,X11)</f>
        <v>0</v>
      </c>
      <c r="AB11" s="224">
        <f>$Q11*AA11</f>
        <v>0</v>
      </c>
      <c r="AC11" s="443">
        <f t="shared" ref="AC11:AC13" si="4">$Q11*$AA11</f>
        <v>0</v>
      </c>
      <c r="AD11" s="443">
        <f t="shared" si="2"/>
        <v>0</v>
      </c>
      <c r="AE11" s="443">
        <f t="shared" si="2"/>
        <v>0</v>
      </c>
    </row>
    <row r="12" spans="1:31" ht="15" customHeight="1" x14ac:dyDescent="0.25">
      <c r="A12" s="532" t="s">
        <v>703</v>
      </c>
      <c r="B12" s="533"/>
      <c r="C12" s="534"/>
      <c r="D12" s="73"/>
      <c r="E12" s="654" t="s">
        <v>211</v>
      </c>
      <c r="F12" s="558"/>
      <c r="G12" s="558"/>
      <c r="H12" s="663"/>
      <c r="I12" s="557" t="s">
        <v>212</v>
      </c>
      <c r="J12" s="558"/>
      <c r="K12" s="558"/>
      <c r="L12" s="558"/>
      <c r="M12" s="558"/>
      <c r="N12" s="558"/>
      <c r="O12" s="558"/>
      <c r="P12" s="609"/>
      <c r="Q12" s="157">
        <v>14.45</v>
      </c>
      <c r="R12" s="469"/>
      <c r="S12" s="248"/>
      <c r="T12" s="239"/>
      <c r="U12" s="469"/>
      <c r="V12" s="259"/>
      <c r="W12" s="240"/>
      <c r="X12" s="469"/>
      <c r="Y12" s="261"/>
      <c r="Z12" s="241"/>
      <c r="AA12" s="498">
        <f>SUM(R12,U12,X12)</f>
        <v>0</v>
      </c>
      <c r="AB12" s="224">
        <f>$Q12*AA12</f>
        <v>0</v>
      </c>
      <c r="AC12" s="443">
        <f t="shared" si="4"/>
        <v>0</v>
      </c>
      <c r="AD12" s="443">
        <f t="shared" si="2"/>
        <v>0</v>
      </c>
      <c r="AE12" s="443">
        <f t="shared" si="2"/>
        <v>0</v>
      </c>
    </row>
    <row r="13" spans="1:31" ht="15" customHeight="1" x14ac:dyDescent="0.25">
      <c r="A13" s="535"/>
      <c r="B13" s="536"/>
      <c r="C13" s="537"/>
      <c r="D13" s="73"/>
      <c r="E13" s="667" t="s">
        <v>213</v>
      </c>
      <c r="F13" s="625"/>
      <c r="G13" s="625"/>
      <c r="H13" s="668"/>
      <c r="I13" s="624" t="s">
        <v>214</v>
      </c>
      <c r="J13" s="625"/>
      <c r="K13" s="625"/>
      <c r="L13" s="625"/>
      <c r="M13" s="625"/>
      <c r="N13" s="625"/>
      <c r="O13" s="625"/>
      <c r="P13" s="666"/>
      <c r="Q13" s="191">
        <v>160.5</v>
      </c>
      <c r="R13" s="472"/>
      <c r="S13" s="250"/>
      <c r="T13" s="244"/>
      <c r="U13" s="472"/>
      <c r="V13" s="260"/>
      <c r="W13" s="245"/>
      <c r="X13" s="472"/>
      <c r="Y13" s="262"/>
      <c r="Z13" s="246"/>
      <c r="AA13" s="500">
        <f>SUM(R13,U13,X13)</f>
        <v>0</v>
      </c>
      <c r="AB13" s="225">
        <f>$Q13*AA13</f>
        <v>0</v>
      </c>
      <c r="AC13" s="445">
        <f t="shared" si="4"/>
        <v>0</v>
      </c>
      <c r="AD13" s="445">
        <f t="shared" si="2"/>
        <v>0</v>
      </c>
      <c r="AE13" s="445">
        <f t="shared" si="2"/>
        <v>0</v>
      </c>
    </row>
    <row r="14" spans="1:31" ht="15" customHeight="1" x14ac:dyDescent="0.25">
      <c r="A14" s="532" t="s">
        <v>650</v>
      </c>
      <c r="B14" s="533"/>
      <c r="C14" s="534"/>
      <c r="D14" s="73"/>
      <c r="E14" s="74"/>
      <c r="F14" s="74"/>
      <c r="G14" s="74"/>
      <c r="H14" s="74"/>
      <c r="I14" s="74"/>
      <c r="J14" s="74"/>
      <c r="K14" s="74"/>
      <c r="L14" s="74"/>
      <c r="M14" s="74"/>
      <c r="N14" s="74"/>
      <c r="O14" s="74"/>
      <c r="P14" s="74"/>
      <c r="Q14" s="99"/>
      <c r="R14" s="87"/>
      <c r="S14" s="251"/>
      <c r="T14" s="99"/>
      <c r="U14" s="87"/>
      <c r="V14" s="251"/>
      <c r="W14" s="99"/>
      <c r="X14" s="87"/>
      <c r="Y14" s="251"/>
      <c r="Z14" s="99"/>
      <c r="AA14" s="87"/>
      <c r="AB14" s="99"/>
    </row>
    <row r="15" spans="1:31" ht="15" customHeight="1" x14ac:dyDescent="0.25">
      <c r="A15" s="535"/>
      <c r="B15" s="536"/>
      <c r="C15" s="537"/>
      <c r="D15" s="73"/>
      <c r="E15" s="143" t="s">
        <v>215</v>
      </c>
      <c r="F15" s="143"/>
      <c r="G15" s="143"/>
      <c r="H15" s="143"/>
      <c r="I15" s="143"/>
      <c r="J15" s="143"/>
      <c r="K15" s="143"/>
      <c r="L15" s="143"/>
      <c r="M15" s="143"/>
      <c r="N15" s="143"/>
      <c r="O15" s="143"/>
      <c r="P15" s="143"/>
      <c r="Q15" s="144"/>
      <c r="R15" s="138"/>
      <c r="S15" s="252"/>
      <c r="T15" s="144"/>
      <c r="U15" s="138"/>
      <c r="V15" s="252"/>
      <c r="W15" s="144"/>
      <c r="X15" s="138"/>
      <c r="Y15" s="252"/>
      <c r="Z15" s="99"/>
      <c r="AA15" s="87"/>
      <c r="AB15" s="99"/>
    </row>
    <row r="16" spans="1:31" ht="15" customHeight="1" x14ac:dyDescent="0.25">
      <c r="A16" s="532" t="s">
        <v>651</v>
      </c>
      <c r="B16" s="533"/>
      <c r="C16" s="534"/>
      <c r="D16" s="73"/>
      <c r="E16" s="139"/>
      <c r="F16" s="139"/>
      <c r="G16" s="139"/>
      <c r="H16" s="139"/>
      <c r="I16" s="139"/>
      <c r="J16" s="139"/>
      <c r="K16" s="139"/>
      <c r="L16" s="139"/>
      <c r="M16" s="139"/>
      <c r="N16" s="139"/>
      <c r="O16" s="139"/>
      <c r="P16" s="139"/>
      <c r="Q16" s="139"/>
      <c r="R16" s="139"/>
      <c r="S16" s="253"/>
      <c r="T16" s="139"/>
      <c r="U16" s="139"/>
      <c r="V16" s="253"/>
      <c r="W16" s="139"/>
      <c r="X16" s="139"/>
      <c r="Y16" s="253"/>
      <c r="Z16" s="90"/>
      <c r="AA16" s="90"/>
      <c r="AB16" s="90"/>
    </row>
    <row r="17" spans="1:28" ht="15" customHeight="1" x14ac:dyDescent="0.25">
      <c r="A17" s="535"/>
      <c r="B17" s="536"/>
      <c r="C17" s="537"/>
      <c r="D17" s="73"/>
      <c r="E17" s="139" t="s">
        <v>250</v>
      </c>
      <c r="F17" s="139"/>
      <c r="G17" s="139"/>
      <c r="H17" s="139"/>
      <c r="I17" s="139"/>
      <c r="J17" s="139"/>
      <c r="K17" s="139"/>
      <c r="L17" s="139"/>
      <c r="M17" s="139"/>
      <c r="N17" s="139"/>
      <c r="O17" s="139"/>
      <c r="P17" s="139"/>
      <c r="Q17" s="139"/>
      <c r="R17" s="139"/>
      <c r="S17" s="253"/>
      <c r="T17" s="139"/>
      <c r="U17" s="139"/>
      <c r="V17" s="253"/>
      <c r="W17" s="139"/>
      <c r="X17" s="139"/>
      <c r="Y17" s="253"/>
      <c r="Z17" s="90"/>
      <c r="AA17" s="90"/>
      <c r="AB17" s="90"/>
    </row>
    <row r="18" spans="1:28" ht="15" customHeight="1" x14ac:dyDescent="0.25">
      <c r="A18" s="532" t="s">
        <v>704</v>
      </c>
      <c r="B18" s="533"/>
      <c r="C18" s="534"/>
      <c r="D18" s="73"/>
      <c r="E18" s="139" t="s">
        <v>842</v>
      </c>
      <c r="F18" s="139"/>
      <c r="G18" s="139"/>
      <c r="H18" s="139"/>
      <c r="I18" s="139"/>
      <c r="J18" s="139"/>
      <c r="K18" s="139"/>
      <c r="L18" s="139"/>
      <c r="M18" s="139"/>
      <c r="N18" s="139"/>
      <c r="O18" s="139"/>
      <c r="P18" s="139"/>
      <c r="Q18" s="139"/>
      <c r="R18" s="139"/>
      <c r="S18" s="253"/>
      <c r="T18" s="139"/>
      <c r="U18" s="139"/>
      <c r="V18" s="253"/>
      <c r="W18" s="139"/>
      <c r="X18" s="139"/>
      <c r="Y18" s="253"/>
      <c r="Z18" s="90"/>
      <c r="AA18" s="90"/>
      <c r="AB18" s="90"/>
    </row>
    <row r="19" spans="1:28" ht="15" customHeight="1" x14ac:dyDescent="0.25">
      <c r="A19" s="535"/>
      <c r="B19" s="536"/>
      <c r="C19" s="537"/>
      <c r="D19" s="73"/>
      <c r="E19" s="139" t="s">
        <v>251</v>
      </c>
      <c r="F19" s="139"/>
      <c r="G19" s="139"/>
      <c r="H19" s="139"/>
      <c r="I19" s="139"/>
      <c r="J19" s="139"/>
      <c r="K19" s="139"/>
      <c r="L19" s="139"/>
      <c r="M19" s="139"/>
      <c r="N19" s="139"/>
      <c r="O19" s="139"/>
      <c r="P19" s="139"/>
      <c r="Q19" s="139"/>
      <c r="R19" s="139"/>
      <c r="S19" s="253"/>
      <c r="T19" s="139"/>
      <c r="U19" s="139"/>
      <c r="V19" s="253"/>
      <c r="W19" s="139"/>
      <c r="X19" s="139"/>
      <c r="Y19" s="253"/>
      <c r="Z19" s="90"/>
      <c r="AA19" s="90"/>
      <c r="AB19" s="90"/>
    </row>
    <row r="20" spans="1:28" ht="15" customHeight="1" x14ac:dyDescent="0.25">
      <c r="A20" s="532" t="s">
        <v>705</v>
      </c>
      <c r="B20" s="533"/>
      <c r="C20" s="534"/>
      <c r="D20" s="73"/>
      <c r="E20" s="139"/>
      <c r="F20" s="139"/>
      <c r="G20" s="139"/>
      <c r="H20" s="139"/>
      <c r="I20" s="139"/>
      <c r="J20" s="139"/>
      <c r="K20" s="139"/>
      <c r="L20" s="139"/>
      <c r="M20" s="139"/>
      <c r="N20" s="139"/>
      <c r="O20" s="139"/>
      <c r="P20" s="139"/>
      <c r="Q20" s="139"/>
      <c r="R20" s="139"/>
      <c r="S20" s="253"/>
      <c r="T20" s="139"/>
      <c r="U20" s="139"/>
      <c r="V20" s="253"/>
      <c r="W20" s="139"/>
      <c r="X20" s="139"/>
      <c r="Y20" s="253"/>
      <c r="Z20" s="90"/>
      <c r="AA20" s="90"/>
      <c r="AB20" s="90"/>
    </row>
    <row r="21" spans="1:28" ht="15" customHeight="1" x14ac:dyDescent="0.25">
      <c r="A21" s="535"/>
      <c r="B21" s="536"/>
      <c r="C21" s="537"/>
      <c r="D21" s="73"/>
      <c r="E21" s="134" t="s">
        <v>216</v>
      </c>
      <c r="F21" s="139"/>
      <c r="G21" s="139"/>
      <c r="H21" s="139"/>
      <c r="I21" s="139"/>
      <c r="J21" s="139"/>
      <c r="K21" s="139"/>
      <c r="L21" s="139"/>
      <c r="M21" s="139"/>
      <c r="N21" s="139"/>
      <c r="O21" s="139"/>
      <c r="P21" s="139"/>
      <c r="Q21" s="139"/>
      <c r="R21" s="139"/>
      <c r="S21" s="253"/>
      <c r="T21" s="139"/>
      <c r="U21" s="139"/>
      <c r="V21" s="253"/>
      <c r="W21" s="139"/>
      <c r="X21" s="139"/>
      <c r="Y21" s="253"/>
      <c r="Z21" s="90"/>
      <c r="AA21" s="90"/>
      <c r="AB21" s="90"/>
    </row>
    <row r="22" spans="1:28" ht="15" customHeight="1" x14ac:dyDescent="0.25">
      <c r="A22" s="532" t="s">
        <v>706</v>
      </c>
      <c r="B22" s="533"/>
      <c r="C22" s="534"/>
      <c r="D22" s="73"/>
      <c r="E22" s="677" t="s">
        <v>217</v>
      </c>
      <c r="F22" s="677"/>
      <c r="G22" s="677"/>
      <c r="H22" s="677"/>
      <c r="I22" s="677"/>
      <c r="J22" s="677"/>
      <c r="K22" s="677"/>
      <c r="L22" s="677"/>
      <c r="M22" s="677"/>
      <c r="N22" s="677"/>
      <c r="O22" s="677"/>
      <c r="P22" s="677"/>
      <c r="Q22" s="677"/>
      <c r="R22" s="677"/>
      <c r="S22" s="677"/>
      <c r="T22" s="677"/>
      <c r="U22" s="677"/>
      <c r="V22" s="677"/>
      <c r="W22" s="677"/>
      <c r="X22" s="677"/>
      <c r="Y22" s="677"/>
      <c r="Z22" s="90"/>
      <c r="AA22" s="90"/>
      <c r="AB22" s="90"/>
    </row>
    <row r="23" spans="1:28" ht="15" customHeight="1" x14ac:dyDescent="0.25">
      <c r="A23" s="535"/>
      <c r="B23" s="536"/>
      <c r="C23" s="537"/>
      <c r="D23" s="73"/>
      <c r="E23" s="677"/>
      <c r="F23" s="677"/>
      <c r="G23" s="677"/>
      <c r="H23" s="677"/>
      <c r="I23" s="677"/>
      <c r="J23" s="677"/>
      <c r="K23" s="677"/>
      <c r="L23" s="677"/>
      <c r="M23" s="677"/>
      <c r="N23" s="677"/>
      <c r="O23" s="677"/>
      <c r="P23" s="677"/>
      <c r="Q23" s="677"/>
      <c r="R23" s="677"/>
      <c r="S23" s="677"/>
      <c r="T23" s="677"/>
      <c r="U23" s="677"/>
      <c r="V23" s="677"/>
      <c r="W23" s="677"/>
      <c r="X23" s="677"/>
      <c r="Y23" s="677"/>
      <c r="Z23" s="73"/>
      <c r="AA23" s="73"/>
      <c r="AB23" s="73"/>
    </row>
    <row r="24" spans="1:28" ht="15" customHeight="1" x14ac:dyDescent="0.25">
      <c r="A24" s="591" t="s">
        <v>707</v>
      </c>
      <c r="B24" s="592"/>
      <c r="C24" s="593"/>
      <c r="D24" s="73"/>
      <c r="E24" s="677"/>
      <c r="F24" s="677"/>
      <c r="G24" s="677"/>
      <c r="H24" s="677"/>
      <c r="I24" s="677"/>
      <c r="J24" s="677"/>
      <c r="K24" s="677"/>
      <c r="L24" s="677"/>
      <c r="M24" s="677"/>
      <c r="N24" s="677"/>
      <c r="O24" s="677"/>
      <c r="P24" s="677"/>
      <c r="Q24" s="677"/>
      <c r="R24" s="677"/>
      <c r="S24" s="677"/>
      <c r="T24" s="677"/>
      <c r="U24" s="677"/>
      <c r="V24" s="677"/>
      <c r="W24" s="677"/>
      <c r="X24" s="677"/>
      <c r="Y24" s="677"/>
      <c r="Z24" s="90"/>
      <c r="AA24" s="90"/>
      <c r="AB24" s="90"/>
    </row>
    <row r="25" spans="1:28" ht="15" customHeight="1" x14ac:dyDescent="0.25">
      <c r="A25" s="594"/>
      <c r="B25" s="595"/>
      <c r="C25" s="596"/>
      <c r="D25" s="73"/>
      <c r="E25" s="677"/>
      <c r="F25" s="677"/>
      <c r="G25" s="677"/>
      <c r="H25" s="677"/>
      <c r="I25" s="677"/>
      <c r="J25" s="677"/>
      <c r="K25" s="677"/>
      <c r="L25" s="677"/>
      <c r="M25" s="677"/>
      <c r="N25" s="677"/>
      <c r="O25" s="677"/>
      <c r="P25" s="677"/>
      <c r="Q25" s="677"/>
      <c r="R25" s="677"/>
      <c r="S25" s="677"/>
      <c r="T25" s="677"/>
      <c r="U25" s="677"/>
      <c r="V25" s="677"/>
      <c r="W25" s="677"/>
      <c r="X25" s="677"/>
      <c r="Y25" s="677"/>
      <c r="Z25" s="90"/>
      <c r="AA25" s="90"/>
      <c r="AB25" s="90"/>
    </row>
    <row r="26" spans="1:28" ht="15" customHeight="1" x14ac:dyDescent="0.25">
      <c r="A26" s="532" t="s">
        <v>708</v>
      </c>
      <c r="B26" s="533"/>
      <c r="C26" s="534"/>
      <c r="D26" s="73"/>
      <c r="E26" s="677"/>
      <c r="F26" s="677"/>
      <c r="G26" s="677"/>
      <c r="H26" s="677"/>
      <c r="I26" s="677"/>
      <c r="J26" s="677"/>
      <c r="K26" s="677"/>
      <c r="L26" s="677"/>
      <c r="M26" s="677"/>
      <c r="N26" s="677"/>
      <c r="O26" s="677"/>
      <c r="P26" s="677"/>
      <c r="Q26" s="677"/>
      <c r="R26" s="677"/>
      <c r="S26" s="677"/>
      <c r="T26" s="677"/>
      <c r="U26" s="677"/>
      <c r="V26" s="677"/>
      <c r="W26" s="677"/>
      <c r="X26" s="677"/>
      <c r="Y26" s="677"/>
      <c r="Z26" s="90"/>
      <c r="AA26" s="90"/>
      <c r="AB26" s="90"/>
    </row>
    <row r="27" spans="1:28" ht="15" customHeight="1" x14ac:dyDescent="0.25">
      <c r="A27" s="535"/>
      <c r="B27" s="536"/>
      <c r="C27" s="537"/>
      <c r="D27" s="73"/>
      <c r="E27" s="139" t="s">
        <v>262</v>
      </c>
      <c r="F27" s="139"/>
      <c r="G27" s="139"/>
      <c r="H27" s="139"/>
      <c r="I27" s="139"/>
      <c r="J27" s="139"/>
      <c r="K27" s="139"/>
      <c r="L27" s="139"/>
      <c r="M27" s="139"/>
      <c r="N27" s="139"/>
      <c r="O27" s="139"/>
      <c r="P27" s="139"/>
      <c r="Q27" s="139"/>
      <c r="R27" s="139"/>
      <c r="S27" s="253"/>
      <c r="T27" s="139"/>
      <c r="U27" s="139"/>
      <c r="V27" s="253"/>
      <c r="W27" s="139"/>
      <c r="X27" s="139"/>
      <c r="Y27" s="253"/>
      <c r="Z27" s="90"/>
      <c r="AA27" s="90"/>
      <c r="AB27" s="90"/>
    </row>
    <row r="28" spans="1:28" ht="15" customHeight="1" x14ac:dyDescent="0.25">
      <c r="A28" s="532" t="s">
        <v>14</v>
      </c>
      <c r="B28" s="533"/>
      <c r="C28" s="534"/>
      <c r="D28" s="73"/>
      <c r="E28" s="139" t="s">
        <v>218</v>
      </c>
      <c r="F28" s="139"/>
      <c r="G28" s="139"/>
      <c r="H28" s="139"/>
      <c r="I28" s="139"/>
      <c r="J28" s="139"/>
      <c r="K28" s="139"/>
      <c r="L28" s="139"/>
      <c r="M28" s="139"/>
      <c r="N28" s="139"/>
      <c r="O28" s="139"/>
      <c r="P28" s="139"/>
      <c r="Q28" s="139"/>
      <c r="R28" s="139"/>
      <c r="S28" s="253"/>
      <c r="T28" s="139"/>
      <c r="U28" s="139"/>
      <c r="V28" s="253"/>
      <c r="W28" s="139"/>
      <c r="X28" s="139"/>
      <c r="Y28" s="253"/>
      <c r="Z28" s="90"/>
      <c r="AA28" s="90"/>
      <c r="AB28" s="90"/>
    </row>
    <row r="29" spans="1:28" ht="15" customHeight="1" x14ac:dyDescent="0.25">
      <c r="A29" s="535"/>
      <c r="B29" s="536"/>
      <c r="C29" s="537"/>
      <c r="D29" s="73"/>
      <c r="E29" s="73"/>
      <c r="F29" s="100"/>
      <c r="G29" s="100"/>
      <c r="H29" s="100"/>
      <c r="I29" s="100"/>
      <c r="J29" s="100"/>
      <c r="K29" s="100"/>
      <c r="L29" s="100"/>
      <c r="M29" s="100"/>
      <c r="N29" s="100"/>
      <c r="O29" s="100"/>
      <c r="P29" s="100"/>
      <c r="Q29" s="100"/>
      <c r="R29" s="100"/>
      <c r="S29" s="254"/>
      <c r="T29" s="100"/>
      <c r="U29" s="100"/>
      <c r="V29" s="254"/>
      <c r="W29" s="100"/>
      <c r="X29" s="100"/>
      <c r="Y29" s="254"/>
      <c r="Z29" s="100"/>
      <c r="AA29" s="100"/>
      <c r="AB29" s="100"/>
    </row>
    <row r="30" spans="1:28" ht="15" customHeight="1" x14ac:dyDescent="0.25">
      <c r="A30" s="532" t="s">
        <v>17</v>
      </c>
      <c r="B30" s="533"/>
      <c r="C30" s="534"/>
      <c r="D30" s="73"/>
      <c r="E30" s="73"/>
      <c r="F30" s="90"/>
      <c r="G30" s="90"/>
      <c r="H30" s="90"/>
      <c r="I30" s="90"/>
      <c r="J30" s="90"/>
      <c r="K30" s="90"/>
      <c r="L30" s="90"/>
      <c r="M30" s="90"/>
      <c r="N30" s="90"/>
      <c r="O30" s="90"/>
      <c r="P30" s="90"/>
      <c r="Q30" s="90"/>
      <c r="R30" s="90"/>
      <c r="S30" s="255"/>
      <c r="T30" s="90"/>
      <c r="U30" s="90"/>
      <c r="V30" s="255"/>
      <c r="W30" s="90"/>
      <c r="X30" s="90"/>
      <c r="Y30" s="255"/>
      <c r="Z30" s="90"/>
      <c r="AA30" s="90"/>
      <c r="AB30" s="90"/>
    </row>
    <row r="31" spans="1:28" ht="15" customHeight="1" x14ac:dyDescent="0.25">
      <c r="A31" s="535"/>
      <c r="B31" s="536"/>
      <c r="C31" s="537"/>
      <c r="D31" s="73"/>
      <c r="E31" s="73"/>
      <c r="F31" s="90"/>
      <c r="G31" s="90"/>
      <c r="H31" s="90"/>
      <c r="I31" s="90"/>
      <c r="J31" s="90"/>
      <c r="K31" s="90"/>
      <c r="L31" s="90"/>
      <c r="M31" s="90"/>
      <c r="N31" s="90"/>
      <c r="O31" s="90"/>
      <c r="P31" s="90"/>
      <c r="Q31" s="90"/>
      <c r="R31" s="90"/>
      <c r="S31" s="255"/>
      <c r="T31" s="90"/>
      <c r="U31" s="90"/>
      <c r="V31" s="255"/>
      <c r="W31" s="90"/>
      <c r="X31" s="90"/>
      <c r="Y31" s="255"/>
      <c r="Z31" s="90"/>
      <c r="AA31" s="90"/>
      <c r="AB31" s="90"/>
    </row>
    <row r="32" spans="1:28" ht="15" customHeight="1" x14ac:dyDescent="0.25">
      <c r="A32" s="532" t="s">
        <v>19</v>
      </c>
      <c r="B32" s="533"/>
      <c r="C32" s="534"/>
      <c r="D32" s="73"/>
      <c r="E32" s="73"/>
      <c r="F32" s="73"/>
      <c r="G32" s="73"/>
      <c r="H32" s="73"/>
      <c r="I32" s="73"/>
      <c r="J32" s="73"/>
      <c r="K32" s="73"/>
      <c r="L32" s="73"/>
      <c r="M32" s="73"/>
      <c r="N32" s="73"/>
      <c r="O32" s="73"/>
      <c r="P32" s="73"/>
      <c r="Q32" s="73"/>
      <c r="R32" s="73"/>
      <c r="S32" s="247"/>
      <c r="T32" s="73"/>
      <c r="U32" s="73"/>
      <c r="V32" s="247"/>
      <c r="W32" s="73"/>
      <c r="X32" s="73"/>
      <c r="Y32" s="247"/>
      <c r="Z32" s="73"/>
      <c r="AA32" s="73"/>
      <c r="AB32" s="73"/>
    </row>
    <row r="33" spans="1:28" ht="15" customHeight="1" x14ac:dyDescent="0.25">
      <c r="A33" s="535"/>
      <c r="B33" s="536"/>
      <c r="C33" s="537"/>
      <c r="D33" s="73"/>
      <c r="E33" s="73"/>
      <c r="F33" s="73"/>
      <c r="G33" s="73"/>
      <c r="H33" s="73"/>
      <c r="I33" s="73"/>
      <c r="J33" s="73"/>
      <c r="K33" s="73"/>
      <c r="L33" s="73"/>
      <c r="M33" s="73"/>
      <c r="N33" s="73"/>
      <c r="O33" s="73"/>
      <c r="P33" s="73"/>
      <c r="Q33" s="73"/>
      <c r="R33" s="73"/>
      <c r="S33" s="247"/>
      <c r="T33" s="73"/>
      <c r="U33" s="73"/>
      <c r="V33" s="247"/>
      <c r="W33" s="73"/>
      <c r="X33" s="73"/>
      <c r="Y33" s="247"/>
      <c r="Z33" s="73"/>
      <c r="AA33" s="73"/>
      <c r="AB33" s="73"/>
    </row>
    <row r="34" spans="1:28" ht="15" customHeight="1" x14ac:dyDescent="0.25">
      <c r="A34" s="81"/>
      <c r="B34" s="81"/>
      <c r="C34" s="81"/>
      <c r="D34" s="73"/>
      <c r="E34" s="73"/>
      <c r="F34" s="73"/>
      <c r="G34" s="73"/>
      <c r="H34" s="73"/>
      <c r="I34" s="73"/>
      <c r="J34" s="73"/>
      <c r="K34" s="73"/>
      <c r="L34" s="73"/>
      <c r="M34" s="73"/>
      <c r="N34" s="73"/>
      <c r="O34" s="73"/>
      <c r="P34" s="73"/>
      <c r="Q34" s="73"/>
      <c r="R34" s="73"/>
      <c r="S34" s="247"/>
      <c r="T34" s="73"/>
      <c r="U34" s="73"/>
      <c r="V34" s="247"/>
      <c r="W34" s="73"/>
      <c r="X34" s="73"/>
      <c r="Y34" s="247"/>
      <c r="Z34" s="73"/>
      <c r="AA34" s="73"/>
      <c r="AB34" s="73"/>
    </row>
    <row r="35" spans="1:28" ht="15" customHeight="1" x14ac:dyDescent="0.25">
      <c r="A35" s="82"/>
      <c r="B35" s="82"/>
      <c r="C35" s="82"/>
      <c r="D35" s="73"/>
      <c r="E35" s="73"/>
      <c r="F35" s="73"/>
      <c r="G35" s="73"/>
      <c r="H35" s="73"/>
      <c r="I35" s="73"/>
      <c r="J35" s="73"/>
      <c r="K35" s="73"/>
      <c r="L35" s="73"/>
      <c r="M35" s="73"/>
      <c r="N35" s="73"/>
      <c r="O35" s="73"/>
      <c r="P35" s="73"/>
      <c r="Q35" s="73"/>
      <c r="R35" s="73"/>
      <c r="S35" s="247"/>
      <c r="T35" s="73"/>
      <c r="U35" s="73"/>
      <c r="V35" s="247"/>
      <c r="W35" s="73"/>
      <c r="X35" s="73"/>
      <c r="Y35" s="247"/>
      <c r="Z35" s="73"/>
      <c r="AA35" s="73"/>
      <c r="AB35" s="73"/>
    </row>
    <row r="36" spans="1:28" ht="15" customHeight="1" x14ac:dyDescent="0.25">
      <c r="A36" s="539" t="s">
        <v>24</v>
      </c>
      <c r="B36" s="539"/>
      <c r="C36" s="539"/>
      <c r="D36" s="73"/>
      <c r="E36" s="73"/>
      <c r="F36" s="73"/>
      <c r="G36" s="73"/>
      <c r="H36" s="73"/>
      <c r="I36" s="73"/>
      <c r="J36" s="73"/>
      <c r="K36" s="73"/>
      <c r="L36" s="73"/>
      <c r="M36" s="73"/>
      <c r="N36" s="73"/>
      <c r="O36" s="73"/>
      <c r="P36" s="73"/>
      <c r="Q36" s="73"/>
      <c r="R36" s="73"/>
      <c r="S36" s="247"/>
      <c r="T36" s="73"/>
      <c r="U36" s="73"/>
      <c r="V36" s="247"/>
      <c r="W36" s="73"/>
      <c r="X36" s="73"/>
      <c r="Y36" s="247"/>
      <c r="Z36" s="73"/>
      <c r="AA36" s="73"/>
      <c r="AB36" s="73"/>
    </row>
    <row r="37" spans="1:28" ht="15" customHeight="1" x14ac:dyDescent="0.25">
      <c r="A37" s="132" t="s">
        <v>98</v>
      </c>
      <c r="B37" s="76"/>
      <c r="C37" s="76"/>
      <c r="D37" s="73"/>
      <c r="E37" s="73"/>
      <c r="F37" s="73"/>
      <c r="G37" s="73"/>
      <c r="H37" s="73"/>
      <c r="I37" s="73"/>
      <c r="J37" s="73"/>
      <c r="K37" s="73"/>
      <c r="L37" s="73"/>
      <c r="M37" s="73"/>
      <c r="N37" s="73"/>
      <c r="O37" s="73"/>
      <c r="P37" s="73"/>
      <c r="Q37" s="73"/>
      <c r="R37" s="73"/>
      <c r="S37" s="247"/>
      <c r="T37" s="73"/>
      <c r="U37" s="73"/>
      <c r="V37" s="247"/>
      <c r="W37" s="73"/>
      <c r="X37" s="73"/>
      <c r="Y37" s="247"/>
      <c r="Z37" s="73"/>
      <c r="AA37" s="73"/>
      <c r="AB37" s="73"/>
    </row>
    <row r="38" spans="1:28" ht="15" customHeight="1" x14ac:dyDescent="0.25">
      <c r="A38" s="77" t="s">
        <v>26</v>
      </c>
      <c r="B38" s="76"/>
      <c r="C38" s="76"/>
      <c r="D38" s="73"/>
      <c r="E38" s="73"/>
      <c r="F38" s="73"/>
      <c r="G38" s="73"/>
      <c r="H38" s="73"/>
      <c r="I38" s="73"/>
      <c r="J38" s="73"/>
      <c r="K38" s="73"/>
      <c r="L38" s="73"/>
      <c r="M38" s="73"/>
      <c r="N38" s="73"/>
      <c r="O38" s="73"/>
      <c r="P38" s="73"/>
      <c r="Q38" s="73"/>
      <c r="R38" s="73"/>
      <c r="S38" s="247"/>
      <c r="T38" s="73"/>
      <c r="U38" s="73"/>
      <c r="V38" s="247"/>
      <c r="W38" s="73"/>
      <c r="X38" s="73"/>
      <c r="Y38" s="247"/>
      <c r="Z38" s="73"/>
      <c r="AA38" s="73"/>
      <c r="AB38" s="73"/>
    </row>
    <row r="39" spans="1:28" ht="15" customHeight="1" x14ac:dyDescent="0.25">
      <c r="A39" s="77" t="s">
        <v>27</v>
      </c>
      <c r="B39" s="76"/>
      <c r="C39" s="76"/>
      <c r="D39" s="73"/>
      <c r="E39" s="73"/>
      <c r="F39" s="73"/>
      <c r="G39" s="73"/>
      <c r="H39" s="73"/>
      <c r="I39" s="73"/>
      <c r="J39" s="73"/>
      <c r="K39" s="73"/>
      <c r="L39" s="73"/>
      <c r="M39" s="73"/>
      <c r="N39" s="73"/>
      <c r="O39" s="73"/>
      <c r="P39" s="73"/>
      <c r="Q39" s="73"/>
      <c r="R39" s="73"/>
      <c r="S39" s="247"/>
      <c r="T39" s="73"/>
      <c r="U39" s="73"/>
      <c r="V39" s="247"/>
      <c r="W39" s="73"/>
      <c r="X39" s="73"/>
      <c r="Y39" s="247"/>
      <c r="Z39" s="73"/>
      <c r="AA39" s="73"/>
      <c r="AB39" s="73"/>
    </row>
    <row r="40" spans="1:28" ht="15" customHeight="1" x14ac:dyDescent="0.25">
      <c r="A40" s="77" t="s">
        <v>28</v>
      </c>
      <c r="B40" s="76"/>
      <c r="C40" s="76"/>
      <c r="D40" s="73"/>
      <c r="E40" s="73"/>
      <c r="F40" s="73"/>
      <c r="G40" s="73"/>
      <c r="H40" s="73"/>
      <c r="I40" s="73"/>
      <c r="J40" s="73"/>
      <c r="K40" s="73"/>
      <c r="L40" s="73"/>
      <c r="M40" s="73"/>
      <c r="N40" s="73"/>
      <c r="O40" s="73"/>
      <c r="P40" s="73"/>
      <c r="Q40" s="73"/>
      <c r="R40" s="73"/>
      <c r="S40" s="247"/>
      <c r="T40" s="73"/>
      <c r="U40" s="73"/>
      <c r="V40" s="247"/>
      <c r="W40" s="73"/>
      <c r="X40" s="73"/>
      <c r="Y40" s="247"/>
      <c r="Z40" s="73"/>
      <c r="AA40" s="73"/>
      <c r="AB40" s="73"/>
    </row>
    <row r="41" spans="1:28" ht="15" customHeight="1" x14ac:dyDescent="0.25">
      <c r="A41" s="77" t="s">
        <v>29</v>
      </c>
      <c r="B41" s="76"/>
      <c r="C41" s="76"/>
      <c r="D41" s="73"/>
      <c r="E41" s="73"/>
      <c r="F41" s="73"/>
      <c r="G41" s="73"/>
      <c r="H41" s="73"/>
      <c r="I41" s="73"/>
      <c r="J41" s="73"/>
      <c r="K41" s="73"/>
      <c r="L41" s="73"/>
      <c r="M41" s="73"/>
      <c r="N41" s="73"/>
      <c r="O41" s="73"/>
      <c r="P41" s="73"/>
      <c r="Q41" s="73"/>
      <c r="R41" s="73"/>
      <c r="S41" s="247"/>
      <c r="T41" s="73"/>
      <c r="U41" s="73"/>
      <c r="V41" s="247"/>
      <c r="W41" s="73"/>
      <c r="X41" s="73"/>
      <c r="Y41" s="247"/>
      <c r="Z41" s="73"/>
      <c r="AA41" s="73"/>
      <c r="AB41" s="73"/>
    </row>
    <row r="42" spans="1:28" ht="15" customHeight="1" x14ac:dyDescent="0.25">
      <c r="A42" s="77" t="s">
        <v>30</v>
      </c>
      <c r="B42" s="76"/>
      <c r="C42" s="76"/>
      <c r="D42" s="73"/>
      <c r="E42" s="73"/>
      <c r="F42" s="73"/>
      <c r="G42" s="73"/>
      <c r="H42" s="73"/>
      <c r="I42" s="73"/>
      <c r="J42" s="73"/>
      <c r="K42" s="73"/>
      <c r="L42" s="73"/>
      <c r="M42" s="73"/>
      <c r="N42" s="73"/>
      <c r="O42" s="73"/>
      <c r="P42" s="73"/>
      <c r="Q42" s="73"/>
      <c r="R42" s="73"/>
      <c r="S42" s="247"/>
      <c r="T42" s="73"/>
      <c r="U42" s="73"/>
      <c r="V42" s="247"/>
      <c r="W42" s="73"/>
      <c r="X42" s="73"/>
      <c r="Y42" s="247"/>
      <c r="Z42" s="73"/>
      <c r="AA42" s="73"/>
      <c r="AB42" s="73"/>
    </row>
    <row r="43" spans="1:28" ht="15" customHeight="1" x14ac:dyDescent="0.25">
      <c r="A43" s="83"/>
      <c r="B43" s="76"/>
      <c r="C43" s="76"/>
      <c r="D43" s="73"/>
      <c r="E43" s="73"/>
      <c r="F43" s="73"/>
      <c r="G43" s="73"/>
      <c r="H43" s="73"/>
      <c r="I43" s="73"/>
      <c r="J43" s="73"/>
      <c r="K43" s="73"/>
      <c r="L43" s="73"/>
      <c r="M43" s="73"/>
      <c r="N43" s="73"/>
      <c r="O43" s="73"/>
      <c r="P43" s="73"/>
      <c r="Q43" s="73"/>
      <c r="R43" s="73"/>
      <c r="S43" s="247"/>
      <c r="T43" s="73"/>
      <c r="U43" s="73"/>
      <c r="V43" s="247"/>
      <c r="W43" s="73"/>
      <c r="X43" s="73"/>
      <c r="Y43" s="247"/>
      <c r="Z43" s="73"/>
      <c r="AA43" s="73"/>
      <c r="AB43" s="73"/>
    </row>
    <row r="44" spans="1:28" ht="15" customHeight="1" x14ac:dyDescent="0.25">
      <c r="A44" s="540" t="s">
        <v>830</v>
      </c>
      <c r="B44" s="540"/>
      <c r="C44" s="540"/>
      <c r="D44" s="73"/>
      <c r="E44" s="73"/>
      <c r="F44" s="73"/>
      <c r="G44" s="73"/>
      <c r="H44" s="73"/>
      <c r="I44" s="73"/>
      <c r="J44" s="73"/>
      <c r="K44" s="73"/>
      <c r="L44" s="73"/>
      <c r="M44" s="73"/>
      <c r="N44" s="73"/>
      <c r="O44" s="73"/>
      <c r="P44" s="73"/>
      <c r="Q44" s="73"/>
      <c r="R44" s="73"/>
      <c r="S44" s="247"/>
      <c r="T44" s="73"/>
      <c r="U44" s="73"/>
      <c r="V44" s="247"/>
      <c r="W44" s="73"/>
      <c r="X44" s="73"/>
      <c r="Y44" s="247"/>
      <c r="Z44" s="73"/>
      <c r="AA44" s="73"/>
      <c r="AB44" s="73"/>
    </row>
    <row r="45" spans="1:28" ht="15" customHeight="1" x14ac:dyDescent="0.25">
      <c r="A45" s="540"/>
      <c r="B45" s="540"/>
      <c r="C45" s="540"/>
      <c r="D45" s="73"/>
      <c r="E45" s="73"/>
      <c r="F45" s="73"/>
      <c r="G45" s="73"/>
      <c r="H45" s="73"/>
      <c r="I45" s="73"/>
      <c r="J45" s="73"/>
      <c r="K45" s="73"/>
      <c r="L45" s="73"/>
      <c r="M45" s="73"/>
      <c r="N45" s="73"/>
      <c r="O45" s="73"/>
      <c r="P45" s="73"/>
      <c r="Q45" s="73"/>
      <c r="R45" s="73"/>
      <c r="S45" s="247"/>
      <c r="T45" s="73"/>
      <c r="U45" s="73"/>
      <c r="V45" s="247"/>
      <c r="W45" s="73"/>
      <c r="X45" s="73"/>
      <c r="Y45" s="247"/>
      <c r="Z45" s="73"/>
      <c r="AA45" s="73"/>
      <c r="AB45" s="73"/>
    </row>
    <row r="46" spans="1:28" ht="15" customHeight="1" x14ac:dyDescent="0.25">
      <c r="A46" s="538" t="s">
        <v>31</v>
      </c>
      <c r="B46" s="538"/>
      <c r="C46" s="538"/>
      <c r="D46" s="73"/>
      <c r="E46" s="73"/>
      <c r="F46" s="73"/>
      <c r="G46" s="73"/>
      <c r="H46" s="73"/>
      <c r="I46" s="73"/>
      <c r="J46" s="73"/>
      <c r="K46" s="73"/>
      <c r="L46" s="73"/>
      <c r="M46" s="73"/>
      <c r="N46" s="73"/>
      <c r="O46" s="73"/>
      <c r="P46" s="73"/>
      <c r="Q46" s="73"/>
      <c r="R46" s="73"/>
      <c r="S46" s="247"/>
      <c r="T46" s="73"/>
      <c r="U46" s="73"/>
      <c r="V46" s="247"/>
      <c r="W46" s="73"/>
      <c r="X46" s="73"/>
      <c r="Y46" s="247"/>
      <c r="Z46" s="73"/>
      <c r="AA46" s="73"/>
      <c r="AB46" s="73"/>
    </row>
    <row r="47" spans="1:28" ht="15" customHeight="1" x14ac:dyDescent="0.25">
      <c r="A47" s="538"/>
      <c r="B47" s="538"/>
      <c r="C47" s="538"/>
      <c r="D47" s="73"/>
      <c r="E47" s="73"/>
      <c r="F47" s="73"/>
      <c r="G47" s="73"/>
      <c r="H47" s="73"/>
      <c r="I47" s="73"/>
      <c r="J47" s="73"/>
      <c r="K47" s="73"/>
      <c r="L47" s="73"/>
      <c r="M47" s="73"/>
      <c r="N47" s="73"/>
      <c r="O47" s="73"/>
      <c r="P47" s="73"/>
      <c r="Q47" s="73"/>
      <c r="R47" s="73"/>
      <c r="S47" s="247"/>
      <c r="T47" s="73"/>
      <c r="U47" s="73"/>
      <c r="V47" s="247"/>
      <c r="W47" s="73"/>
      <c r="X47" s="73"/>
      <c r="Y47" s="247"/>
      <c r="Z47" s="73"/>
      <c r="AA47" s="73"/>
      <c r="AB47" s="73"/>
    </row>
    <row r="48" spans="1:28" ht="15" customHeight="1" x14ac:dyDescent="0.25">
      <c r="A48" s="82"/>
      <c r="B48" s="82"/>
      <c r="C48" s="82"/>
      <c r="D48" s="73"/>
      <c r="E48" s="73"/>
      <c r="F48" s="73"/>
      <c r="G48" s="73"/>
      <c r="H48" s="73"/>
      <c r="I48" s="73"/>
      <c r="J48" s="73"/>
      <c r="K48" s="73"/>
      <c r="L48" s="73"/>
      <c r="M48" s="73"/>
      <c r="N48" s="73"/>
      <c r="O48" s="73"/>
      <c r="P48" s="73"/>
      <c r="Q48" s="73"/>
      <c r="R48" s="73"/>
      <c r="S48" s="247"/>
      <c r="T48" s="73"/>
      <c r="U48" s="73"/>
      <c r="V48" s="247"/>
      <c r="W48" s="73"/>
      <c r="X48" s="73"/>
      <c r="Y48" s="247"/>
      <c r="Z48" s="73"/>
      <c r="AA48" s="73"/>
      <c r="AB48" s="73"/>
    </row>
    <row r="49" spans="1:28" ht="15" customHeight="1" x14ac:dyDescent="0.25">
      <c r="A49" s="82"/>
      <c r="B49" s="82"/>
      <c r="C49" s="82"/>
      <c r="D49" s="73"/>
      <c r="E49" s="73"/>
      <c r="F49" s="73"/>
      <c r="G49" s="73"/>
      <c r="H49" s="73"/>
      <c r="I49" s="73"/>
      <c r="J49" s="73"/>
      <c r="K49" s="73"/>
      <c r="L49" s="73"/>
      <c r="M49" s="73"/>
      <c r="N49" s="73"/>
      <c r="O49" s="73"/>
      <c r="P49" s="73"/>
      <c r="Q49" s="73"/>
      <c r="R49" s="73"/>
      <c r="S49" s="247"/>
      <c r="T49" s="73"/>
      <c r="U49" s="73"/>
      <c r="V49" s="247"/>
      <c r="W49" s="73"/>
      <c r="X49" s="73"/>
      <c r="Y49" s="247"/>
      <c r="Z49" s="73"/>
      <c r="AA49" s="73"/>
      <c r="AB49" s="73"/>
    </row>
    <row r="50" spans="1:28" ht="15" customHeight="1" x14ac:dyDescent="0.25">
      <c r="A50" s="82"/>
      <c r="B50" s="82"/>
      <c r="C50" s="82"/>
      <c r="D50" s="73"/>
      <c r="E50" s="73"/>
      <c r="F50" s="73"/>
      <c r="G50" s="73"/>
      <c r="H50" s="73"/>
      <c r="I50" s="73"/>
      <c r="J50" s="73"/>
      <c r="K50" s="73"/>
      <c r="L50" s="73"/>
      <c r="M50" s="73"/>
      <c r="N50" s="73"/>
      <c r="O50" s="73"/>
      <c r="P50" s="73"/>
      <c r="Q50" s="73"/>
      <c r="R50" s="73"/>
      <c r="S50" s="247"/>
      <c r="T50" s="73"/>
      <c r="U50" s="73"/>
      <c r="V50" s="247"/>
      <c r="W50" s="73"/>
      <c r="X50" s="73"/>
      <c r="Y50" s="247"/>
      <c r="Z50" s="73"/>
      <c r="AA50" s="73"/>
      <c r="AB50" s="73"/>
    </row>
    <row r="51" spans="1:28" ht="15" customHeight="1" x14ac:dyDescent="0.25">
      <c r="A51" s="82"/>
      <c r="B51" s="82"/>
      <c r="C51" s="82"/>
      <c r="D51" s="73"/>
      <c r="E51" s="73"/>
      <c r="F51" s="73"/>
      <c r="G51" s="73"/>
      <c r="H51" s="73"/>
      <c r="I51" s="73"/>
      <c r="J51" s="73"/>
      <c r="K51" s="73"/>
      <c r="L51" s="73"/>
      <c r="M51" s="73"/>
      <c r="N51" s="73"/>
      <c r="O51" s="73"/>
      <c r="P51" s="73"/>
      <c r="Q51" s="73"/>
      <c r="R51" s="73"/>
      <c r="S51" s="247"/>
      <c r="T51" s="73"/>
      <c r="U51" s="73"/>
      <c r="V51" s="247"/>
      <c r="W51" s="73"/>
      <c r="X51" s="73"/>
      <c r="Y51" s="247"/>
      <c r="Z51" s="73"/>
      <c r="AA51" s="73"/>
      <c r="AB51" s="73"/>
    </row>
    <row r="52" spans="1:28" ht="15" customHeight="1" x14ac:dyDescent="0.25">
      <c r="D52" s="73"/>
      <c r="E52" s="73"/>
      <c r="F52" s="73"/>
      <c r="G52" s="73"/>
      <c r="H52" s="73"/>
      <c r="I52" s="73"/>
      <c r="J52" s="73"/>
      <c r="K52" s="73"/>
      <c r="L52" s="73"/>
      <c r="M52" s="73"/>
      <c r="N52" s="73"/>
      <c r="O52" s="73"/>
      <c r="P52" s="73"/>
      <c r="Q52" s="73"/>
      <c r="R52" s="73"/>
      <c r="S52" s="247"/>
      <c r="T52" s="73"/>
      <c r="U52" s="73"/>
      <c r="V52" s="247"/>
      <c r="W52" s="73"/>
      <c r="X52" s="73"/>
      <c r="Y52" s="247"/>
      <c r="Z52" s="73"/>
      <c r="AA52" s="73"/>
      <c r="AB52" s="73"/>
    </row>
    <row r="53" spans="1:28" ht="15" customHeight="1" x14ac:dyDescent="0.25">
      <c r="D53" s="73"/>
      <c r="E53" s="73"/>
      <c r="F53" s="73"/>
      <c r="G53" s="73"/>
      <c r="H53" s="73"/>
      <c r="I53" s="73"/>
      <c r="J53" s="73"/>
      <c r="K53" s="73"/>
      <c r="L53" s="73"/>
      <c r="M53" s="73"/>
      <c r="N53" s="73"/>
      <c r="O53" s="73"/>
      <c r="P53" s="73"/>
      <c r="Q53" s="73"/>
      <c r="R53" s="73"/>
      <c r="S53" s="247"/>
      <c r="T53" s="73"/>
      <c r="U53" s="73"/>
      <c r="V53" s="247"/>
      <c r="W53" s="73"/>
      <c r="X53" s="73"/>
      <c r="Y53" s="247"/>
      <c r="Z53" s="73"/>
      <c r="AA53" s="73"/>
      <c r="AB53" s="73"/>
    </row>
    <row r="54" spans="1:28" ht="15" customHeight="1" x14ac:dyDescent="0.25">
      <c r="D54" s="73"/>
      <c r="E54" s="73"/>
      <c r="F54" s="73"/>
      <c r="G54" s="73"/>
      <c r="H54" s="73"/>
      <c r="I54" s="73"/>
      <c r="J54" s="73"/>
      <c r="K54" s="73"/>
      <c r="L54" s="73"/>
      <c r="M54" s="73"/>
      <c r="N54" s="73"/>
      <c r="O54" s="73"/>
      <c r="P54" s="73"/>
      <c r="Q54" s="73"/>
      <c r="R54" s="73"/>
      <c r="S54" s="247"/>
      <c r="T54" s="73"/>
      <c r="U54" s="73"/>
      <c r="V54" s="247"/>
      <c r="W54" s="73"/>
      <c r="X54" s="73"/>
      <c r="Y54" s="247"/>
      <c r="Z54" s="73"/>
      <c r="AA54" s="73"/>
      <c r="AB54" s="73"/>
    </row>
    <row r="55" spans="1:28" ht="15" customHeight="1" x14ac:dyDescent="0.25">
      <c r="D55" s="73"/>
      <c r="E55" s="73"/>
      <c r="F55" s="73"/>
      <c r="G55" s="73"/>
      <c r="H55" s="73"/>
      <c r="I55" s="73"/>
      <c r="J55" s="73"/>
      <c r="K55" s="73"/>
      <c r="L55" s="73"/>
      <c r="M55" s="73"/>
      <c r="N55" s="73"/>
      <c r="O55" s="73"/>
      <c r="P55" s="73"/>
      <c r="Q55" s="73"/>
      <c r="R55" s="73"/>
      <c r="S55" s="247"/>
      <c r="T55" s="73"/>
      <c r="U55" s="73"/>
      <c r="V55" s="247"/>
      <c r="W55" s="73"/>
      <c r="X55" s="73"/>
      <c r="Y55" s="247"/>
      <c r="Z55" s="73"/>
      <c r="AA55" s="73"/>
      <c r="AB55" s="73"/>
    </row>
    <row r="56" spans="1:28" ht="15" customHeight="1" x14ac:dyDescent="0.25">
      <c r="D56" s="73"/>
      <c r="E56" s="97"/>
      <c r="F56" s="73"/>
      <c r="G56" s="73"/>
      <c r="H56" s="73"/>
      <c r="I56" s="73"/>
      <c r="J56" s="73"/>
      <c r="K56" s="73"/>
      <c r="L56" s="73"/>
      <c r="M56" s="73"/>
      <c r="N56" s="73"/>
      <c r="O56" s="73"/>
      <c r="P56" s="73"/>
      <c r="Q56" s="73"/>
      <c r="R56" s="73"/>
      <c r="S56" s="247"/>
      <c r="T56" s="73"/>
      <c r="U56" s="73"/>
      <c r="V56" s="247"/>
      <c r="W56" s="73"/>
      <c r="X56" s="73"/>
      <c r="Y56" s="247"/>
      <c r="Z56" s="73"/>
      <c r="AA56" s="73"/>
      <c r="AB56" s="73"/>
    </row>
    <row r="57" spans="1:28" ht="15" customHeight="1" x14ac:dyDescent="0.25">
      <c r="D57" s="73"/>
      <c r="E57" s="97"/>
      <c r="F57" s="73"/>
      <c r="G57" s="73"/>
      <c r="H57" s="73"/>
      <c r="I57" s="73"/>
      <c r="J57" s="73"/>
      <c r="K57" s="73"/>
      <c r="L57" s="73"/>
      <c r="M57" s="73"/>
      <c r="N57" s="73"/>
      <c r="O57" s="73"/>
      <c r="P57" s="73"/>
      <c r="Q57" s="73"/>
      <c r="R57" s="73"/>
      <c r="S57" s="247"/>
      <c r="T57" s="73"/>
      <c r="U57" s="73"/>
      <c r="V57" s="247"/>
      <c r="W57" s="73"/>
      <c r="X57" s="73"/>
      <c r="Y57" s="247"/>
      <c r="Z57" s="73"/>
      <c r="AA57" s="73"/>
      <c r="AB57" s="73"/>
    </row>
    <row r="58" spans="1:28" ht="15" customHeight="1" x14ac:dyDescent="0.25">
      <c r="D58" s="73"/>
      <c r="E58" s="97"/>
      <c r="F58" s="73"/>
      <c r="G58" s="73"/>
      <c r="H58" s="73"/>
      <c r="I58" s="73"/>
      <c r="J58" s="73"/>
      <c r="K58" s="73"/>
      <c r="L58" s="73"/>
      <c r="M58" s="73"/>
      <c r="N58" s="73"/>
      <c r="O58" s="73"/>
      <c r="P58" s="73"/>
      <c r="Q58" s="73"/>
      <c r="R58" s="73"/>
      <c r="S58" s="247"/>
      <c r="T58" s="73"/>
      <c r="U58" s="73"/>
      <c r="V58" s="247"/>
      <c r="W58" s="73"/>
      <c r="X58" s="73"/>
      <c r="Y58" s="247"/>
      <c r="Z58" s="73"/>
      <c r="AA58" s="73"/>
      <c r="AB58" s="73"/>
    </row>
    <row r="59" spans="1:28" ht="15" customHeight="1" x14ac:dyDescent="0.25">
      <c r="D59" s="73"/>
      <c r="E59" s="97"/>
      <c r="F59" s="73"/>
      <c r="G59" s="73"/>
      <c r="H59" s="73"/>
      <c r="I59" s="73"/>
      <c r="J59" s="73"/>
      <c r="K59" s="73"/>
      <c r="L59" s="73"/>
      <c r="M59" s="73"/>
      <c r="N59" s="73"/>
      <c r="O59" s="73"/>
      <c r="P59" s="73"/>
      <c r="Q59" s="73"/>
      <c r="R59" s="73"/>
      <c r="S59" s="247"/>
      <c r="T59" s="73"/>
      <c r="U59" s="73"/>
      <c r="V59" s="247"/>
      <c r="W59" s="73"/>
      <c r="X59" s="73"/>
      <c r="Y59" s="247"/>
      <c r="Z59" s="73"/>
      <c r="AA59" s="73"/>
      <c r="AB59" s="73"/>
    </row>
    <row r="60" spans="1:28" ht="15" customHeight="1" x14ac:dyDescent="0.25">
      <c r="D60" s="73"/>
      <c r="E60" s="94"/>
      <c r="F60" s="97"/>
      <c r="G60" s="97"/>
      <c r="H60" s="97"/>
      <c r="I60" s="97"/>
      <c r="J60" s="97"/>
      <c r="K60" s="97"/>
      <c r="L60" s="97"/>
      <c r="M60" s="97"/>
      <c r="N60" s="97"/>
      <c r="O60" s="97"/>
      <c r="P60" s="97"/>
      <c r="Q60" s="97"/>
      <c r="R60" s="97"/>
      <c r="S60" s="256"/>
      <c r="T60" s="97"/>
      <c r="U60" s="97"/>
      <c r="V60" s="256"/>
      <c r="W60" s="97"/>
      <c r="X60" s="97"/>
      <c r="Y60" s="256"/>
      <c r="Z60" s="97"/>
      <c r="AA60" s="97"/>
      <c r="AB60" s="97"/>
    </row>
    <row r="61" spans="1:28" ht="15" customHeight="1" x14ac:dyDescent="0.25">
      <c r="D61" s="73"/>
      <c r="E61" s="94"/>
      <c r="F61" s="97"/>
      <c r="G61" s="97"/>
      <c r="H61" s="97"/>
      <c r="I61" s="97"/>
      <c r="J61" s="97"/>
      <c r="K61" s="97"/>
      <c r="L61" s="97"/>
      <c r="M61" s="97"/>
      <c r="N61" s="97"/>
      <c r="O61" s="97"/>
      <c r="P61" s="97"/>
      <c r="Q61" s="97"/>
      <c r="R61" s="97"/>
      <c r="S61" s="256"/>
      <c r="T61" s="97"/>
      <c r="U61" s="97"/>
      <c r="V61" s="256"/>
      <c r="W61" s="97"/>
      <c r="X61" s="97"/>
      <c r="Y61" s="256"/>
      <c r="Z61" s="97"/>
      <c r="AA61" s="97"/>
      <c r="AB61" s="97"/>
    </row>
    <row r="62" spans="1:28" ht="15" customHeight="1" x14ac:dyDescent="0.25">
      <c r="D62" s="73"/>
      <c r="E62" s="94"/>
      <c r="F62" s="97"/>
      <c r="G62" s="97"/>
      <c r="H62" s="97"/>
      <c r="I62" s="97"/>
      <c r="J62" s="97"/>
      <c r="K62" s="97"/>
      <c r="L62" s="97"/>
      <c r="M62" s="97"/>
      <c r="N62" s="97"/>
      <c r="O62" s="97"/>
      <c r="P62" s="97"/>
      <c r="Q62" s="97"/>
      <c r="R62" s="97"/>
      <c r="S62" s="256"/>
      <c r="T62" s="97"/>
      <c r="U62" s="97"/>
      <c r="V62" s="256"/>
      <c r="W62" s="97"/>
      <c r="X62" s="97"/>
      <c r="Y62" s="256"/>
      <c r="Z62" s="97"/>
      <c r="AA62" s="97"/>
      <c r="AB62" s="97"/>
    </row>
    <row r="63" spans="1:28" ht="15" customHeight="1" x14ac:dyDescent="0.25">
      <c r="D63" s="73"/>
      <c r="E63" s="94"/>
      <c r="F63" s="97"/>
      <c r="G63" s="97"/>
      <c r="H63" s="97"/>
      <c r="I63" s="97"/>
      <c r="J63" s="97"/>
      <c r="K63" s="97"/>
      <c r="L63" s="97"/>
      <c r="M63" s="97"/>
      <c r="N63" s="97"/>
      <c r="O63" s="97"/>
      <c r="P63" s="97"/>
      <c r="Q63" s="97"/>
      <c r="R63" s="97"/>
      <c r="S63" s="256"/>
      <c r="T63" s="97"/>
      <c r="U63" s="97"/>
      <c r="V63" s="256"/>
      <c r="W63" s="97"/>
      <c r="X63" s="97"/>
      <c r="Y63" s="256"/>
      <c r="Z63" s="97"/>
      <c r="AA63" s="97"/>
      <c r="AB63" s="97"/>
    </row>
    <row r="64" spans="1:28" ht="15" customHeight="1" x14ac:dyDescent="0.25">
      <c r="D64" s="73"/>
      <c r="E64" s="94"/>
      <c r="F64" s="94"/>
      <c r="G64" s="94"/>
      <c r="H64" s="94"/>
      <c r="I64" s="94"/>
      <c r="J64" s="94"/>
      <c r="K64" s="94"/>
      <c r="L64" s="94"/>
      <c r="M64" s="94"/>
      <c r="N64" s="94"/>
      <c r="O64" s="94"/>
      <c r="P64" s="94"/>
      <c r="Q64" s="94"/>
      <c r="R64" s="94"/>
      <c r="S64" s="263"/>
      <c r="T64" s="94"/>
      <c r="U64" s="94"/>
      <c r="V64" s="263"/>
      <c r="W64" s="94"/>
      <c r="X64" s="94"/>
      <c r="Y64" s="263"/>
      <c r="Z64" s="94"/>
      <c r="AA64" s="94"/>
      <c r="AB64" s="94"/>
    </row>
    <row r="65" spans="4:28" ht="15" customHeight="1" x14ac:dyDescent="0.25">
      <c r="D65" s="73"/>
      <c r="E65" s="94"/>
      <c r="F65" s="94"/>
      <c r="G65" s="94"/>
      <c r="H65" s="94"/>
      <c r="I65" s="94"/>
      <c r="J65" s="94"/>
      <c r="K65" s="94"/>
      <c r="L65" s="94"/>
      <c r="M65" s="94"/>
      <c r="N65" s="94"/>
      <c r="O65" s="94"/>
      <c r="P65" s="94"/>
      <c r="Q65" s="94"/>
      <c r="R65" s="94"/>
      <c r="S65" s="263"/>
      <c r="T65" s="94"/>
      <c r="U65" s="94"/>
      <c r="V65" s="263"/>
      <c r="W65" s="94"/>
      <c r="X65" s="94"/>
      <c r="Y65" s="263"/>
      <c r="Z65" s="94"/>
      <c r="AA65" s="94"/>
      <c r="AB65" s="94"/>
    </row>
    <row r="66" spans="4:28" ht="15" customHeight="1" x14ac:dyDescent="0.25">
      <c r="D66" s="73"/>
      <c r="E66" s="94"/>
      <c r="F66" s="94"/>
      <c r="G66" s="94"/>
      <c r="H66" s="94"/>
      <c r="I66" s="94"/>
      <c r="J66" s="94"/>
      <c r="K66" s="94"/>
      <c r="L66" s="94"/>
      <c r="M66" s="94"/>
      <c r="N66" s="94"/>
      <c r="O66" s="94"/>
      <c r="P66" s="94"/>
      <c r="Q66" s="94"/>
      <c r="R66" s="94"/>
      <c r="S66" s="263"/>
      <c r="T66" s="94"/>
      <c r="U66" s="94"/>
      <c r="V66" s="263"/>
      <c r="W66" s="94"/>
      <c r="X66" s="94"/>
      <c r="Y66" s="263"/>
      <c r="Z66" s="94"/>
      <c r="AA66" s="94"/>
      <c r="AB66" s="94"/>
    </row>
    <row r="67" spans="4:28" ht="15" customHeight="1" x14ac:dyDescent="0.25">
      <c r="D67" s="73"/>
      <c r="E67" s="94"/>
      <c r="F67" s="94"/>
      <c r="G67" s="94"/>
      <c r="H67" s="94"/>
      <c r="I67" s="94"/>
      <c r="J67" s="94"/>
      <c r="K67" s="94"/>
      <c r="L67" s="94"/>
      <c r="M67" s="94"/>
      <c r="N67" s="94"/>
      <c r="O67" s="94"/>
      <c r="P67" s="94"/>
      <c r="Q67" s="94"/>
      <c r="R67" s="94"/>
      <c r="S67" s="263"/>
      <c r="T67" s="94"/>
      <c r="U67" s="94"/>
      <c r="V67" s="263"/>
      <c r="W67" s="94"/>
      <c r="X67" s="94"/>
      <c r="Y67" s="263"/>
      <c r="Z67" s="94"/>
      <c r="AA67" s="94"/>
      <c r="AB67" s="94"/>
    </row>
    <row r="68" spans="4:28" ht="15" customHeight="1" x14ac:dyDescent="0.25">
      <c r="D68" s="73"/>
      <c r="E68" s="94"/>
      <c r="F68" s="94"/>
      <c r="G68" s="94"/>
      <c r="H68" s="94"/>
      <c r="I68" s="94"/>
      <c r="J68" s="94"/>
      <c r="K68" s="94"/>
      <c r="L68" s="94"/>
      <c r="M68" s="94"/>
      <c r="N68" s="94"/>
      <c r="O68" s="94"/>
      <c r="P68" s="94"/>
      <c r="Q68" s="94"/>
      <c r="R68" s="94"/>
      <c r="S68" s="263"/>
      <c r="T68" s="94"/>
      <c r="U68" s="94"/>
      <c r="V68" s="263"/>
      <c r="W68" s="94"/>
      <c r="X68" s="94"/>
      <c r="Y68" s="263"/>
      <c r="Z68" s="94"/>
      <c r="AA68" s="94"/>
      <c r="AB68" s="94"/>
    </row>
    <row r="69" spans="4:28" ht="15" customHeight="1" x14ac:dyDescent="0.25">
      <c r="D69" s="73"/>
      <c r="E69" s="94"/>
      <c r="F69" s="94"/>
      <c r="G69" s="94"/>
      <c r="H69" s="94"/>
      <c r="I69" s="94"/>
      <c r="J69" s="94"/>
      <c r="K69" s="94"/>
      <c r="L69" s="94"/>
      <c r="M69" s="94"/>
      <c r="N69" s="94"/>
      <c r="O69" s="94"/>
      <c r="P69" s="94"/>
      <c r="Q69" s="94"/>
      <c r="R69" s="94"/>
      <c r="S69" s="263"/>
      <c r="T69" s="94"/>
      <c r="U69" s="94"/>
      <c r="V69" s="263"/>
      <c r="W69" s="94"/>
      <c r="X69" s="94"/>
      <c r="Y69" s="263"/>
      <c r="Z69" s="94"/>
      <c r="AA69" s="94"/>
      <c r="AB69" s="94"/>
    </row>
    <row r="70" spans="4:28" ht="15" customHeight="1" x14ac:dyDescent="0.25">
      <c r="D70" s="73"/>
      <c r="E70" s="94"/>
      <c r="F70" s="94"/>
      <c r="G70" s="94"/>
      <c r="H70" s="94"/>
      <c r="I70" s="94"/>
      <c r="J70" s="94"/>
      <c r="K70" s="94"/>
      <c r="L70" s="94"/>
      <c r="M70" s="94"/>
      <c r="N70" s="94"/>
      <c r="O70" s="94"/>
      <c r="P70" s="94"/>
      <c r="Q70" s="94"/>
      <c r="R70" s="94"/>
      <c r="S70" s="263"/>
      <c r="T70" s="94"/>
      <c r="U70" s="94"/>
      <c r="V70" s="263"/>
      <c r="W70" s="94"/>
      <c r="X70" s="94"/>
      <c r="Y70" s="263"/>
      <c r="Z70" s="94"/>
      <c r="AA70" s="94"/>
      <c r="AB70" s="94"/>
    </row>
    <row r="71" spans="4:28" ht="15" customHeight="1" x14ac:dyDescent="0.25">
      <c r="D71" s="73"/>
      <c r="E71" s="94"/>
      <c r="F71" s="94"/>
      <c r="G71" s="94"/>
      <c r="H71" s="94"/>
      <c r="I71" s="94"/>
      <c r="J71" s="94"/>
      <c r="K71" s="94"/>
      <c r="L71" s="94"/>
      <c r="M71" s="94"/>
      <c r="N71" s="94"/>
      <c r="O71" s="94"/>
      <c r="P71" s="94"/>
      <c r="Q71" s="94"/>
      <c r="R71" s="94"/>
      <c r="S71" s="263"/>
      <c r="T71" s="94"/>
      <c r="U71" s="94"/>
      <c r="V71" s="263"/>
      <c r="W71" s="94"/>
      <c r="X71" s="94"/>
      <c r="Y71" s="263"/>
      <c r="Z71" s="94"/>
      <c r="AA71" s="94"/>
      <c r="AB71" s="94"/>
    </row>
    <row r="72" spans="4:28" ht="15" customHeight="1" x14ac:dyDescent="0.25">
      <c r="D72" s="73"/>
      <c r="E72" s="94"/>
      <c r="F72" s="94"/>
      <c r="G72" s="94"/>
      <c r="H72" s="94"/>
      <c r="I72" s="94"/>
      <c r="J72" s="94"/>
      <c r="K72" s="94"/>
      <c r="L72" s="94"/>
      <c r="M72" s="94"/>
      <c r="N72" s="94"/>
      <c r="O72" s="94"/>
      <c r="P72" s="94"/>
      <c r="Q72" s="94"/>
      <c r="R72" s="94"/>
      <c r="S72" s="263"/>
      <c r="T72" s="94"/>
      <c r="U72" s="94"/>
      <c r="V72" s="263"/>
      <c r="W72" s="94"/>
      <c r="X72" s="94"/>
      <c r="Y72" s="263"/>
      <c r="Z72" s="94"/>
      <c r="AA72" s="94"/>
      <c r="AB72" s="94"/>
    </row>
    <row r="73" spans="4:28" ht="15" customHeight="1" x14ac:dyDescent="0.25">
      <c r="D73" s="73"/>
      <c r="E73" s="94"/>
      <c r="F73" s="94"/>
      <c r="G73" s="94"/>
      <c r="H73" s="94"/>
      <c r="I73" s="94"/>
      <c r="J73" s="94"/>
      <c r="K73" s="94"/>
      <c r="L73" s="94"/>
      <c r="M73" s="94"/>
      <c r="N73" s="94"/>
      <c r="O73" s="94"/>
      <c r="P73" s="94"/>
      <c r="Q73" s="94"/>
      <c r="R73" s="94"/>
      <c r="S73" s="263"/>
      <c r="T73" s="94"/>
      <c r="U73" s="94"/>
      <c r="V73" s="263"/>
      <c r="W73" s="94"/>
      <c r="X73" s="94"/>
      <c r="Y73" s="263"/>
      <c r="Z73" s="94"/>
      <c r="AA73" s="94"/>
      <c r="AB73" s="94"/>
    </row>
    <row r="74" spans="4:28" ht="15" customHeight="1" x14ac:dyDescent="0.25">
      <c r="D74" s="73"/>
      <c r="E74"/>
      <c r="F74"/>
      <c r="G74"/>
      <c r="H74"/>
      <c r="I74"/>
      <c r="J74"/>
      <c r="K74"/>
      <c r="L74"/>
      <c r="M74"/>
      <c r="N74"/>
      <c r="O74"/>
      <c r="P74"/>
      <c r="Q74"/>
      <c r="R74"/>
      <c r="S74" s="264"/>
      <c r="T74"/>
      <c r="U74"/>
      <c r="V74" s="264"/>
      <c r="W74"/>
      <c r="X74"/>
      <c r="Y74" s="264"/>
      <c r="Z74"/>
      <c r="AA74"/>
      <c r="AB74"/>
    </row>
    <row r="75" spans="4:28" ht="15" customHeight="1" x14ac:dyDescent="0.25">
      <c r="D75" s="73"/>
      <c r="E75"/>
      <c r="F75"/>
      <c r="G75"/>
      <c r="H75"/>
      <c r="I75"/>
      <c r="J75"/>
      <c r="K75"/>
      <c r="L75"/>
      <c r="M75"/>
      <c r="N75"/>
      <c r="O75"/>
      <c r="P75"/>
      <c r="Q75"/>
      <c r="R75"/>
      <c r="S75" s="264"/>
      <c r="T75"/>
      <c r="U75"/>
      <c r="V75" s="264"/>
      <c r="W75"/>
      <c r="X75"/>
      <c r="Y75" s="264"/>
      <c r="Z75"/>
      <c r="AA75"/>
      <c r="AB75"/>
    </row>
    <row r="76" spans="4:28" ht="15" customHeight="1" x14ac:dyDescent="0.25">
      <c r="D76" s="73"/>
      <c r="E76"/>
      <c r="F76"/>
      <c r="G76"/>
      <c r="H76"/>
      <c r="I76"/>
      <c r="J76"/>
      <c r="K76"/>
      <c r="L76"/>
      <c r="M76"/>
      <c r="N76"/>
      <c r="O76"/>
      <c r="P76"/>
      <c r="Q76"/>
      <c r="R76"/>
      <c r="S76" s="264"/>
      <c r="T76"/>
      <c r="U76"/>
      <c r="V76" s="264"/>
      <c r="W76"/>
      <c r="X76"/>
      <c r="Y76" s="264"/>
      <c r="Z76"/>
      <c r="AA76"/>
      <c r="AB76"/>
    </row>
    <row r="77" spans="4:28" ht="15" customHeight="1" x14ac:dyDescent="0.25">
      <c r="D77" s="73"/>
      <c r="E77"/>
      <c r="F77"/>
      <c r="G77"/>
      <c r="H77"/>
      <c r="I77"/>
      <c r="J77"/>
      <c r="K77"/>
      <c r="L77"/>
      <c r="M77"/>
      <c r="N77"/>
      <c r="O77"/>
      <c r="P77"/>
      <c r="Q77"/>
      <c r="R77"/>
      <c r="S77" s="264"/>
      <c r="T77"/>
      <c r="U77"/>
      <c r="V77" s="264"/>
      <c r="W77"/>
      <c r="X77"/>
      <c r="Y77" s="264"/>
      <c r="Z77"/>
      <c r="AA77"/>
      <c r="AB77"/>
    </row>
    <row r="78" spans="4:28" ht="15" customHeight="1" x14ac:dyDescent="0.25">
      <c r="D78" s="73"/>
      <c r="F78"/>
      <c r="G78"/>
      <c r="H78"/>
      <c r="I78"/>
      <c r="J78"/>
      <c r="K78"/>
      <c r="L78"/>
      <c r="M78"/>
      <c r="N78"/>
      <c r="O78"/>
      <c r="P78"/>
      <c r="Q78"/>
      <c r="R78"/>
      <c r="S78" s="264"/>
      <c r="T78"/>
      <c r="U78"/>
      <c r="V78" s="264"/>
      <c r="W78"/>
      <c r="X78"/>
      <c r="Y78" s="264"/>
      <c r="Z78"/>
      <c r="AA78"/>
      <c r="AB78"/>
    </row>
    <row r="79" spans="4:28" ht="15" customHeight="1" x14ac:dyDescent="0.25">
      <c r="D79" s="73"/>
      <c r="F79"/>
      <c r="G79"/>
      <c r="H79"/>
      <c r="I79"/>
      <c r="J79"/>
      <c r="K79"/>
      <c r="L79"/>
      <c r="M79"/>
      <c r="N79"/>
      <c r="O79"/>
      <c r="P79"/>
      <c r="Q79"/>
      <c r="R79"/>
      <c r="S79" s="264"/>
      <c r="T79"/>
      <c r="U79"/>
      <c r="V79" s="264"/>
      <c r="W79"/>
      <c r="X79"/>
      <c r="Y79" s="264"/>
      <c r="Z79"/>
      <c r="AA79"/>
      <c r="AB79"/>
    </row>
    <row r="80" spans="4:28" ht="15" customHeight="1" x14ac:dyDescent="0.25">
      <c r="D80" s="73"/>
      <c r="F80"/>
      <c r="G80"/>
      <c r="H80"/>
      <c r="I80"/>
      <c r="J80"/>
      <c r="K80"/>
      <c r="L80"/>
      <c r="M80"/>
      <c r="N80"/>
      <c r="O80"/>
      <c r="P80"/>
      <c r="Q80"/>
      <c r="R80"/>
      <c r="S80" s="264"/>
      <c r="T80"/>
      <c r="U80"/>
      <c r="V80" s="264"/>
      <c r="W80"/>
      <c r="X80"/>
      <c r="Y80" s="264"/>
      <c r="Z80"/>
      <c r="AA80"/>
      <c r="AB80"/>
    </row>
    <row r="81" spans="6:28" ht="15" customHeight="1" x14ac:dyDescent="0.25">
      <c r="F81"/>
      <c r="G81"/>
      <c r="H81"/>
      <c r="I81"/>
      <c r="J81"/>
      <c r="K81"/>
      <c r="L81"/>
      <c r="M81"/>
      <c r="N81"/>
      <c r="O81"/>
      <c r="P81"/>
      <c r="Q81"/>
      <c r="R81"/>
      <c r="S81" s="264"/>
      <c r="T81"/>
      <c r="U81"/>
      <c r="V81" s="264"/>
      <c r="W81"/>
      <c r="X81"/>
      <c r="Y81" s="264"/>
      <c r="Z81"/>
      <c r="AA81"/>
      <c r="AB81"/>
    </row>
    <row r="82" spans="6:28" ht="15" customHeight="1" x14ac:dyDescent="0.25"/>
    <row r="83" spans="6:28" ht="15" customHeight="1" x14ac:dyDescent="0.25"/>
    <row r="84" spans="6:28" ht="15" customHeight="1" x14ac:dyDescent="0.25"/>
    <row r="85" spans="6:28" ht="15" customHeight="1" x14ac:dyDescent="0.25"/>
    <row r="86" spans="6:28" ht="15" customHeight="1" x14ac:dyDescent="0.25"/>
    <row r="87" spans="6:28" ht="15" customHeight="1" x14ac:dyDescent="0.25"/>
  </sheetData>
  <sheetProtection algorithmName="SHA-512" hashValue="qB47rh2gnv4txFTEvRdKGku7dh9qH4fB4psO36R1mpsOsPICR19uOCnSWU+m0QJ6EerfjCfLa4C2KtlHOlY+Sw==" saltValue="QeRxvpn9LI2q3aQuUKdW/A==" spinCount="100000" sheet="1" objects="1" scenarios="1"/>
  <mergeCells count="41">
    <mergeCell ref="A1:C1"/>
    <mergeCell ref="R3:Z3"/>
    <mergeCell ref="A4:C5"/>
    <mergeCell ref="E4:H4"/>
    <mergeCell ref="E5:H5"/>
    <mergeCell ref="A2:C3"/>
    <mergeCell ref="Q1:AA1"/>
    <mergeCell ref="A8:C9"/>
    <mergeCell ref="E8:H8"/>
    <mergeCell ref="I8:P8"/>
    <mergeCell ref="A6:C7"/>
    <mergeCell ref="E6:H6"/>
    <mergeCell ref="I6:P6"/>
    <mergeCell ref="E7:H7"/>
    <mergeCell ref="I7:P7"/>
    <mergeCell ref="E9:H9"/>
    <mergeCell ref="I9:P9"/>
    <mergeCell ref="A46:C47"/>
    <mergeCell ref="A22:C23"/>
    <mergeCell ref="A24:C25"/>
    <mergeCell ref="A26:C27"/>
    <mergeCell ref="A28:C29"/>
    <mergeCell ref="A30:C31"/>
    <mergeCell ref="A32:C33"/>
    <mergeCell ref="A36:C36"/>
    <mergeCell ref="AC2:AE3"/>
    <mergeCell ref="E22:Y26"/>
    <mergeCell ref="I13:P13"/>
    <mergeCell ref="A44:C45"/>
    <mergeCell ref="A20:C21"/>
    <mergeCell ref="A18:C19"/>
    <mergeCell ref="E13:H13"/>
    <mergeCell ref="A14:C15"/>
    <mergeCell ref="E10:H10"/>
    <mergeCell ref="A16:C17"/>
    <mergeCell ref="E11:H11"/>
    <mergeCell ref="I11:P11"/>
    <mergeCell ref="E12:H12"/>
    <mergeCell ref="I12:P12"/>
    <mergeCell ref="A12:C13"/>
    <mergeCell ref="A10:C11"/>
  </mergeCells>
  <hyperlinks>
    <hyperlink ref="A4:C5" location="Landing!A1" display="Home" xr:uid="{E0B5E040-5A49-4458-8246-AE7C0F3C4D29}"/>
    <hyperlink ref="A10:C11" location="SpaceUT!A1" display="- Utilities" xr:uid="{90479F79-48B8-4993-8892-965E7662012C}"/>
    <hyperlink ref="A12:C13" location="SpaceSA!A1" display="- Safety" xr:uid="{7A20D347-5B82-449F-A964-3FC01EC90DCC}"/>
    <hyperlink ref="A14:C15" location="SpaceFL!A1" display="- Flooring" xr:uid="{191B0F0F-74E7-4D4F-9F0A-985B16BBD010}"/>
    <hyperlink ref="A16:C17" location="SpaceCL!A1" display="- Cleaning" xr:uid="{3F3F0EF1-4CF9-410E-846D-826A97FD92CB}"/>
    <hyperlink ref="A26:C27" location="SpaceGR!A1" display="- Graphics &amp; Rigging" xr:uid="{CB5CE0BB-F556-4F1B-94EE-F14C425E3AD7}"/>
    <hyperlink ref="A28:C29" location="SpaceCD!A1" display="Your contact details" xr:uid="{F1B95257-3C6D-4CF2-AD56-D0DD5E83B770}"/>
    <hyperlink ref="A30:C31" location="SpaceOS!A1" display="Order summary" xr:uid="{CDDAE09D-7FA5-4F83-B0ED-2438C75C3BA5}"/>
    <hyperlink ref="A32:C33" location="SpaceTC!A1" display="Terms and Conditions" xr:uid="{B0C09ABA-1813-479D-8E90-E9891012BDD2}"/>
    <hyperlink ref="A20:C21" location="'SpaceCA (2)'!A1" display="- Catering - Lunch/Dinner" xr:uid="{F110EEFB-CA1F-4B1E-B665-791AB5615963}"/>
    <hyperlink ref="A22:C23" location="'SpaceCA (3)'!A1" display="- Catering - Alcohol" xr:uid="{E5CF269B-BFED-428A-AEA2-D28E3A98F6BA}"/>
    <hyperlink ref="A24:C25" location="'SpaceCA (4)'!A1" display="- Catering - Hygiene" xr:uid="{EE7F8AB4-DFD3-4A8A-B942-1392CD788E93}"/>
    <hyperlink ref="A6:C7" location="SpaceO!A1" display="Important information" xr:uid="{B8614D60-B78D-4F9A-9DF7-3B0AB651E61C}"/>
    <hyperlink ref="A8:C9" location="SpaceEI!A1" display=" - Event IT" xr:uid="{79434816-9B36-4FF9-A078-767915D0A0F4}"/>
    <hyperlink ref="A18:C19" location="SpaceCA!A1" display="- Catering - Breakfast" xr:uid="{8FC01954-7B01-4E2E-B5D7-736B13DE0691}"/>
    <hyperlink ref="A44" r:id="rId1" display="eventorders.nec@necgroup.co.uk" xr:uid="{13B7768F-FC87-418C-9B8E-982581A7C75A}"/>
    <hyperlink ref="A44:C45" r:id="rId2" display="Click here to speak to our team!" xr:uid="{DCF1406F-29F8-4D86-BABF-7667F0B2B802}"/>
  </hyperlinks>
  <printOptions horizontalCentered="1" verticalCentered="1"/>
  <pageMargins left="0.23622047244094491" right="0.23622047244094491" top="0.35433070866141736" bottom="0.35433070866141736" header="0.31496062992125984" footer="0.31496062992125984"/>
  <pageSetup paperSize="9" scale="7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D11C087C-EC98-413B-BEC0-D262258523E6}">
          <x14:formula1>
            <xm:f>Admin!$D$3:$D$19</xm:f>
          </x14:formula1>
          <xm:sqref>Z11:Z13 T6:T9 W6:W9 Z6:Z9 W11:W13 T11:T13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F5B53-3A0F-4AD9-86E7-2BE50E9D8F6F}">
  <sheetPr>
    <tabColor rgb="FF1E384E"/>
    <pageSetUpPr autoPageBreaks="0" fitToPage="1"/>
  </sheetPr>
  <dimension ref="A1:Z310"/>
  <sheetViews>
    <sheetView showRowColHeaders="0" workbookViewId="0">
      <selection activeCell="A28" sqref="A28:C29"/>
    </sheetView>
  </sheetViews>
  <sheetFormatPr defaultColWidth="8.85546875" defaultRowHeight="18" x14ac:dyDescent="0.25"/>
  <cols>
    <col min="1" max="3" width="10.5703125" style="84" customWidth="1"/>
    <col min="4" max="4" width="4.5703125" style="1" customWidth="1"/>
    <col min="5" max="7" width="11.5703125" style="1" customWidth="1"/>
    <col min="8" max="8" width="14.5703125" style="1" customWidth="1"/>
    <col min="9" max="15" width="8.85546875" style="1" customWidth="1"/>
    <col min="16" max="16" width="14.28515625" style="1" customWidth="1"/>
    <col min="17" max="17" width="5.5703125" style="1" customWidth="1"/>
    <col min="18" max="20" width="9.5703125" style="1" customWidth="1"/>
    <col min="21" max="21" width="9.5703125" style="1" hidden="1" customWidth="1"/>
    <col min="22" max="24" width="9.5703125" style="1" customWidth="1"/>
    <col min="25" max="25" width="10.85546875" style="1" hidden="1" customWidth="1"/>
    <col min="26" max="16384" width="8.85546875" style="1"/>
  </cols>
  <sheetData>
    <row r="1" spans="1:26" s="78" customFormat="1" ht="36" customHeight="1" x14ac:dyDescent="0.2">
      <c r="A1" s="541" t="s">
        <v>107</v>
      </c>
      <c r="B1" s="542"/>
      <c r="C1" s="542"/>
      <c r="E1" s="79" t="str">
        <f>Landing!B2</f>
        <v>NEC Products and Services Order Form 2024 - 2025</v>
      </c>
      <c r="K1" s="80"/>
      <c r="L1" s="72"/>
      <c r="M1" s="72"/>
      <c r="N1" s="554" t="s">
        <v>709</v>
      </c>
      <c r="O1" s="554"/>
      <c r="P1" s="554"/>
      <c r="Q1" s="554"/>
      <c r="R1" s="554"/>
      <c r="S1" s="554"/>
      <c r="T1" s="554"/>
      <c r="U1" s="554"/>
      <c r="V1" s="554"/>
      <c r="W1" s="554"/>
      <c r="X1" s="554"/>
      <c r="Y1" s="554"/>
    </row>
    <row r="2" spans="1:26" ht="15" customHeight="1" x14ac:dyDescent="0.25">
      <c r="A2" s="543"/>
      <c r="B2" s="543"/>
      <c r="C2" s="543"/>
      <c r="D2" s="73"/>
      <c r="E2" s="73"/>
      <c r="F2" s="73"/>
      <c r="G2" s="73"/>
      <c r="H2" s="73"/>
      <c r="I2" s="73"/>
      <c r="J2" s="73"/>
      <c r="K2" s="73"/>
      <c r="L2" s="73"/>
      <c r="M2" s="73"/>
      <c r="N2" s="73"/>
      <c r="O2" s="73"/>
      <c r="P2" s="73"/>
      <c r="Q2" s="73"/>
      <c r="R2" s="73"/>
      <c r="S2" s="73"/>
      <c r="T2" s="73"/>
      <c r="U2" s="73"/>
      <c r="V2" s="73"/>
      <c r="W2" s="73"/>
      <c r="X2" s="73"/>
      <c r="Y2" s="73"/>
      <c r="Z2" s="73"/>
    </row>
    <row r="3" spans="1:26" ht="15" customHeight="1" x14ac:dyDescent="0.25">
      <c r="A3" s="543"/>
      <c r="B3" s="543"/>
      <c r="C3" s="543"/>
      <c r="D3" s="73"/>
      <c r="E3" s="73"/>
      <c r="F3" s="73"/>
      <c r="G3" s="73"/>
      <c r="H3" s="73"/>
      <c r="I3" s="73"/>
      <c r="J3" s="73"/>
      <c r="K3" s="73"/>
      <c r="L3" s="73"/>
      <c r="M3" s="73"/>
      <c r="N3" s="73"/>
      <c r="O3" s="73"/>
      <c r="P3" s="73"/>
      <c r="Q3" s="73"/>
      <c r="R3" s="73"/>
      <c r="S3" s="73"/>
      <c r="T3" s="73"/>
      <c r="U3" s="73"/>
      <c r="V3" s="656" t="s">
        <v>259</v>
      </c>
      <c r="W3" s="672"/>
      <c r="X3" s="672"/>
      <c r="Y3" s="672"/>
      <c r="Z3" s="275"/>
    </row>
    <row r="4" spans="1:26" ht="15" customHeight="1" x14ac:dyDescent="0.25">
      <c r="A4" s="544" t="s">
        <v>6</v>
      </c>
      <c r="B4" s="545"/>
      <c r="C4" s="546"/>
      <c r="D4" s="73"/>
      <c r="E4" s="578" t="s">
        <v>32</v>
      </c>
      <c r="F4" s="579"/>
      <c r="G4" s="579"/>
      <c r="H4" s="580"/>
      <c r="I4" s="581" t="s">
        <v>33</v>
      </c>
      <c r="J4" s="582"/>
      <c r="K4" s="582"/>
      <c r="L4" s="582"/>
      <c r="M4" s="582"/>
      <c r="N4" s="582"/>
      <c r="O4" s="582"/>
      <c r="P4" s="583"/>
      <c r="Q4" s="458" t="s">
        <v>258</v>
      </c>
      <c r="R4" s="458" t="s">
        <v>35</v>
      </c>
      <c r="S4" s="458" t="s">
        <v>36</v>
      </c>
      <c r="T4" s="458" t="s">
        <v>37</v>
      </c>
      <c r="U4" s="458" t="s">
        <v>38</v>
      </c>
      <c r="V4" s="458" t="s">
        <v>35</v>
      </c>
      <c r="W4" s="458" t="s">
        <v>36</v>
      </c>
      <c r="X4" s="501" t="s">
        <v>37</v>
      </c>
      <c r="Y4" s="101" t="s">
        <v>38</v>
      </c>
      <c r="Z4" s="73"/>
    </row>
    <row r="5" spans="1:26" ht="15" customHeight="1" x14ac:dyDescent="0.25">
      <c r="A5" s="544"/>
      <c r="B5" s="545"/>
      <c r="C5" s="546"/>
      <c r="D5" s="73"/>
      <c r="E5" s="555" t="s">
        <v>667</v>
      </c>
      <c r="F5" s="556"/>
      <c r="G5" s="556"/>
      <c r="H5" s="556"/>
      <c r="I5" s="561"/>
      <c r="J5" s="561"/>
      <c r="K5" s="561"/>
      <c r="L5" s="561"/>
      <c r="M5" s="561"/>
      <c r="N5" s="561"/>
      <c r="O5" s="561"/>
      <c r="P5" s="299"/>
      <c r="Q5" s="358">
        <f>IF(SUM(Q6:Q14)&gt;0,9999,0)</f>
        <v>0</v>
      </c>
      <c r="R5" s="184"/>
      <c r="S5" s="184"/>
      <c r="T5" s="184"/>
      <c r="U5" s="184"/>
      <c r="V5" s="184"/>
      <c r="W5" s="184"/>
      <c r="X5" s="226"/>
      <c r="Y5" s="85"/>
      <c r="Z5" s="73"/>
    </row>
    <row r="6" spans="1:26" ht="15" customHeight="1" x14ac:dyDescent="0.25">
      <c r="A6" s="544" t="s">
        <v>8</v>
      </c>
      <c r="B6" s="545"/>
      <c r="C6" s="546"/>
      <c r="D6" s="73"/>
      <c r="E6" s="571" t="s">
        <v>690</v>
      </c>
      <c r="F6" s="572"/>
      <c r="G6" s="572"/>
      <c r="H6" s="572"/>
      <c r="I6" s="569" t="s">
        <v>692</v>
      </c>
      <c r="J6" s="570"/>
      <c r="K6" s="570"/>
      <c r="L6" s="570"/>
      <c r="M6" s="570"/>
      <c r="N6" s="570"/>
      <c r="O6" s="570"/>
      <c r="P6" s="570"/>
      <c r="Q6" s="469"/>
      <c r="R6" s="154">
        <v>616.5</v>
      </c>
      <c r="S6" s="155">
        <v>654.29999999999995</v>
      </c>
      <c r="T6" s="155">
        <v>724.86</v>
      </c>
      <c r="U6" s="156"/>
      <c r="V6" s="154">
        <f>$Q6*R6</f>
        <v>0</v>
      </c>
      <c r="W6" s="155">
        <f t="shared" ref="W6:Y9" si="0">$Q6*S6</f>
        <v>0</v>
      </c>
      <c r="X6" s="198">
        <f t="shared" si="0"/>
        <v>0</v>
      </c>
      <c r="Y6" s="103">
        <f t="shared" si="0"/>
        <v>0</v>
      </c>
      <c r="Z6" s="73"/>
    </row>
    <row r="7" spans="1:26" ht="15" customHeight="1" x14ac:dyDescent="0.25">
      <c r="A7" s="544"/>
      <c r="B7" s="545"/>
      <c r="C7" s="546"/>
      <c r="D7" s="73"/>
      <c r="E7" s="654" t="s">
        <v>690</v>
      </c>
      <c r="F7" s="558"/>
      <c r="G7" s="558"/>
      <c r="H7" s="663"/>
      <c r="I7" s="557" t="s">
        <v>691</v>
      </c>
      <c r="J7" s="558"/>
      <c r="K7" s="558"/>
      <c r="L7" s="558"/>
      <c r="M7" s="558"/>
      <c r="N7" s="558"/>
      <c r="O7" s="558"/>
      <c r="P7" s="558"/>
      <c r="Q7" s="469"/>
      <c r="R7" s="157">
        <v>985</v>
      </c>
      <c r="S7" s="158">
        <f>R7*1.12</f>
        <v>1103.2</v>
      </c>
      <c r="T7" s="158">
        <f>S7*1.2</f>
        <v>1323.84</v>
      </c>
      <c r="U7" s="159"/>
      <c r="V7" s="157">
        <f t="shared" ref="V7:Y14" si="1">$Q7*R7</f>
        <v>0</v>
      </c>
      <c r="W7" s="158">
        <f t="shared" si="0"/>
        <v>0</v>
      </c>
      <c r="X7" s="195">
        <f t="shared" si="0"/>
        <v>0</v>
      </c>
      <c r="Y7" s="104">
        <f t="shared" si="0"/>
        <v>0</v>
      </c>
      <c r="Z7" s="73"/>
    </row>
    <row r="8" spans="1:26" ht="15" customHeight="1" x14ac:dyDescent="0.25">
      <c r="A8" s="532" t="s">
        <v>843</v>
      </c>
      <c r="B8" s="533"/>
      <c r="C8" s="534"/>
      <c r="D8" s="73"/>
      <c r="E8" s="654" t="s">
        <v>690</v>
      </c>
      <c r="F8" s="558"/>
      <c r="G8" s="558"/>
      <c r="H8" s="663"/>
      <c r="I8" s="557" t="s">
        <v>693</v>
      </c>
      <c r="J8" s="558"/>
      <c r="K8" s="558"/>
      <c r="L8" s="558"/>
      <c r="M8" s="558"/>
      <c r="N8" s="558"/>
      <c r="O8" s="558"/>
      <c r="P8" s="558"/>
      <c r="Q8" s="469"/>
      <c r="R8" s="157">
        <v>1923</v>
      </c>
      <c r="S8" s="158">
        <f t="shared" ref="S8:S14" si="2">R8*1.12</f>
        <v>2153.7600000000002</v>
      </c>
      <c r="T8" s="158">
        <f t="shared" ref="T8:T14" si="3">S8*1.2</f>
        <v>2584.5120000000002</v>
      </c>
      <c r="U8" s="159"/>
      <c r="V8" s="157">
        <f t="shared" si="1"/>
        <v>0</v>
      </c>
      <c r="W8" s="158">
        <f t="shared" si="0"/>
        <v>0</v>
      </c>
      <c r="X8" s="195">
        <f t="shared" si="0"/>
        <v>0</v>
      </c>
      <c r="Y8" s="104">
        <f t="shared" si="0"/>
        <v>0</v>
      </c>
      <c r="Z8" s="73"/>
    </row>
    <row r="9" spans="1:26" ht="15" customHeight="1" x14ac:dyDescent="0.25">
      <c r="A9" s="535"/>
      <c r="B9" s="536"/>
      <c r="C9" s="537"/>
      <c r="D9" s="73"/>
      <c r="E9" s="552" t="s">
        <v>695</v>
      </c>
      <c r="F9" s="553"/>
      <c r="G9" s="553"/>
      <c r="H9" s="553"/>
      <c r="I9" s="557" t="s">
        <v>694</v>
      </c>
      <c r="J9" s="558"/>
      <c r="K9" s="558"/>
      <c r="L9" s="558"/>
      <c r="M9" s="558"/>
      <c r="N9" s="558"/>
      <c r="O9" s="558"/>
      <c r="P9" s="558"/>
      <c r="Q9" s="469"/>
      <c r="R9" s="157">
        <v>1531.3899999999999</v>
      </c>
      <c r="S9" s="158">
        <f t="shared" si="2"/>
        <v>1715.1568</v>
      </c>
      <c r="T9" s="158">
        <f t="shared" si="3"/>
        <v>2058.1881599999997</v>
      </c>
      <c r="U9" s="159"/>
      <c r="V9" s="157">
        <f t="shared" si="1"/>
        <v>0</v>
      </c>
      <c r="W9" s="158">
        <f t="shared" si="0"/>
        <v>0</v>
      </c>
      <c r="X9" s="195">
        <f t="shared" si="0"/>
        <v>0</v>
      </c>
      <c r="Y9" s="104">
        <f t="shared" si="0"/>
        <v>0</v>
      </c>
      <c r="Z9" s="73"/>
    </row>
    <row r="10" spans="1:26" ht="15" customHeight="1" x14ac:dyDescent="0.25">
      <c r="A10" s="532" t="s">
        <v>702</v>
      </c>
      <c r="B10" s="533"/>
      <c r="C10" s="534"/>
      <c r="D10" s="73"/>
      <c r="E10" s="552" t="s">
        <v>696</v>
      </c>
      <c r="F10" s="553"/>
      <c r="G10" s="553"/>
      <c r="H10" s="553"/>
      <c r="I10" s="557" t="s">
        <v>697</v>
      </c>
      <c r="J10" s="558"/>
      <c r="K10" s="558"/>
      <c r="L10" s="558"/>
      <c r="M10" s="558"/>
      <c r="N10" s="558"/>
      <c r="O10" s="558"/>
      <c r="P10" s="558"/>
      <c r="Q10" s="469"/>
      <c r="R10" s="157">
        <v>1934.3899999999999</v>
      </c>
      <c r="S10" s="158">
        <f t="shared" si="2"/>
        <v>2166.5167999999999</v>
      </c>
      <c r="T10" s="158">
        <f t="shared" si="3"/>
        <v>2599.8201599999998</v>
      </c>
      <c r="U10" s="159"/>
      <c r="V10" s="157">
        <f t="shared" si="1"/>
        <v>0</v>
      </c>
      <c r="W10" s="158">
        <f t="shared" si="1"/>
        <v>0</v>
      </c>
      <c r="X10" s="195">
        <f t="shared" si="1"/>
        <v>0</v>
      </c>
      <c r="Y10" s="104">
        <f t="shared" si="1"/>
        <v>0</v>
      </c>
      <c r="Z10" s="73"/>
    </row>
    <row r="11" spans="1:26" ht="15" customHeight="1" x14ac:dyDescent="0.25">
      <c r="A11" s="535"/>
      <c r="B11" s="536"/>
      <c r="C11" s="537"/>
      <c r="D11" s="73"/>
      <c r="E11" s="552" t="s">
        <v>696</v>
      </c>
      <c r="F11" s="553"/>
      <c r="G11" s="553"/>
      <c r="H11" s="553"/>
      <c r="I11" s="557" t="s">
        <v>698</v>
      </c>
      <c r="J11" s="558"/>
      <c r="K11" s="558"/>
      <c r="L11" s="558"/>
      <c r="M11" s="558"/>
      <c r="N11" s="558"/>
      <c r="O11" s="558"/>
      <c r="P11" s="558"/>
      <c r="Q11" s="469"/>
      <c r="R11" s="157">
        <v>2805.26</v>
      </c>
      <c r="S11" s="158">
        <f t="shared" si="2"/>
        <v>3141.8912000000005</v>
      </c>
      <c r="T11" s="158">
        <f t="shared" si="3"/>
        <v>3770.2694400000005</v>
      </c>
      <c r="U11" s="159"/>
      <c r="V11" s="157">
        <f t="shared" si="1"/>
        <v>0</v>
      </c>
      <c r="W11" s="158">
        <f t="shared" si="1"/>
        <v>0</v>
      </c>
      <c r="X11" s="195">
        <f t="shared" si="1"/>
        <v>0</v>
      </c>
      <c r="Y11" s="104">
        <f t="shared" si="1"/>
        <v>0</v>
      </c>
      <c r="Z11" s="73"/>
    </row>
    <row r="12" spans="1:26" ht="15" customHeight="1" x14ac:dyDescent="0.25">
      <c r="A12" s="532" t="s">
        <v>703</v>
      </c>
      <c r="B12" s="533"/>
      <c r="C12" s="534"/>
      <c r="D12" s="73"/>
      <c r="E12" s="552" t="s">
        <v>699</v>
      </c>
      <c r="F12" s="553"/>
      <c r="G12" s="553"/>
      <c r="H12" s="553"/>
      <c r="I12" s="557" t="s">
        <v>694</v>
      </c>
      <c r="J12" s="558"/>
      <c r="K12" s="558"/>
      <c r="L12" s="558"/>
      <c r="M12" s="558"/>
      <c r="N12" s="558"/>
      <c r="O12" s="558"/>
      <c r="P12" s="558"/>
      <c r="Q12" s="469"/>
      <c r="R12" s="157">
        <v>2997.26</v>
      </c>
      <c r="S12" s="158">
        <f t="shared" si="2"/>
        <v>3356.9312000000004</v>
      </c>
      <c r="T12" s="158">
        <f t="shared" si="3"/>
        <v>4028.3174400000003</v>
      </c>
      <c r="U12" s="159"/>
      <c r="V12" s="157">
        <f t="shared" si="1"/>
        <v>0</v>
      </c>
      <c r="W12" s="158">
        <f t="shared" si="1"/>
        <v>0</v>
      </c>
      <c r="X12" s="195">
        <f t="shared" si="1"/>
        <v>0</v>
      </c>
      <c r="Y12" s="104">
        <f t="shared" si="1"/>
        <v>0</v>
      </c>
      <c r="Z12" s="73"/>
    </row>
    <row r="13" spans="1:26" ht="15" customHeight="1" x14ac:dyDescent="0.25">
      <c r="A13" s="535"/>
      <c r="B13" s="536"/>
      <c r="C13" s="537"/>
      <c r="D13" s="73"/>
      <c r="E13" s="552" t="s">
        <v>700</v>
      </c>
      <c r="F13" s="553"/>
      <c r="G13" s="553"/>
      <c r="H13" s="553"/>
      <c r="I13" s="557" t="s">
        <v>697</v>
      </c>
      <c r="J13" s="558"/>
      <c r="K13" s="558"/>
      <c r="L13" s="558"/>
      <c r="M13" s="558"/>
      <c r="N13" s="558"/>
      <c r="O13" s="558"/>
      <c r="P13" s="558"/>
      <c r="Q13" s="469"/>
      <c r="R13" s="157">
        <v>3390.26</v>
      </c>
      <c r="S13" s="158">
        <f t="shared" si="2"/>
        <v>3797.0912000000008</v>
      </c>
      <c r="T13" s="158">
        <f t="shared" si="3"/>
        <v>4556.5094400000007</v>
      </c>
      <c r="U13" s="159"/>
      <c r="V13" s="157">
        <f t="shared" si="1"/>
        <v>0</v>
      </c>
      <c r="W13" s="158">
        <f t="shared" si="1"/>
        <v>0</v>
      </c>
      <c r="X13" s="195">
        <f t="shared" si="1"/>
        <v>0</v>
      </c>
      <c r="Y13" s="104">
        <f t="shared" si="1"/>
        <v>0</v>
      </c>
      <c r="Z13" s="73"/>
    </row>
    <row r="14" spans="1:26" ht="15" customHeight="1" x14ac:dyDescent="0.25">
      <c r="A14" s="532" t="s">
        <v>650</v>
      </c>
      <c r="B14" s="533"/>
      <c r="C14" s="534"/>
      <c r="D14" s="73"/>
      <c r="E14" s="552" t="s">
        <v>700</v>
      </c>
      <c r="F14" s="553"/>
      <c r="G14" s="553"/>
      <c r="H14" s="553"/>
      <c r="I14" s="557" t="s">
        <v>701</v>
      </c>
      <c r="J14" s="558"/>
      <c r="K14" s="558"/>
      <c r="L14" s="558"/>
      <c r="M14" s="558"/>
      <c r="N14" s="558"/>
      <c r="O14" s="558"/>
      <c r="P14" s="558"/>
      <c r="Q14" s="469"/>
      <c r="R14" s="157">
        <v>6198.48</v>
      </c>
      <c r="S14" s="158">
        <f t="shared" si="2"/>
        <v>6942.2975999999999</v>
      </c>
      <c r="T14" s="158">
        <f t="shared" si="3"/>
        <v>8330.7571200000002</v>
      </c>
      <c r="U14" s="159"/>
      <c r="V14" s="157">
        <f t="shared" si="1"/>
        <v>0</v>
      </c>
      <c r="W14" s="158">
        <f t="shared" si="1"/>
        <v>0</v>
      </c>
      <c r="X14" s="195">
        <f t="shared" si="1"/>
        <v>0</v>
      </c>
      <c r="Y14" s="104">
        <f t="shared" si="1"/>
        <v>0</v>
      </c>
      <c r="Z14" s="73"/>
    </row>
    <row r="15" spans="1:26" ht="15" customHeight="1" x14ac:dyDescent="0.25">
      <c r="A15" s="535"/>
      <c r="B15" s="536"/>
      <c r="C15" s="537"/>
      <c r="D15" s="73"/>
      <c r="E15" s="555" t="s">
        <v>670</v>
      </c>
      <c r="F15" s="556"/>
      <c r="G15" s="556"/>
      <c r="H15" s="556"/>
      <c r="I15" s="561"/>
      <c r="J15" s="561"/>
      <c r="K15" s="561"/>
      <c r="L15" s="561"/>
      <c r="M15" s="561"/>
      <c r="N15" s="561"/>
      <c r="O15" s="561"/>
      <c r="P15" s="299"/>
      <c r="Q15" s="358">
        <f>IF(SUM(Q16:Q27)&gt;0,9999,0)</f>
        <v>0</v>
      </c>
      <c r="R15" s="184"/>
      <c r="S15" s="184"/>
      <c r="T15" s="184"/>
      <c r="U15" s="184"/>
      <c r="V15" s="184"/>
      <c r="W15" s="184"/>
      <c r="X15" s="226"/>
      <c r="Y15" s="85"/>
      <c r="Z15" s="73"/>
    </row>
    <row r="16" spans="1:26" ht="15" customHeight="1" x14ac:dyDescent="0.25">
      <c r="A16" s="532" t="s">
        <v>651</v>
      </c>
      <c r="B16" s="533"/>
      <c r="C16" s="534"/>
      <c r="D16" s="73"/>
      <c r="E16" s="657" t="s">
        <v>671</v>
      </c>
      <c r="F16" s="681"/>
      <c r="G16" s="681"/>
      <c r="H16" s="682"/>
      <c r="I16" s="569" t="s">
        <v>672</v>
      </c>
      <c r="J16" s="570"/>
      <c r="K16" s="570"/>
      <c r="L16" s="570"/>
      <c r="M16" s="570"/>
      <c r="N16" s="570"/>
      <c r="O16" s="570"/>
      <c r="P16" s="664"/>
      <c r="Q16" s="469"/>
      <c r="R16" s="157">
        <v>874.13</v>
      </c>
      <c r="S16" s="158">
        <v>874.13</v>
      </c>
      <c r="T16" s="158">
        <v>874.13</v>
      </c>
      <c r="U16" s="159"/>
      <c r="V16" s="157">
        <f t="shared" ref="V16:Y27" si="4">$Q16*R16</f>
        <v>0</v>
      </c>
      <c r="W16" s="158">
        <f t="shared" si="4"/>
        <v>0</v>
      </c>
      <c r="X16" s="195">
        <f t="shared" si="4"/>
        <v>0</v>
      </c>
      <c r="Y16" s="104">
        <f t="shared" si="4"/>
        <v>0</v>
      </c>
      <c r="Z16" s="73"/>
    </row>
    <row r="17" spans="1:26" ht="15" customHeight="1" x14ac:dyDescent="0.25">
      <c r="A17" s="535"/>
      <c r="B17" s="536"/>
      <c r="C17" s="537"/>
      <c r="D17" s="73"/>
      <c r="E17" s="683" t="s">
        <v>673</v>
      </c>
      <c r="F17" s="684"/>
      <c r="G17" s="684"/>
      <c r="H17" s="685"/>
      <c r="I17" s="557" t="s">
        <v>672</v>
      </c>
      <c r="J17" s="558"/>
      <c r="K17" s="558"/>
      <c r="L17" s="558"/>
      <c r="M17" s="558"/>
      <c r="N17" s="558"/>
      <c r="O17" s="558"/>
      <c r="P17" s="609"/>
      <c r="Q17" s="469"/>
      <c r="R17" s="157">
        <v>936.63</v>
      </c>
      <c r="S17" s="158">
        <v>936.63</v>
      </c>
      <c r="T17" s="158">
        <v>936.63</v>
      </c>
      <c r="U17" s="159"/>
      <c r="V17" s="157">
        <f t="shared" si="4"/>
        <v>0</v>
      </c>
      <c r="W17" s="158">
        <f t="shared" si="4"/>
        <v>0</v>
      </c>
      <c r="X17" s="195">
        <f t="shared" si="4"/>
        <v>0</v>
      </c>
      <c r="Y17" s="104">
        <f t="shared" si="4"/>
        <v>0</v>
      </c>
      <c r="Z17" s="73"/>
    </row>
    <row r="18" spans="1:26" ht="15" customHeight="1" x14ac:dyDescent="0.25">
      <c r="A18" s="532" t="s">
        <v>704</v>
      </c>
      <c r="B18" s="533"/>
      <c r="C18" s="534"/>
      <c r="D18" s="73"/>
      <c r="E18" s="654" t="s">
        <v>674</v>
      </c>
      <c r="F18" s="558"/>
      <c r="G18" s="558"/>
      <c r="H18" s="663"/>
      <c r="I18" s="557" t="s">
        <v>675</v>
      </c>
      <c r="J18" s="558"/>
      <c r="K18" s="558"/>
      <c r="L18" s="558"/>
      <c r="M18" s="558"/>
      <c r="N18" s="558"/>
      <c r="O18" s="558"/>
      <c r="P18" s="609"/>
      <c r="Q18" s="469"/>
      <c r="R18" s="157">
        <v>649.13</v>
      </c>
      <c r="S18" s="158">
        <v>649.13</v>
      </c>
      <c r="T18" s="158">
        <v>649.13</v>
      </c>
      <c r="U18" s="159"/>
      <c r="V18" s="157">
        <f t="shared" si="4"/>
        <v>0</v>
      </c>
      <c r="W18" s="158">
        <f t="shared" si="4"/>
        <v>0</v>
      </c>
      <c r="X18" s="195">
        <f t="shared" si="4"/>
        <v>0</v>
      </c>
      <c r="Y18" s="104">
        <f t="shared" si="4"/>
        <v>0</v>
      </c>
      <c r="Z18" s="73"/>
    </row>
    <row r="19" spans="1:26" ht="15" customHeight="1" x14ac:dyDescent="0.25">
      <c r="A19" s="535"/>
      <c r="B19" s="536"/>
      <c r="C19" s="537"/>
      <c r="D19" s="73"/>
      <c r="E19" s="654" t="s">
        <v>676</v>
      </c>
      <c r="F19" s="558"/>
      <c r="G19" s="558"/>
      <c r="H19" s="663"/>
      <c r="I19" s="557" t="s">
        <v>675</v>
      </c>
      <c r="J19" s="558"/>
      <c r="K19" s="558"/>
      <c r="L19" s="558"/>
      <c r="M19" s="558"/>
      <c r="N19" s="558"/>
      <c r="O19" s="558"/>
      <c r="P19" s="609"/>
      <c r="Q19" s="469"/>
      <c r="R19" s="157">
        <v>708.75</v>
      </c>
      <c r="S19" s="158">
        <v>708.75</v>
      </c>
      <c r="T19" s="158">
        <v>708.75</v>
      </c>
      <c r="U19" s="159"/>
      <c r="V19" s="157">
        <f t="shared" si="4"/>
        <v>0</v>
      </c>
      <c r="W19" s="158">
        <f t="shared" si="4"/>
        <v>0</v>
      </c>
      <c r="X19" s="195">
        <f t="shared" si="4"/>
        <v>0</v>
      </c>
      <c r="Y19" s="104">
        <f t="shared" si="4"/>
        <v>0</v>
      </c>
      <c r="Z19" s="73"/>
    </row>
    <row r="20" spans="1:26" ht="15" customHeight="1" x14ac:dyDescent="0.25">
      <c r="A20" s="532" t="s">
        <v>705</v>
      </c>
      <c r="B20" s="533"/>
      <c r="C20" s="534"/>
      <c r="D20" s="73"/>
      <c r="E20" s="654" t="s">
        <v>679</v>
      </c>
      <c r="F20" s="558"/>
      <c r="G20" s="558"/>
      <c r="H20" s="663"/>
      <c r="I20" s="557" t="s">
        <v>680</v>
      </c>
      <c r="J20" s="558"/>
      <c r="K20" s="558"/>
      <c r="L20" s="558"/>
      <c r="M20" s="558"/>
      <c r="N20" s="558"/>
      <c r="O20" s="558"/>
      <c r="P20" s="609"/>
      <c r="Q20" s="469"/>
      <c r="R20" s="157">
        <v>590.63</v>
      </c>
      <c r="S20" s="158">
        <v>590.63</v>
      </c>
      <c r="T20" s="158">
        <v>590.63</v>
      </c>
      <c r="U20" s="159"/>
      <c r="V20" s="157">
        <f t="shared" si="4"/>
        <v>0</v>
      </c>
      <c r="W20" s="158">
        <f t="shared" si="4"/>
        <v>0</v>
      </c>
      <c r="X20" s="195">
        <f t="shared" si="4"/>
        <v>0</v>
      </c>
      <c r="Y20" s="104">
        <f t="shared" si="4"/>
        <v>0</v>
      </c>
      <c r="Z20" s="73"/>
    </row>
    <row r="21" spans="1:26" ht="15" customHeight="1" x14ac:dyDescent="0.25">
      <c r="A21" s="535"/>
      <c r="B21" s="536"/>
      <c r="C21" s="537"/>
      <c r="D21" s="73"/>
      <c r="E21" s="654" t="s">
        <v>677</v>
      </c>
      <c r="F21" s="558"/>
      <c r="G21" s="558"/>
      <c r="H21" s="663"/>
      <c r="I21" s="557" t="s">
        <v>678</v>
      </c>
      <c r="J21" s="558"/>
      <c r="K21" s="558"/>
      <c r="L21" s="558"/>
      <c r="M21" s="558"/>
      <c r="N21" s="558"/>
      <c r="O21" s="558"/>
      <c r="P21" s="609"/>
      <c r="Q21" s="469"/>
      <c r="R21" s="157">
        <v>826.88</v>
      </c>
      <c r="S21" s="158">
        <v>826.88</v>
      </c>
      <c r="T21" s="158">
        <v>826.88</v>
      </c>
      <c r="U21" s="159"/>
      <c r="V21" s="157">
        <f t="shared" si="4"/>
        <v>0</v>
      </c>
      <c r="W21" s="158">
        <f t="shared" si="4"/>
        <v>0</v>
      </c>
      <c r="X21" s="195">
        <f t="shared" si="4"/>
        <v>0</v>
      </c>
      <c r="Y21" s="104">
        <f t="shared" si="4"/>
        <v>0</v>
      </c>
      <c r="Z21" s="73"/>
    </row>
    <row r="22" spans="1:26" ht="15" customHeight="1" x14ac:dyDescent="0.25">
      <c r="A22" s="532" t="s">
        <v>706</v>
      </c>
      <c r="B22" s="533"/>
      <c r="C22" s="534"/>
      <c r="D22" s="73"/>
      <c r="E22" s="654" t="s">
        <v>681</v>
      </c>
      <c r="F22" s="558"/>
      <c r="G22" s="558"/>
      <c r="H22" s="663"/>
      <c r="I22" s="557" t="s">
        <v>682</v>
      </c>
      <c r="J22" s="558"/>
      <c r="K22" s="558"/>
      <c r="L22" s="558"/>
      <c r="M22" s="558"/>
      <c r="N22" s="558"/>
      <c r="O22" s="558"/>
      <c r="P22" s="609"/>
      <c r="Q22" s="469"/>
      <c r="R22" s="157">
        <v>72</v>
      </c>
      <c r="S22" s="158">
        <v>72</v>
      </c>
      <c r="T22" s="158">
        <v>72</v>
      </c>
      <c r="U22" s="159"/>
      <c r="V22" s="157">
        <f t="shared" si="4"/>
        <v>0</v>
      </c>
      <c r="W22" s="158">
        <f t="shared" si="4"/>
        <v>0</v>
      </c>
      <c r="X22" s="195">
        <f t="shared" si="4"/>
        <v>0</v>
      </c>
      <c r="Y22" s="104">
        <f t="shared" si="4"/>
        <v>0</v>
      </c>
      <c r="Z22" s="73"/>
    </row>
    <row r="23" spans="1:26" ht="15" customHeight="1" x14ac:dyDescent="0.25">
      <c r="A23" s="535"/>
      <c r="B23" s="536"/>
      <c r="C23" s="537"/>
      <c r="D23" s="73"/>
      <c r="E23" s="654" t="s">
        <v>683</v>
      </c>
      <c r="F23" s="558"/>
      <c r="G23" s="558"/>
      <c r="H23" s="663"/>
      <c r="I23" s="557" t="s">
        <v>682</v>
      </c>
      <c r="J23" s="558"/>
      <c r="K23" s="558"/>
      <c r="L23" s="558"/>
      <c r="M23" s="558"/>
      <c r="N23" s="558"/>
      <c r="O23" s="558"/>
      <c r="P23" s="609"/>
      <c r="Q23" s="469"/>
      <c r="R23" s="157">
        <v>109.13</v>
      </c>
      <c r="S23" s="158">
        <v>109.13</v>
      </c>
      <c r="T23" s="158">
        <v>109.13</v>
      </c>
      <c r="U23" s="159"/>
      <c r="V23" s="157">
        <f t="shared" si="4"/>
        <v>0</v>
      </c>
      <c r="W23" s="158">
        <f t="shared" si="4"/>
        <v>0</v>
      </c>
      <c r="X23" s="195">
        <f t="shared" si="4"/>
        <v>0</v>
      </c>
      <c r="Y23" s="104">
        <f t="shared" si="4"/>
        <v>0</v>
      </c>
      <c r="Z23" s="73"/>
    </row>
    <row r="24" spans="1:26" ht="15" customHeight="1" x14ac:dyDescent="0.25">
      <c r="A24" s="532" t="s">
        <v>707</v>
      </c>
      <c r="B24" s="533"/>
      <c r="C24" s="534"/>
      <c r="D24" s="73"/>
      <c r="E24" s="654" t="s">
        <v>684</v>
      </c>
      <c r="F24" s="558"/>
      <c r="G24" s="558"/>
      <c r="H24" s="663"/>
      <c r="I24" s="557" t="s">
        <v>685</v>
      </c>
      <c r="J24" s="558"/>
      <c r="K24" s="558"/>
      <c r="L24" s="558"/>
      <c r="M24" s="558"/>
      <c r="N24" s="558"/>
      <c r="O24" s="558"/>
      <c r="P24" s="609"/>
      <c r="Q24" s="469"/>
      <c r="R24" s="157">
        <v>13.5</v>
      </c>
      <c r="S24" s="158">
        <v>13.5</v>
      </c>
      <c r="T24" s="158">
        <v>13.5</v>
      </c>
      <c r="U24" s="159"/>
      <c r="V24" s="157">
        <f t="shared" si="4"/>
        <v>0</v>
      </c>
      <c r="W24" s="158">
        <f t="shared" si="4"/>
        <v>0</v>
      </c>
      <c r="X24" s="195">
        <f t="shared" si="4"/>
        <v>0</v>
      </c>
      <c r="Y24" s="104">
        <f t="shared" si="4"/>
        <v>0</v>
      </c>
      <c r="Z24" s="73"/>
    </row>
    <row r="25" spans="1:26" ht="15" customHeight="1" x14ac:dyDescent="0.25">
      <c r="A25" s="535"/>
      <c r="B25" s="536"/>
      <c r="C25" s="537"/>
      <c r="D25" s="73"/>
      <c r="E25" s="654" t="s">
        <v>686</v>
      </c>
      <c r="F25" s="558"/>
      <c r="G25" s="558"/>
      <c r="H25" s="663"/>
      <c r="I25" s="557" t="s">
        <v>685</v>
      </c>
      <c r="J25" s="558"/>
      <c r="K25" s="558"/>
      <c r="L25" s="558"/>
      <c r="M25" s="558"/>
      <c r="N25" s="558"/>
      <c r="O25" s="558"/>
      <c r="P25" s="609"/>
      <c r="Q25" s="469"/>
      <c r="R25" s="157">
        <v>200.25</v>
      </c>
      <c r="S25" s="158">
        <v>200.25</v>
      </c>
      <c r="T25" s="158">
        <v>200.25</v>
      </c>
      <c r="U25" s="159"/>
      <c r="V25" s="157">
        <f t="shared" si="4"/>
        <v>0</v>
      </c>
      <c r="W25" s="158">
        <f t="shared" si="4"/>
        <v>0</v>
      </c>
      <c r="X25" s="195">
        <f t="shared" si="4"/>
        <v>0</v>
      </c>
      <c r="Y25" s="104">
        <f t="shared" si="4"/>
        <v>0</v>
      </c>
      <c r="Z25" s="73"/>
    </row>
    <row r="26" spans="1:26" ht="15" customHeight="1" x14ac:dyDescent="0.25">
      <c r="A26" s="591" t="s">
        <v>708</v>
      </c>
      <c r="B26" s="592"/>
      <c r="C26" s="593"/>
      <c r="D26" s="73"/>
      <c r="E26" s="654" t="s">
        <v>687</v>
      </c>
      <c r="F26" s="558"/>
      <c r="G26" s="558"/>
      <c r="H26" s="663"/>
      <c r="I26" s="557" t="s">
        <v>688</v>
      </c>
      <c r="J26" s="558"/>
      <c r="K26" s="558"/>
      <c r="L26" s="558"/>
      <c r="M26" s="558"/>
      <c r="N26" s="558"/>
      <c r="O26" s="558"/>
      <c r="P26" s="609"/>
      <c r="Q26" s="469"/>
      <c r="R26" s="157">
        <v>193.5</v>
      </c>
      <c r="S26" s="158">
        <v>193.5</v>
      </c>
      <c r="T26" s="158">
        <v>193.5</v>
      </c>
      <c r="U26" s="159"/>
      <c r="V26" s="157">
        <f t="shared" si="4"/>
        <v>0</v>
      </c>
      <c r="W26" s="158">
        <f t="shared" si="4"/>
        <v>0</v>
      </c>
      <c r="X26" s="195">
        <f t="shared" si="4"/>
        <v>0</v>
      </c>
      <c r="Y26" s="104">
        <f t="shared" si="4"/>
        <v>0</v>
      </c>
      <c r="Z26" s="73"/>
    </row>
    <row r="27" spans="1:26" ht="15" customHeight="1" x14ac:dyDescent="0.25">
      <c r="A27" s="594"/>
      <c r="B27" s="595"/>
      <c r="C27" s="596"/>
      <c r="D27" s="73"/>
      <c r="E27" s="655" t="s">
        <v>689</v>
      </c>
      <c r="F27" s="560"/>
      <c r="G27" s="560"/>
      <c r="H27" s="675"/>
      <c r="I27" s="559" t="s">
        <v>688</v>
      </c>
      <c r="J27" s="560"/>
      <c r="K27" s="560"/>
      <c r="L27" s="560"/>
      <c r="M27" s="560"/>
      <c r="N27" s="560"/>
      <c r="O27" s="560"/>
      <c r="P27" s="676"/>
      <c r="Q27" s="469"/>
      <c r="R27" s="157">
        <v>223.88</v>
      </c>
      <c r="S27" s="158">
        <v>223.88</v>
      </c>
      <c r="T27" s="158">
        <v>223.88</v>
      </c>
      <c r="U27" s="159"/>
      <c r="V27" s="157">
        <f t="shared" si="4"/>
        <v>0</v>
      </c>
      <c r="W27" s="158">
        <f t="shared" si="4"/>
        <v>0</v>
      </c>
      <c r="X27" s="195">
        <f t="shared" si="4"/>
        <v>0</v>
      </c>
      <c r="Y27" s="104">
        <f t="shared" si="4"/>
        <v>0</v>
      </c>
      <c r="Z27" s="73"/>
    </row>
    <row r="28" spans="1:26" ht="15" customHeight="1" x14ac:dyDescent="0.25">
      <c r="A28" s="532" t="s">
        <v>14</v>
      </c>
      <c r="B28" s="533"/>
      <c r="C28" s="534"/>
      <c r="D28" s="73"/>
      <c r="E28" s="555" t="s">
        <v>656</v>
      </c>
      <c r="F28" s="556"/>
      <c r="G28" s="556"/>
      <c r="H28" s="556"/>
      <c r="I28" s="561"/>
      <c r="J28" s="561"/>
      <c r="K28" s="561"/>
      <c r="L28" s="561"/>
      <c r="M28" s="561"/>
      <c r="N28" s="561"/>
      <c r="O28" s="561"/>
      <c r="P28" s="299"/>
      <c r="Q28" s="358">
        <f>IF(SUM(Q29:Q30)&gt;0,9999,0)</f>
        <v>0</v>
      </c>
      <c r="R28" s="184"/>
      <c r="S28" s="184"/>
      <c r="T28" s="184"/>
      <c r="U28" s="184"/>
      <c r="V28" s="184"/>
      <c r="W28" s="184"/>
      <c r="X28" s="226"/>
      <c r="Y28" s="85"/>
      <c r="Z28" s="73"/>
    </row>
    <row r="29" spans="1:26" ht="15" customHeight="1" x14ac:dyDescent="0.25">
      <c r="A29" s="535"/>
      <c r="B29" s="536"/>
      <c r="C29" s="537"/>
      <c r="D29" s="73"/>
      <c r="E29" s="571" t="s">
        <v>668</v>
      </c>
      <c r="F29" s="572"/>
      <c r="G29" s="572"/>
      <c r="H29" s="572"/>
      <c r="I29" s="569"/>
      <c r="J29" s="570"/>
      <c r="K29" s="570"/>
      <c r="L29" s="570"/>
      <c r="M29" s="570"/>
      <c r="N29" s="570"/>
      <c r="O29" s="570"/>
      <c r="P29" s="570"/>
      <c r="Q29" s="469"/>
      <c r="R29" s="227" t="s">
        <v>657</v>
      </c>
      <c r="S29" s="228" t="str">
        <f>IFERROR(R29*1.12, R29)</f>
        <v>POA</v>
      </c>
      <c r="T29" s="228" t="str">
        <f t="shared" ref="T29:U30" si="5">IFERROR(S29*1.12, S29)</f>
        <v>POA</v>
      </c>
      <c r="U29" s="228" t="str">
        <f t="shared" si="5"/>
        <v>POA</v>
      </c>
      <c r="V29" s="227" t="str">
        <f>IFERROR($Q29*R29,R29)</f>
        <v>POA</v>
      </c>
      <c r="W29" s="228" t="str">
        <f t="shared" ref="W29:Y30" si="6">IFERROR($Q29*S29,S29)</f>
        <v>POA</v>
      </c>
      <c r="X29" s="229" t="str">
        <f t="shared" si="6"/>
        <v>POA</v>
      </c>
      <c r="Y29" s="105" t="str">
        <f t="shared" si="6"/>
        <v>POA</v>
      </c>
      <c r="Z29" s="73"/>
    </row>
    <row r="30" spans="1:26" ht="15" customHeight="1" x14ac:dyDescent="0.25">
      <c r="A30" s="532" t="s">
        <v>17</v>
      </c>
      <c r="B30" s="533"/>
      <c r="C30" s="534"/>
      <c r="D30" s="73"/>
      <c r="E30" s="686" t="s">
        <v>669</v>
      </c>
      <c r="F30" s="623"/>
      <c r="G30" s="623"/>
      <c r="H30" s="623"/>
      <c r="I30" s="624"/>
      <c r="J30" s="625"/>
      <c r="K30" s="625"/>
      <c r="L30" s="625"/>
      <c r="M30" s="625"/>
      <c r="N30" s="625"/>
      <c r="O30" s="625"/>
      <c r="P30" s="625"/>
      <c r="Q30" s="472"/>
      <c r="R30" s="230" t="s">
        <v>657</v>
      </c>
      <c r="S30" s="231" t="str">
        <f>IFERROR(R30*1.12, R30)</f>
        <v>POA</v>
      </c>
      <c r="T30" s="231" t="str">
        <f t="shared" si="5"/>
        <v>POA</v>
      </c>
      <c r="U30" s="231" t="str">
        <f t="shared" si="5"/>
        <v>POA</v>
      </c>
      <c r="V30" s="230" t="str">
        <f>IFERROR($Q30*R30,R30)</f>
        <v>POA</v>
      </c>
      <c r="W30" s="231" t="str">
        <f t="shared" si="6"/>
        <v>POA</v>
      </c>
      <c r="X30" s="232" t="str">
        <f t="shared" si="6"/>
        <v>POA</v>
      </c>
      <c r="Y30" s="106" t="str">
        <f t="shared" si="6"/>
        <v>POA</v>
      </c>
      <c r="Z30" s="73"/>
    </row>
    <row r="31" spans="1:26" ht="15" customHeight="1" x14ac:dyDescent="0.25">
      <c r="A31" s="535"/>
      <c r="B31" s="536"/>
      <c r="C31" s="537"/>
      <c r="D31" s="73"/>
      <c r="E31" s="73"/>
      <c r="F31" s="73"/>
      <c r="G31" s="73"/>
      <c r="H31" s="73"/>
      <c r="I31" s="73"/>
      <c r="J31" s="73"/>
      <c r="K31" s="73"/>
      <c r="L31" s="73"/>
      <c r="M31" s="73"/>
      <c r="N31" s="73"/>
      <c r="O31" s="73"/>
      <c r="P31" s="73"/>
      <c r="Q31" s="73"/>
      <c r="R31" s="73"/>
      <c r="S31" s="73"/>
      <c r="T31" s="73"/>
      <c r="U31" s="73"/>
      <c r="V31" s="73"/>
      <c r="W31" s="73"/>
      <c r="X31" s="73"/>
      <c r="Y31" s="73"/>
      <c r="Z31" s="73"/>
    </row>
    <row r="32" spans="1:26" ht="15" customHeight="1" x14ac:dyDescent="0.25">
      <c r="A32" s="532" t="s">
        <v>19</v>
      </c>
      <c r="B32" s="533"/>
      <c r="C32" s="534"/>
      <c r="D32" s="73"/>
      <c r="E32" s="146" t="s">
        <v>658</v>
      </c>
      <c r="F32" s="134"/>
      <c r="G32" s="134"/>
      <c r="H32" s="134"/>
      <c r="I32" s="134"/>
      <c r="J32" s="134"/>
      <c r="K32" s="134"/>
      <c r="L32" s="134"/>
      <c r="M32" s="134"/>
      <c r="N32" s="134"/>
      <c r="O32" s="134"/>
      <c r="P32" s="134"/>
      <c r="Q32" s="134"/>
      <c r="R32" s="134"/>
      <c r="S32" s="134"/>
      <c r="T32" s="134"/>
      <c r="U32" s="134"/>
      <c r="V32" s="134"/>
      <c r="W32" s="134"/>
      <c r="X32" s="134"/>
      <c r="Y32" s="134"/>
      <c r="Z32" s="134"/>
    </row>
    <row r="33" spans="1:26" ht="15" customHeight="1" x14ac:dyDescent="0.25">
      <c r="A33" s="535"/>
      <c r="B33" s="536"/>
      <c r="C33" s="537"/>
      <c r="D33" s="73"/>
      <c r="E33" s="134" t="s">
        <v>659</v>
      </c>
      <c r="F33" s="134"/>
      <c r="G33" s="134"/>
      <c r="H33" s="134"/>
      <c r="I33" s="134"/>
      <c r="J33" s="134"/>
      <c r="K33" s="134"/>
      <c r="L33" s="134"/>
      <c r="M33" s="134"/>
      <c r="N33" s="134"/>
      <c r="O33" s="134"/>
      <c r="P33" s="134"/>
      <c r="Q33" s="134"/>
      <c r="R33" s="134"/>
      <c r="S33" s="134"/>
      <c r="T33" s="134"/>
      <c r="U33" s="134"/>
      <c r="V33" s="134"/>
      <c r="W33" s="134"/>
      <c r="X33" s="134"/>
      <c r="Y33" s="134"/>
      <c r="Z33" s="134"/>
    </row>
    <row r="34" spans="1:26" ht="15" customHeight="1" x14ac:dyDescent="0.25">
      <c r="A34" s="81"/>
      <c r="B34" s="81"/>
      <c r="C34" s="81"/>
      <c r="D34" s="73"/>
      <c r="E34" s="134"/>
      <c r="F34" s="134"/>
      <c r="G34" s="134"/>
      <c r="H34" s="134"/>
      <c r="I34" s="134"/>
      <c r="J34" s="134"/>
      <c r="K34" s="134"/>
      <c r="L34" s="134"/>
      <c r="M34" s="134"/>
      <c r="N34" s="134"/>
      <c r="O34" s="134"/>
      <c r="P34" s="134"/>
      <c r="Q34" s="134"/>
      <c r="R34" s="134"/>
      <c r="S34" s="134"/>
      <c r="T34" s="134"/>
      <c r="U34" s="134"/>
      <c r="V34" s="134"/>
      <c r="W34" s="134"/>
      <c r="X34" s="134"/>
      <c r="Y34" s="134"/>
      <c r="Z34" s="134"/>
    </row>
    <row r="35" spans="1:26" ht="15" customHeight="1" x14ac:dyDescent="0.25">
      <c r="A35" s="82"/>
      <c r="B35" s="82"/>
      <c r="C35" s="82"/>
      <c r="D35" s="73"/>
      <c r="E35" s="147" t="s">
        <v>660</v>
      </c>
      <c r="F35" s="134"/>
      <c r="G35" s="134"/>
      <c r="H35" s="134"/>
      <c r="I35" s="134"/>
      <c r="J35" s="134"/>
      <c r="K35" s="134"/>
      <c r="L35" s="134"/>
      <c r="M35" s="134"/>
      <c r="N35" s="134"/>
      <c r="O35" s="134"/>
      <c r="P35" s="134"/>
      <c r="Q35" s="134"/>
      <c r="R35" s="134"/>
      <c r="S35" s="134"/>
      <c r="T35" s="134"/>
      <c r="U35" s="134"/>
      <c r="V35" s="134"/>
      <c r="W35" s="134"/>
      <c r="X35" s="134"/>
      <c r="Y35" s="134"/>
      <c r="Z35" s="134"/>
    </row>
    <row r="36" spans="1:26" ht="15" customHeight="1" x14ac:dyDescent="0.25">
      <c r="A36" s="539" t="s">
        <v>24</v>
      </c>
      <c r="B36" s="539"/>
      <c r="C36" s="539"/>
      <c r="D36" s="73"/>
      <c r="E36" s="148"/>
      <c r="F36" s="134"/>
      <c r="G36" s="134"/>
      <c r="H36" s="134"/>
      <c r="I36" s="134"/>
      <c r="J36" s="134"/>
      <c r="K36" s="134"/>
      <c r="L36" s="134"/>
      <c r="M36" s="134"/>
      <c r="N36" s="134"/>
      <c r="O36" s="134"/>
      <c r="P36" s="134"/>
      <c r="Q36" s="134"/>
      <c r="R36" s="134"/>
      <c r="S36" s="134"/>
      <c r="T36" s="134"/>
      <c r="U36" s="134"/>
      <c r="V36" s="134"/>
      <c r="W36" s="134"/>
      <c r="X36" s="134"/>
      <c r="Y36" s="134"/>
      <c r="Z36" s="134"/>
    </row>
    <row r="37" spans="1:26" ht="15" customHeight="1" x14ac:dyDescent="0.25">
      <c r="A37" s="132" t="s">
        <v>98</v>
      </c>
      <c r="B37" s="76"/>
      <c r="C37" s="76"/>
      <c r="D37" s="73"/>
      <c r="E37" s="149" t="s">
        <v>661</v>
      </c>
      <c r="F37" s="134"/>
      <c r="G37" s="134"/>
      <c r="H37" s="134"/>
      <c r="I37" s="134"/>
      <c r="J37" s="134"/>
      <c r="K37" s="134"/>
      <c r="L37" s="134"/>
      <c r="M37" s="134"/>
      <c r="N37" s="134"/>
      <c r="O37" s="134"/>
      <c r="P37" s="134"/>
      <c r="Q37" s="134"/>
      <c r="R37" s="134"/>
      <c r="S37" s="134"/>
      <c r="T37" s="134"/>
      <c r="U37" s="134"/>
      <c r="V37" s="134"/>
      <c r="W37" s="134"/>
      <c r="X37" s="134"/>
      <c r="Y37" s="134"/>
      <c r="Z37" s="134"/>
    </row>
    <row r="38" spans="1:26" ht="15" customHeight="1" x14ac:dyDescent="0.25">
      <c r="A38" s="77" t="s">
        <v>26</v>
      </c>
      <c r="B38" s="76"/>
      <c r="C38" s="76"/>
      <c r="D38" s="73"/>
      <c r="E38" s="147" t="s">
        <v>662</v>
      </c>
      <c r="F38" s="134"/>
      <c r="G38" s="134"/>
      <c r="H38" s="134"/>
      <c r="I38" s="134"/>
      <c r="J38" s="134"/>
      <c r="K38" s="134"/>
      <c r="L38" s="134"/>
      <c r="M38" s="134"/>
      <c r="N38" s="134"/>
      <c r="O38" s="134"/>
      <c r="P38" s="134"/>
      <c r="Q38" s="134"/>
      <c r="R38" s="134"/>
      <c r="S38" s="134"/>
      <c r="T38" s="134"/>
      <c r="U38" s="134"/>
      <c r="V38" s="134"/>
      <c r="W38" s="134"/>
      <c r="X38" s="134"/>
      <c r="Y38" s="134"/>
      <c r="Z38" s="134"/>
    </row>
    <row r="39" spans="1:26" ht="15" customHeight="1" x14ac:dyDescent="0.25">
      <c r="A39" s="77" t="s">
        <v>27</v>
      </c>
      <c r="B39" s="76"/>
      <c r="C39" s="76"/>
      <c r="D39" s="73"/>
      <c r="E39" s="134"/>
      <c r="F39" s="134"/>
      <c r="G39" s="134"/>
      <c r="H39" s="134"/>
      <c r="I39" s="134"/>
      <c r="J39" s="134"/>
      <c r="K39" s="134"/>
      <c r="L39" s="134"/>
      <c r="M39" s="134"/>
      <c r="N39" s="134"/>
      <c r="O39" s="134"/>
      <c r="P39" s="134"/>
      <c r="Q39" s="134"/>
      <c r="R39" s="134"/>
      <c r="S39" s="134"/>
      <c r="T39" s="134"/>
      <c r="U39" s="134"/>
      <c r="V39" s="134"/>
      <c r="W39" s="134"/>
      <c r="X39" s="134"/>
      <c r="Y39" s="134"/>
      <c r="Z39" s="134"/>
    </row>
    <row r="40" spans="1:26" ht="15" customHeight="1" x14ac:dyDescent="0.25">
      <c r="A40" s="77" t="s">
        <v>28</v>
      </c>
      <c r="B40" s="76"/>
      <c r="C40" s="76"/>
      <c r="D40" s="73"/>
      <c r="E40" s="134" t="s">
        <v>716</v>
      </c>
      <c r="F40" s="134"/>
      <c r="G40" s="134"/>
      <c r="H40" s="134"/>
      <c r="I40" s="134"/>
      <c r="J40" s="134"/>
      <c r="K40" s="134"/>
      <c r="L40" s="134"/>
      <c r="M40" s="134"/>
      <c r="N40" s="134"/>
      <c r="O40" s="134"/>
      <c r="P40" s="134"/>
      <c r="Q40" s="134"/>
      <c r="R40" s="134"/>
      <c r="S40" s="134"/>
      <c r="T40" s="134"/>
      <c r="U40" s="134"/>
      <c r="V40" s="134"/>
      <c r="W40" s="134"/>
      <c r="X40" s="134"/>
      <c r="Y40" s="134"/>
      <c r="Z40" s="134"/>
    </row>
    <row r="41" spans="1:26" ht="15" customHeight="1" x14ac:dyDescent="0.25">
      <c r="A41" s="77" t="s">
        <v>29</v>
      </c>
      <c r="B41" s="76"/>
      <c r="C41" s="76"/>
      <c r="D41" s="73"/>
      <c r="E41" s="73"/>
      <c r="F41" s="73"/>
      <c r="G41" s="73"/>
      <c r="H41" s="73"/>
      <c r="I41" s="73"/>
      <c r="J41" s="73"/>
      <c r="K41" s="73"/>
      <c r="L41" s="73"/>
      <c r="M41" s="73"/>
      <c r="N41" s="73"/>
      <c r="O41" s="73"/>
      <c r="P41" s="73"/>
      <c r="Q41" s="73"/>
      <c r="R41" s="73"/>
      <c r="S41" s="73"/>
      <c r="T41" s="73"/>
      <c r="U41" s="73"/>
      <c r="V41" s="73"/>
      <c r="W41" s="73"/>
      <c r="X41" s="73"/>
      <c r="Y41" s="73"/>
      <c r="Z41" s="73"/>
    </row>
    <row r="42" spans="1:26" ht="15" customHeight="1" x14ac:dyDescent="0.25">
      <c r="A42" s="77" t="s">
        <v>30</v>
      </c>
      <c r="B42" s="76"/>
      <c r="C42" s="76"/>
      <c r="D42" s="73"/>
      <c r="E42" s="73"/>
      <c r="F42" s="73"/>
      <c r="G42" s="73"/>
      <c r="H42" s="73"/>
      <c r="I42" s="73"/>
      <c r="J42" s="73"/>
      <c r="K42" s="73"/>
      <c r="L42" s="73"/>
      <c r="M42" s="73"/>
      <c r="N42" s="73"/>
      <c r="O42" s="73"/>
      <c r="P42" s="73"/>
      <c r="Q42" s="73"/>
      <c r="R42" s="73"/>
      <c r="S42" s="73"/>
      <c r="T42" s="73"/>
      <c r="U42" s="73"/>
      <c r="V42" s="73"/>
      <c r="W42" s="73"/>
      <c r="X42" s="73"/>
      <c r="Y42" s="73"/>
      <c r="Z42" s="73"/>
    </row>
    <row r="43" spans="1:26" ht="15" customHeight="1" x14ac:dyDescent="0.25">
      <c r="A43" s="83"/>
      <c r="B43" s="76"/>
      <c r="C43" s="76"/>
      <c r="D43" s="73"/>
      <c r="E43" s="73"/>
      <c r="F43" s="73"/>
      <c r="G43" s="73"/>
      <c r="H43" s="73"/>
      <c r="I43" s="73"/>
      <c r="J43" s="73"/>
      <c r="K43" s="73"/>
      <c r="L43" s="73"/>
      <c r="M43" s="73"/>
      <c r="N43" s="73"/>
      <c r="O43" s="73"/>
      <c r="P43" s="73"/>
      <c r="Q43" s="73"/>
      <c r="R43" s="73"/>
      <c r="S43" s="73"/>
      <c r="T43" s="73"/>
      <c r="U43" s="73"/>
      <c r="V43" s="73"/>
      <c r="W43" s="73"/>
      <c r="X43" s="73"/>
      <c r="Y43" s="73"/>
      <c r="Z43" s="73"/>
    </row>
    <row r="44" spans="1:26" ht="15" customHeight="1" x14ac:dyDescent="0.25">
      <c r="A44" s="540" t="s">
        <v>830</v>
      </c>
      <c r="B44" s="540"/>
      <c r="C44" s="540"/>
      <c r="D44" s="73"/>
      <c r="E44" s="73"/>
      <c r="F44" s="73"/>
      <c r="G44" s="73"/>
      <c r="H44" s="73"/>
      <c r="I44" s="73"/>
      <c r="J44" s="73"/>
      <c r="K44" s="73"/>
      <c r="L44" s="73"/>
      <c r="M44" s="73"/>
      <c r="N44" s="73"/>
      <c r="O44" s="73"/>
      <c r="P44" s="73"/>
      <c r="Q44" s="73"/>
      <c r="R44" s="73"/>
      <c r="S44" s="73"/>
      <c r="T44" s="73"/>
      <c r="U44" s="73"/>
      <c r="V44" s="73"/>
      <c r="W44" s="73"/>
      <c r="X44" s="73"/>
      <c r="Y44" s="73"/>
      <c r="Z44" s="73"/>
    </row>
    <row r="45" spans="1:26" ht="15" customHeight="1" x14ac:dyDescent="0.25">
      <c r="A45" s="540"/>
      <c r="B45" s="540"/>
      <c r="C45" s="540"/>
      <c r="D45" s="73"/>
      <c r="E45" s="73"/>
      <c r="F45" s="73"/>
      <c r="G45" s="73"/>
      <c r="H45" s="73"/>
      <c r="I45" s="73"/>
      <c r="J45" s="73"/>
      <c r="K45" s="73"/>
      <c r="L45" s="73"/>
      <c r="M45" s="73"/>
      <c r="N45" s="73"/>
      <c r="O45" s="73"/>
      <c r="P45" s="73"/>
      <c r="Q45" s="73"/>
      <c r="R45" s="73"/>
      <c r="S45" s="73"/>
      <c r="T45" s="73"/>
      <c r="U45" s="73"/>
      <c r="V45" s="73"/>
      <c r="W45" s="73"/>
      <c r="X45" s="73"/>
      <c r="Y45" s="73"/>
      <c r="Z45" s="73"/>
    </row>
    <row r="46" spans="1:26" ht="15" customHeight="1" x14ac:dyDescent="0.25">
      <c r="A46" s="538" t="s">
        <v>31</v>
      </c>
      <c r="B46" s="538"/>
      <c r="C46" s="538"/>
      <c r="D46" s="73"/>
      <c r="E46" s="73"/>
      <c r="F46" s="73"/>
      <c r="G46" s="73"/>
      <c r="H46" s="73"/>
      <c r="I46" s="73"/>
      <c r="J46" s="73"/>
      <c r="K46" s="73"/>
      <c r="L46" s="73"/>
      <c r="M46" s="73"/>
      <c r="N46" s="73"/>
      <c r="O46" s="73"/>
      <c r="P46" s="73"/>
      <c r="Q46" s="73"/>
      <c r="R46" s="73"/>
      <c r="S46" s="73"/>
      <c r="T46" s="73"/>
      <c r="U46" s="73"/>
      <c r="V46" s="73"/>
      <c r="W46" s="73"/>
      <c r="X46" s="73"/>
      <c r="Y46" s="73"/>
      <c r="Z46" s="73"/>
    </row>
    <row r="47" spans="1:26" ht="15" customHeight="1" x14ac:dyDescent="0.25">
      <c r="A47" s="538"/>
      <c r="B47" s="538"/>
      <c r="C47" s="538"/>
      <c r="D47" s="73"/>
      <c r="E47" s="73"/>
      <c r="F47" s="73"/>
      <c r="G47" s="73"/>
      <c r="H47" s="73"/>
      <c r="I47" s="73"/>
      <c r="J47" s="73"/>
      <c r="K47" s="73"/>
      <c r="L47" s="73"/>
      <c r="M47" s="73"/>
      <c r="N47" s="73"/>
      <c r="O47" s="73"/>
      <c r="P47" s="73"/>
      <c r="Q47" s="73"/>
      <c r="R47" s="73"/>
      <c r="S47" s="73"/>
      <c r="T47" s="73"/>
      <c r="U47" s="73"/>
      <c r="V47" s="73"/>
      <c r="W47" s="73"/>
      <c r="X47" s="73"/>
      <c r="Y47" s="73"/>
      <c r="Z47" s="73"/>
    </row>
    <row r="48" spans="1:26" ht="15" customHeight="1" x14ac:dyDescent="0.25">
      <c r="A48" s="82"/>
      <c r="B48" s="82"/>
      <c r="C48" s="82"/>
      <c r="D48" s="73"/>
      <c r="E48" s="73"/>
      <c r="F48" s="73"/>
      <c r="G48" s="73"/>
      <c r="H48" s="73"/>
      <c r="I48" s="73"/>
      <c r="J48" s="73"/>
      <c r="K48" s="73"/>
      <c r="L48" s="73"/>
      <c r="M48" s="73"/>
      <c r="N48" s="73"/>
      <c r="O48" s="73"/>
      <c r="P48" s="73"/>
      <c r="Q48" s="73"/>
      <c r="R48" s="73"/>
      <c r="S48" s="73"/>
      <c r="T48" s="73"/>
      <c r="U48" s="73"/>
      <c r="V48" s="73"/>
      <c r="W48" s="73"/>
      <c r="X48" s="73"/>
      <c r="Y48" s="73"/>
      <c r="Z48" s="73"/>
    </row>
    <row r="49" spans="1:26" ht="15" customHeight="1" x14ac:dyDescent="0.25">
      <c r="A49" s="82"/>
      <c r="B49" s="82"/>
      <c r="C49" s="82"/>
      <c r="D49" s="73"/>
      <c r="E49" s="73"/>
      <c r="F49" s="73"/>
      <c r="G49" s="73"/>
      <c r="H49" s="73"/>
      <c r="I49" s="73"/>
      <c r="J49" s="73"/>
      <c r="K49" s="73"/>
      <c r="L49" s="73"/>
      <c r="M49" s="73"/>
      <c r="N49" s="73"/>
      <c r="O49" s="73"/>
      <c r="P49" s="73"/>
      <c r="Q49" s="73"/>
      <c r="R49" s="73"/>
      <c r="S49" s="73"/>
      <c r="T49" s="73"/>
      <c r="U49" s="73"/>
      <c r="V49" s="73"/>
      <c r="W49" s="73"/>
      <c r="X49" s="73"/>
      <c r="Y49" s="73"/>
      <c r="Z49" s="73"/>
    </row>
    <row r="50" spans="1:26" ht="15" customHeight="1" x14ac:dyDescent="0.25">
      <c r="A50" s="82"/>
      <c r="B50" s="82"/>
      <c r="C50" s="82"/>
      <c r="D50" s="73"/>
      <c r="E50" s="73"/>
      <c r="F50" s="73"/>
      <c r="G50" s="73"/>
      <c r="H50" s="73"/>
      <c r="I50" s="73"/>
      <c r="J50" s="73"/>
      <c r="K50" s="73"/>
      <c r="L50" s="73"/>
      <c r="M50" s="73"/>
      <c r="N50" s="73"/>
      <c r="O50" s="73"/>
      <c r="P50" s="73"/>
      <c r="Q50" s="73"/>
      <c r="R50" s="73"/>
      <c r="S50" s="73"/>
      <c r="T50" s="73"/>
      <c r="U50" s="73"/>
      <c r="V50" s="73"/>
      <c r="W50" s="73"/>
      <c r="X50" s="73"/>
      <c r="Y50" s="73"/>
      <c r="Z50" s="73"/>
    </row>
    <row r="51" spans="1:26" ht="15" customHeight="1" x14ac:dyDescent="0.25">
      <c r="A51" s="82"/>
      <c r="B51" s="82"/>
      <c r="C51" s="82"/>
      <c r="D51" s="73"/>
      <c r="E51" s="73"/>
      <c r="F51" s="73"/>
      <c r="G51" s="73"/>
      <c r="H51" s="73"/>
      <c r="I51" s="73"/>
      <c r="J51" s="73"/>
      <c r="K51" s="73"/>
      <c r="L51" s="73"/>
      <c r="M51" s="73"/>
      <c r="N51" s="73"/>
      <c r="O51" s="73"/>
      <c r="P51" s="73"/>
      <c r="Q51" s="73"/>
      <c r="R51" s="73"/>
      <c r="S51" s="73"/>
      <c r="T51" s="73"/>
      <c r="U51" s="73"/>
      <c r="V51" s="73"/>
      <c r="W51" s="73"/>
      <c r="X51" s="73"/>
      <c r="Y51" s="73"/>
      <c r="Z51" s="73"/>
    </row>
    <row r="52" spans="1:26" ht="15" customHeight="1" x14ac:dyDescent="0.25">
      <c r="D52" s="73"/>
      <c r="E52" s="73"/>
      <c r="F52" s="73"/>
      <c r="G52" s="73"/>
      <c r="H52" s="73"/>
      <c r="I52" s="73"/>
      <c r="J52" s="73"/>
      <c r="K52" s="73"/>
      <c r="L52" s="73"/>
      <c r="M52" s="73"/>
      <c r="N52" s="73"/>
      <c r="O52" s="73"/>
      <c r="P52" s="73"/>
      <c r="Q52" s="73"/>
      <c r="R52" s="73"/>
      <c r="S52" s="73"/>
      <c r="T52" s="73"/>
      <c r="U52" s="73"/>
      <c r="V52" s="73"/>
      <c r="W52" s="73"/>
      <c r="X52" s="73"/>
      <c r="Y52" s="73"/>
      <c r="Z52" s="73"/>
    </row>
    <row r="53" spans="1:26" ht="15" customHeight="1" x14ac:dyDescent="0.25">
      <c r="D53" s="73"/>
      <c r="E53" s="73"/>
      <c r="F53" s="73"/>
      <c r="G53" s="73"/>
      <c r="H53" s="73"/>
      <c r="I53" s="73"/>
      <c r="J53" s="73"/>
      <c r="K53" s="73"/>
      <c r="L53" s="73"/>
      <c r="M53" s="73"/>
      <c r="N53" s="73"/>
      <c r="O53" s="73"/>
      <c r="P53" s="73"/>
      <c r="Q53" s="73"/>
      <c r="R53" s="73"/>
      <c r="S53" s="73"/>
      <c r="T53" s="73"/>
      <c r="U53" s="73"/>
      <c r="V53" s="73"/>
      <c r="W53" s="73"/>
      <c r="X53" s="73"/>
      <c r="Y53" s="73"/>
      <c r="Z53" s="73"/>
    </row>
    <row r="54" spans="1:26" ht="15" customHeight="1" x14ac:dyDescent="0.25">
      <c r="D54" s="73"/>
      <c r="E54" s="73"/>
      <c r="F54" s="73"/>
      <c r="G54" s="73"/>
      <c r="H54" s="73"/>
      <c r="I54" s="73"/>
      <c r="J54" s="73"/>
      <c r="K54" s="73"/>
      <c r="L54" s="73"/>
      <c r="M54" s="73"/>
      <c r="N54" s="73"/>
      <c r="O54" s="73"/>
      <c r="P54" s="73"/>
      <c r="Q54" s="73"/>
      <c r="R54" s="73"/>
      <c r="S54" s="73"/>
      <c r="T54" s="73"/>
      <c r="U54" s="73"/>
      <c r="V54" s="73"/>
      <c r="W54" s="73"/>
      <c r="X54" s="73"/>
      <c r="Y54" s="73"/>
      <c r="Z54" s="73"/>
    </row>
    <row r="55" spans="1:26" ht="15" customHeight="1" x14ac:dyDescent="0.25">
      <c r="D55" s="73"/>
      <c r="E55" s="73"/>
      <c r="F55" s="73"/>
      <c r="G55" s="73"/>
      <c r="H55" s="73"/>
      <c r="I55" s="73"/>
      <c r="J55" s="73"/>
      <c r="K55" s="73"/>
      <c r="L55" s="73"/>
      <c r="M55" s="73"/>
      <c r="N55" s="73"/>
      <c r="O55" s="73"/>
      <c r="P55" s="73"/>
      <c r="Q55" s="73"/>
      <c r="R55" s="73"/>
      <c r="S55" s="73"/>
      <c r="T55" s="73"/>
      <c r="U55" s="73"/>
      <c r="V55" s="73"/>
      <c r="W55" s="73"/>
      <c r="X55" s="73"/>
      <c r="Y55" s="73"/>
      <c r="Z55" s="73"/>
    </row>
    <row r="56" spans="1:26" ht="15" customHeight="1" x14ac:dyDescent="0.25">
      <c r="D56" s="73"/>
      <c r="E56" s="73"/>
      <c r="F56" s="73"/>
      <c r="G56" s="73"/>
      <c r="H56" s="73"/>
      <c r="I56" s="73"/>
      <c r="J56" s="73"/>
      <c r="K56" s="73"/>
      <c r="L56" s="73"/>
      <c r="M56" s="73"/>
      <c r="N56" s="73"/>
      <c r="O56" s="73"/>
      <c r="P56" s="73"/>
      <c r="Q56" s="73"/>
      <c r="R56" s="73"/>
      <c r="S56" s="73"/>
      <c r="T56" s="73"/>
      <c r="U56" s="73"/>
      <c r="V56" s="73"/>
      <c r="W56" s="73"/>
      <c r="X56" s="73"/>
      <c r="Y56" s="73"/>
      <c r="Z56" s="73"/>
    </row>
    <row r="57" spans="1:26" ht="15" customHeight="1" x14ac:dyDescent="0.25">
      <c r="D57" s="73"/>
      <c r="E57" s="73"/>
      <c r="F57" s="73"/>
      <c r="G57" s="73"/>
      <c r="H57" s="73"/>
      <c r="I57" s="73"/>
      <c r="J57" s="73"/>
      <c r="K57" s="73"/>
      <c r="L57" s="73"/>
      <c r="M57" s="73"/>
      <c r="N57" s="73"/>
      <c r="O57" s="73"/>
      <c r="P57" s="73"/>
      <c r="Q57" s="73"/>
      <c r="R57" s="73"/>
      <c r="S57" s="73"/>
      <c r="T57" s="73"/>
      <c r="U57" s="73"/>
      <c r="V57" s="73"/>
      <c r="W57" s="73"/>
      <c r="X57" s="73"/>
      <c r="Y57" s="73"/>
      <c r="Z57" s="73"/>
    </row>
    <row r="58" spans="1:26" ht="15" customHeight="1" x14ac:dyDescent="0.25">
      <c r="D58" s="73"/>
      <c r="E58" s="73"/>
      <c r="F58" s="73"/>
      <c r="G58" s="73"/>
      <c r="H58" s="73"/>
      <c r="I58" s="73"/>
      <c r="J58" s="73"/>
      <c r="K58" s="73"/>
      <c r="L58" s="73"/>
      <c r="M58" s="73"/>
      <c r="N58" s="73"/>
      <c r="O58" s="73"/>
      <c r="P58" s="73"/>
      <c r="Q58" s="73"/>
      <c r="R58" s="73"/>
      <c r="S58" s="73"/>
      <c r="T58" s="73"/>
      <c r="U58" s="73"/>
      <c r="V58" s="73"/>
      <c r="W58" s="73"/>
      <c r="X58" s="73"/>
      <c r="Y58" s="73"/>
      <c r="Z58" s="73"/>
    </row>
    <row r="59" spans="1:26" ht="15" customHeight="1" x14ac:dyDescent="0.25">
      <c r="D59" s="73"/>
      <c r="E59" s="73"/>
      <c r="F59" s="73"/>
      <c r="G59" s="73"/>
      <c r="H59" s="73"/>
      <c r="I59" s="73"/>
      <c r="J59" s="73"/>
      <c r="K59" s="73"/>
      <c r="L59" s="73"/>
      <c r="M59" s="73"/>
      <c r="N59" s="73"/>
      <c r="O59" s="73"/>
      <c r="P59" s="73"/>
      <c r="Q59" s="73"/>
      <c r="R59" s="73"/>
      <c r="S59" s="73"/>
      <c r="T59" s="73"/>
      <c r="U59" s="73"/>
      <c r="V59" s="73"/>
      <c r="W59" s="73"/>
      <c r="X59" s="73"/>
      <c r="Y59" s="73"/>
      <c r="Z59" s="73"/>
    </row>
    <row r="60" spans="1:26" ht="15" customHeight="1" x14ac:dyDescent="0.25">
      <c r="D60" s="73"/>
      <c r="E60" s="73"/>
      <c r="F60" s="73"/>
      <c r="G60" s="73"/>
      <c r="H60" s="73"/>
      <c r="I60" s="73"/>
      <c r="J60" s="73"/>
      <c r="K60" s="73"/>
      <c r="L60" s="73"/>
      <c r="M60" s="73"/>
      <c r="N60" s="73"/>
      <c r="O60" s="73"/>
      <c r="P60" s="73"/>
      <c r="Q60" s="73"/>
      <c r="R60" s="73"/>
      <c r="S60" s="73"/>
      <c r="T60" s="73"/>
      <c r="U60" s="73"/>
      <c r="V60" s="73"/>
      <c r="W60" s="73"/>
      <c r="X60" s="73"/>
      <c r="Y60" s="73"/>
      <c r="Z60" s="73"/>
    </row>
    <row r="61" spans="1:26" ht="15" customHeight="1" x14ac:dyDescent="0.25">
      <c r="D61" s="73"/>
      <c r="E61" s="73"/>
      <c r="F61" s="73"/>
      <c r="G61" s="73"/>
      <c r="H61" s="73"/>
      <c r="I61" s="73"/>
      <c r="J61" s="73"/>
      <c r="K61" s="73"/>
      <c r="L61" s="73"/>
      <c r="M61" s="73"/>
      <c r="N61" s="73"/>
      <c r="O61" s="73"/>
      <c r="P61" s="73"/>
      <c r="Q61" s="73"/>
      <c r="R61" s="73"/>
      <c r="S61" s="73"/>
      <c r="T61" s="73"/>
      <c r="U61" s="73"/>
      <c r="V61" s="73"/>
      <c r="W61" s="73"/>
      <c r="X61" s="73"/>
      <c r="Y61" s="73"/>
      <c r="Z61" s="73"/>
    </row>
    <row r="62" spans="1:26" ht="15" customHeight="1" x14ac:dyDescent="0.25">
      <c r="D62" s="73"/>
      <c r="E62" s="73"/>
      <c r="F62" s="73"/>
      <c r="G62" s="73"/>
      <c r="H62" s="73"/>
      <c r="I62" s="73"/>
      <c r="J62" s="73"/>
      <c r="K62" s="73"/>
      <c r="L62" s="73"/>
      <c r="M62" s="73"/>
      <c r="N62" s="73"/>
      <c r="O62" s="73"/>
      <c r="P62" s="73"/>
      <c r="Q62" s="73"/>
      <c r="R62" s="73"/>
      <c r="S62" s="73"/>
      <c r="T62" s="73"/>
      <c r="U62" s="73"/>
      <c r="V62" s="73"/>
      <c r="W62" s="73"/>
      <c r="X62" s="73"/>
      <c r="Y62" s="73"/>
      <c r="Z62" s="73"/>
    </row>
    <row r="63" spans="1:26" ht="15" customHeight="1" x14ac:dyDescent="0.25">
      <c r="D63" s="73"/>
      <c r="E63" s="73"/>
      <c r="F63" s="73"/>
      <c r="G63" s="73"/>
      <c r="H63" s="73"/>
      <c r="I63" s="73"/>
      <c r="J63" s="73"/>
      <c r="K63" s="73"/>
      <c r="L63" s="73"/>
      <c r="M63" s="73"/>
      <c r="N63" s="73"/>
      <c r="O63" s="73"/>
      <c r="P63" s="73"/>
      <c r="Q63" s="73"/>
      <c r="R63" s="73"/>
      <c r="S63" s="73"/>
      <c r="T63" s="73"/>
      <c r="U63" s="73"/>
      <c r="V63" s="73"/>
      <c r="W63" s="73"/>
      <c r="X63" s="73"/>
      <c r="Y63" s="73"/>
      <c r="Z63" s="73"/>
    </row>
    <row r="64" spans="1:26" ht="15" customHeight="1" x14ac:dyDescent="0.25">
      <c r="D64" s="73"/>
      <c r="E64" s="73"/>
      <c r="F64" s="73"/>
      <c r="G64" s="73"/>
      <c r="H64" s="73"/>
      <c r="I64" s="73"/>
      <c r="J64" s="73"/>
      <c r="K64" s="73"/>
      <c r="L64" s="73"/>
      <c r="M64" s="73"/>
      <c r="N64" s="73"/>
      <c r="O64" s="73"/>
      <c r="P64" s="73"/>
      <c r="Q64" s="73"/>
      <c r="R64" s="73"/>
      <c r="S64" s="73"/>
      <c r="T64" s="73"/>
      <c r="U64" s="73"/>
      <c r="V64" s="73"/>
      <c r="W64" s="73"/>
      <c r="X64" s="73"/>
      <c r="Y64" s="73"/>
      <c r="Z64" s="73"/>
    </row>
    <row r="65" spans="4:26" ht="15" customHeight="1" x14ac:dyDescent="0.25">
      <c r="D65" s="73"/>
      <c r="E65" s="73"/>
      <c r="F65" s="73"/>
      <c r="G65" s="73"/>
      <c r="H65" s="73"/>
      <c r="I65" s="73"/>
      <c r="J65" s="73"/>
      <c r="K65" s="73"/>
      <c r="L65" s="73"/>
      <c r="M65" s="73"/>
      <c r="N65" s="73"/>
      <c r="O65" s="73"/>
      <c r="P65" s="73"/>
      <c r="Q65" s="73"/>
      <c r="R65" s="73"/>
      <c r="S65" s="73"/>
      <c r="T65" s="73"/>
      <c r="U65" s="73"/>
      <c r="V65" s="73"/>
      <c r="W65" s="73"/>
      <c r="X65" s="73"/>
      <c r="Y65" s="73"/>
      <c r="Z65" s="73"/>
    </row>
    <row r="66" spans="4:26" ht="15" customHeight="1" x14ac:dyDescent="0.25">
      <c r="D66" s="73"/>
      <c r="E66" s="73"/>
      <c r="F66" s="73"/>
      <c r="G66" s="73"/>
      <c r="H66" s="73"/>
      <c r="I66" s="73"/>
      <c r="J66" s="73"/>
      <c r="K66" s="73"/>
      <c r="L66" s="73"/>
      <c r="M66" s="73"/>
      <c r="N66" s="73"/>
      <c r="O66" s="73"/>
      <c r="P66" s="73"/>
      <c r="Q66" s="73"/>
      <c r="R66" s="73"/>
      <c r="S66" s="73"/>
      <c r="T66" s="73"/>
      <c r="U66" s="73"/>
      <c r="V66" s="73"/>
      <c r="W66" s="73"/>
      <c r="X66" s="73"/>
      <c r="Y66" s="73"/>
      <c r="Z66" s="73"/>
    </row>
    <row r="67" spans="4:26" ht="15" customHeight="1" x14ac:dyDescent="0.25">
      <c r="D67" s="73"/>
      <c r="E67" s="73"/>
      <c r="F67" s="73"/>
      <c r="G67" s="73"/>
      <c r="H67" s="73"/>
      <c r="I67" s="73"/>
      <c r="J67" s="73"/>
      <c r="K67" s="73"/>
      <c r="L67" s="73"/>
      <c r="M67" s="73"/>
      <c r="N67" s="73"/>
      <c r="O67" s="73"/>
      <c r="P67" s="73"/>
      <c r="Q67" s="73"/>
      <c r="R67" s="73"/>
      <c r="S67" s="73"/>
      <c r="T67" s="73"/>
      <c r="U67" s="73"/>
      <c r="V67" s="73"/>
      <c r="W67" s="73"/>
      <c r="X67" s="73"/>
      <c r="Y67" s="73"/>
      <c r="Z67" s="73"/>
    </row>
    <row r="68" spans="4:26" ht="15" customHeight="1" x14ac:dyDescent="0.25">
      <c r="D68" s="73"/>
      <c r="E68" s="73"/>
      <c r="F68" s="73"/>
      <c r="G68" s="73"/>
      <c r="H68" s="73"/>
      <c r="I68" s="73"/>
      <c r="J68" s="73"/>
      <c r="K68" s="73"/>
      <c r="L68" s="73"/>
      <c r="M68" s="73"/>
      <c r="N68" s="73"/>
      <c r="O68" s="73"/>
      <c r="P68" s="73"/>
      <c r="Q68" s="73"/>
      <c r="R68" s="73"/>
      <c r="S68" s="73"/>
      <c r="T68" s="73"/>
      <c r="U68" s="73"/>
      <c r="V68" s="73"/>
      <c r="W68" s="73"/>
      <c r="X68" s="73"/>
      <c r="Y68" s="73"/>
      <c r="Z68" s="73"/>
    </row>
    <row r="69" spans="4:26" ht="15" customHeight="1" x14ac:dyDescent="0.25">
      <c r="D69" s="73"/>
      <c r="E69" s="73"/>
      <c r="F69" s="73"/>
      <c r="G69" s="73"/>
      <c r="H69" s="73"/>
      <c r="I69" s="73"/>
      <c r="J69" s="73"/>
      <c r="K69" s="73"/>
      <c r="L69" s="73"/>
      <c r="M69" s="73"/>
      <c r="N69" s="73"/>
      <c r="O69" s="73"/>
      <c r="P69" s="73"/>
      <c r="Q69" s="73"/>
      <c r="R69" s="73"/>
      <c r="S69" s="73"/>
      <c r="T69" s="73"/>
      <c r="U69" s="73"/>
      <c r="V69" s="73"/>
      <c r="W69" s="73"/>
      <c r="X69" s="73"/>
      <c r="Y69" s="73"/>
      <c r="Z69" s="73"/>
    </row>
    <row r="70" spans="4:26" ht="15" customHeight="1" x14ac:dyDescent="0.25">
      <c r="D70" s="73"/>
      <c r="E70" s="73"/>
      <c r="F70" s="73"/>
      <c r="G70" s="73"/>
      <c r="H70" s="73"/>
      <c r="I70" s="73"/>
      <c r="J70" s="73"/>
      <c r="K70" s="73"/>
      <c r="L70" s="73"/>
      <c r="M70" s="73"/>
      <c r="N70" s="73"/>
      <c r="O70" s="73"/>
      <c r="P70" s="73"/>
      <c r="Q70" s="73"/>
      <c r="R70" s="73"/>
      <c r="S70" s="73"/>
      <c r="T70" s="73"/>
      <c r="U70" s="73"/>
      <c r="V70" s="73"/>
      <c r="W70" s="73"/>
      <c r="X70" s="73"/>
      <c r="Y70" s="73"/>
      <c r="Z70" s="73"/>
    </row>
    <row r="71" spans="4:26" ht="15" customHeight="1" x14ac:dyDescent="0.25">
      <c r="D71" s="73"/>
      <c r="E71" s="73"/>
      <c r="F71" s="73"/>
      <c r="G71" s="73"/>
      <c r="H71" s="73"/>
      <c r="I71" s="73"/>
      <c r="J71" s="73"/>
      <c r="K71" s="73"/>
      <c r="L71" s="73"/>
      <c r="M71" s="73"/>
      <c r="N71" s="73"/>
      <c r="O71" s="73"/>
      <c r="P71" s="73"/>
      <c r="Q71" s="73"/>
      <c r="R71" s="73"/>
      <c r="S71" s="73"/>
      <c r="T71" s="73"/>
      <c r="U71" s="73"/>
      <c r="V71" s="73"/>
      <c r="W71" s="73"/>
      <c r="X71" s="73"/>
      <c r="Y71" s="73"/>
      <c r="Z71" s="73"/>
    </row>
    <row r="72" spans="4:26" ht="15" customHeight="1" x14ac:dyDescent="0.25">
      <c r="D72" s="73"/>
      <c r="E72" s="73"/>
      <c r="F72" s="73"/>
      <c r="G72" s="73"/>
      <c r="H72" s="73"/>
      <c r="I72" s="73"/>
      <c r="J72" s="73"/>
      <c r="K72" s="73"/>
      <c r="L72" s="73"/>
      <c r="M72" s="73"/>
      <c r="N72" s="73"/>
      <c r="O72" s="73"/>
      <c r="P72" s="73"/>
      <c r="Q72" s="73"/>
      <c r="R72" s="73"/>
      <c r="S72" s="73"/>
      <c r="T72" s="73"/>
      <c r="U72" s="73"/>
      <c r="V72" s="73"/>
      <c r="W72" s="73"/>
      <c r="X72" s="73"/>
      <c r="Y72" s="73"/>
      <c r="Z72" s="73"/>
    </row>
    <row r="73" spans="4:26" ht="15" customHeight="1" x14ac:dyDescent="0.25">
      <c r="D73" s="73"/>
      <c r="E73" s="73"/>
      <c r="F73" s="73"/>
      <c r="G73" s="73"/>
      <c r="H73" s="73"/>
      <c r="I73" s="73"/>
      <c r="J73" s="73"/>
      <c r="K73" s="73"/>
      <c r="L73" s="73"/>
      <c r="M73" s="73"/>
      <c r="N73" s="73"/>
      <c r="O73" s="73"/>
      <c r="P73" s="73"/>
      <c r="Q73" s="73"/>
      <c r="R73" s="73"/>
      <c r="S73" s="73"/>
      <c r="T73" s="73"/>
      <c r="U73" s="73"/>
      <c r="V73" s="73"/>
      <c r="W73" s="73"/>
      <c r="X73" s="73"/>
      <c r="Y73" s="73"/>
      <c r="Z73" s="73"/>
    </row>
    <row r="74" spans="4:26" ht="15" customHeight="1" x14ac:dyDescent="0.25">
      <c r="D74" s="73"/>
      <c r="E74" s="73"/>
      <c r="F74" s="73"/>
      <c r="G74" s="73"/>
      <c r="H74" s="73"/>
      <c r="I74" s="73"/>
      <c r="J74" s="73"/>
      <c r="K74" s="73"/>
      <c r="L74" s="73"/>
      <c r="M74" s="73"/>
      <c r="N74" s="73"/>
      <c r="O74" s="73"/>
      <c r="P74" s="73"/>
      <c r="Q74" s="73"/>
      <c r="R74" s="73"/>
      <c r="S74" s="73"/>
      <c r="T74" s="73"/>
      <c r="U74" s="73"/>
      <c r="V74" s="73"/>
      <c r="W74" s="73"/>
      <c r="X74" s="73"/>
      <c r="Y74" s="73"/>
      <c r="Z74" s="73"/>
    </row>
    <row r="75" spans="4:26" ht="15" customHeight="1" x14ac:dyDescent="0.25">
      <c r="D75" s="73"/>
      <c r="E75" s="73"/>
      <c r="F75" s="73"/>
      <c r="G75" s="73"/>
      <c r="H75" s="73"/>
      <c r="I75" s="73"/>
      <c r="J75" s="73"/>
      <c r="K75" s="73"/>
      <c r="L75" s="73"/>
      <c r="M75" s="73"/>
      <c r="N75" s="73"/>
      <c r="O75" s="73"/>
      <c r="P75" s="73"/>
      <c r="Q75" s="73"/>
      <c r="R75" s="73"/>
      <c r="S75" s="73"/>
      <c r="T75" s="73"/>
      <c r="U75" s="73"/>
      <c r="V75" s="73"/>
      <c r="W75" s="73"/>
      <c r="X75" s="73"/>
      <c r="Y75" s="73"/>
      <c r="Z75" s="73"/>
    </row>
    <row r="76" spans="4:26" ht="15" customHeight="1" x14ac:dyDescent="0.25">
      <c r="D76" s="73"/>
      <c r="E76" s="73"/>
      <c r="F76" s="73"/>
      <c r="G76" s="73"/>
      <c r="H76" s="73"/>
      <c r="I76" s="73"/>
      <c r="J76" s="73"/>
      <c r="K76" s="73"/>
      <c r="L76" s="73"/>
      <c r="M76" s="73"/>
      <c r="N76" s="73"/>
      <c r="O76" s="73"/>
      <c r="P76" s="73"/>
      <c r="Q76" s="73"/>
      <c r="R76" s="73"/>
      <c r="S76" s="73"/>
      <c r="T76" s="73"/>
      <c r="U76" s="73"/>
      <c r="V76" s="73"/>
      <c r="W76" s="73"/>
      <c r="X76" s="73"/>
      <c r="Y76" s="73"/>
      <c r="Z76" s="73"/>
    </row>
    <row r="77" spans="4:26" ht="15" customHeight="1" x14ac:dyDescent="0.25">
      <c r="D77" s="73"/>
      <c r="E77" s="73"/>
      <c r="F77" s="73"/>
      <c r="G77" s="73"/>
      <c r="H77" s="73"/>
      <c r="I77" s="73"/>
      <c r="J77" s="73"/>
      <c r="K77" s="73"/>
      <c r="L77" s="73"/>
      <c r="M77" s="73"/>
      <c r="N77" s="73"/>
      <c r="O77" s="73"/>
      <c r="P77" s="73"/>
      <c r="Q77" s="73"/>
      <c r="R77" s="73"/>
      <c r="S77" s="73"/>
      <c r="T77" s="73"/>
      <c r="U77" s="73"/>
      <c r="V77" s="73"/>
      <c r="W77" s="73"/>
      <c r="X77" s="73"/>
      <c r="Y77" s="73"/>
      <c r="Z77" s="73"/>
    </row>
    <row r="78" spans="4:26" ht="15" customHeight="1" x14ac:dyDescent="0.25">
      <c r="D78" s="73"/>
      <c r="E78" s="73"/>
      <c r="F78" s="73"/>
      <c r="G78" s="73"/>
      <c r="H78" s="73"/>
      <c r="I78" s="73"/>
      <c r="J78" s="73"/>
      <c r="K78" s="73"/>
      <c r="L78" s="73"/>
      <c r="M78" s="73"/>
      <c r="N78" s="73"/>
      <c r="O78" s="73"/>
      <c r="P78" s="73"/>
      <c r="Q78" s="73"/>
      <c r="R78" s="73"/>
      <c r="S78" s="73"/>
      <c r="T78" s="73"/>
      <c r="U78" s="73"/>
      <c r="V78" s="73"/>
      <c r="W78" s="73"/>
      <c r="X78" s="73"/>
      <c r="Y78" s="73"/>
      <c r="Z78" s="73"/>
    </row>
    <row r="79" spans="4:26" ht="15" customHeight="1" x14ac:dyDescent="0.25">
      <c r="D79" s="73"/>
      <c r="E79" s="73"/>
      <c r="F79" s="73"/>
      <c r="G79" s="73"/>
      <c r="H79" s="73"/>
      <c r="I79" s="73"/>
      <c r="J79" s="73"/>
      <c r="K79" s="73"/>
      <c r="L79" s="73"/>
      <c r="M79" s="73"/>
      <c r="N79" s="73"/>
      <c r="O79" s="73"/>
      <c r="P79" s="73"/>
      <c r="Q79" s="73"/>
      <c r="R79" s="73"/>
      <c r="S79" s="73"/>
      <c r="T79" s="73"/>
      <c r="U79" s="73"/>
      <c r="V79" s="73"/>
      <c r="W79" s="73"/>
      <c r="X79" s="73"/>
      <c r="Y79" s="73"/>
      <c r="Z79" s="73"/>
    </row>
    <row r="80" spans="4:26" ht="15" customHeight="1" x14ac:dyDescent="0.25">
      <c r="D80" s="73"/>
      <c r="E80" s="73"/>
      <c r="F80" s="73"/>
      <c r="G80" s="73"/>
      <c r="H80" s="73"/>
      <c r="I80" s="73"/>
      <c r="J80" s="73"/>
      <c r="K80" s="73"/>
      <c r="L80" s="73"/>
      <c r="M80" s="73"/>
      <c r="N80" s="73"/>
      <c r="O80" s="73"/>
      <c r="P80" s="73"/>
      <c r="Q80" s="73"/>
      <c r="R80" s="73"/>
      <c r="S80" s="73"/>
      <c r="T80" s="73"/>
      <c r="U80" s="73"/>
      <c r="V80" s="73"/>
      <c r="W80" s="73"/>
      <c r="X80" s="73"/>
      <c r="Y80" s="73"/>
      <c r="Z80" s="73"/>
    </row>
    <row r="81" spans="4:26" ht="15" customHeight="1" x14ac:dyDescent="0.25">
      <c r="D81" s="73"/>
      <c r="E81" s="73"/>
      <c r="F81" s="73"/>
      <c r="G81" s="73"/>
      <c r="H81" s="73"/>
      <c r="I81" s="73"/>
      <c r="J81" s="73"/>
      <c r="K81" s="73"/>
      <c r="L81" s="73"/>
      <c r="M81" s="73"/>
      <c r="N81" s="73"/>
      <c r="O81" s="73"/>
      <c r="P81" s="73"/>
      <c r="Q81" s="73"/>
      <c r="R81" s="73"/>
      <c r="S81" s="73"/>
      <c r="T81" s="73"/>
      <c r="U81" s="73"/>
      <c r="V81" s="73"/>
      <c r="W81" s="73"/>
      <c r="X81" s="73"/>
      <c r="Y81" s="73"/>
      <c r="Z81" s="73"/>
    </row>
    <row r="82" spans="4:26" ht="15" customHeight="1" x14ac:dyDescent="0.25">
      <c r="D82" s="73"/>
      <c r="E82" s="73"/>
      <c r="F82" s="73"/>
      <c r="G82" s="73"/>
      <c r="H82" s="73"/>
      <c r="I82" s="73"/>
      <c r="J82" s="73"/>
      <c r="K82" s="73"/>
      <c r="L82" s="73"/>
      <c r="M82" s="73"/>
      <c r="N82" s="73"/>
      <c r="O82" s="73"/>
      <c r="P82" s="73"/>
      <c r="Q82" s="73"/>
      <c r="R82" s="73"/>
      <c r="S82" s="73"/>
      <c r="T82" s="73"/>
      <c r="U82" s="73"/>
      <c r="V82" s="73"/>
      <c r="W82" s="73"/>
      <c r="X82" s="73"/>
      <c r="Y82" s="73"/>
      <c r="Z82" s="73"/>
    </row>
    <row r="83" spans="4:26" ht="15" customHeight="1" x14ac:dyDescent="0.25">
      <c r="D83" s="73"/>
      <c r="E83" s="73"/>
      <c r="F83" s="73"/>
      <c r="G83" s="73"/>
      <c r="H83" s="73"/>
      <c r="I83" s="73"/>
      <c r="J83" s="73"/>
      <c r="K83" s="73"/>
      <c r="L83" s="73"/>
      <c r="M83" s="73"/>
      <c r="N83" s="73"/>
      <c r="O83" s="73"/>
      <c r="P83" s="73"/>
      <c r="Q83" s="73"/>
      <c r="R83" s="73"/>
      <c r="S83" s="73"/>
      <c r="T83" s="73"/>
      <c r="U83" s="73"/>
      <c r="V83" s="73"/>
      <c r="W83" s="73"/>
      <c r="X83" s="73"/>
      <c r="Y83" s="73"/>
      <c r="Z83" s="73"/>
    </row>
    <row r="84" spans="4:26" ht="15" customHeight="1" x14ac:dyDescent="0.25">
      <c r="D84" s="73"/>
      <c r="E84" s="73"/>
      <c r="F84" s="73"/>
      <c r="G84" s="73"/>
      <c r="H84" s="73"/>
      <c r="I84" s="73"/>
      <c r="J84" s="73"/>
      <c r="K84" s="73"/>
      <c r="L84" s="73"/>
      <c r="M84" s="73"/>
      <c r="N84" s="73"/>
      <c r="O84" s="73"/>
      <c r="P84" s="73"/>
      <c r="Q84" s="73"/>
      <c r="R84" s="73"/>
      <c r="S84" s="73"/>
      <c r="T84" s="73"/>
      <c r="U84" s="73"/>
      <c r="V84" s="73"/>
      <c r="W84" s="73"/>
      <c r="X84" s="73"/>
      <c r="Y84" s="73"/>
      <c r="Z84" s="73"/>
    </row>
    <row r="85" spans="4:26" ht="15" customHeight="1" x14ac:dyDescent="0.25">
      <c r="D85" s="73"/>
      <c r="E85" s="73"/>
      <c r="F85" s="73"/>
      <c r="G85" s="73"/>
      <c r="H85" s="73"/>
      <c r="I85" s="73"/>
      <c r="J85" s="73"/>
      <c r="K85" s="73"/>
      <c r="L85" s="73"/>
      <c r="M85" s="73"/>
      <c r="N85" s="73"/>
      <c r="O85" s="73"/>
      <c r="P85" s="73"/>
      <c r="Q85" s="73"/>
      <c r="R85" s="73"/>
      <c r="S85" s="73"/>
      <c r="T85" s="73"/>
      <c r="U85" s="73"/>
      <c r="V85" s="73"/>
      <c r="W85" s="73"/>
      <c r="X85" s="73"/>
      <c r="Y85" s="73"/>
      <c r="Z85" s="73"/>
    </row>
    <row r="86" spans="4:26" ht="15" customHeight="1" x14ac:dyDescent="0.25">
      <c r="D86" s="73"/>
      <c r="E86" s="73"/>
      <c r="F86" s="73"/>
      <c r="G86" s="73"/>
      <c r="H86" s="73"/>
      <c r="I86" s="73"/>
      <c r="J86" s="73"/>
      <c r="K86" s="73"/>
      <c r="L86" s="73"/>
      <c r="M86" s="73"/>
      <c r="N86" s="73"/>
      <c r="O86" s="73"/>
      <c r="P86" s="73"/>
      <c r="Q86" s="73"/>
      <c r="R86" s="73"/>
      <c r="S86" s="73"/>
      <c r="T86" s="73"/>
      <c r="U86" s="73"/>
      <c r="V86" s="73"/>
      <c r="W86" s="73"/>
      <c r="X86" s="73"/>
      <c r="Y86" s="73"/>
      <c r="Z86" s="73"/>
    </row>
    <row r="87" spans="4:26" ht="15" customHeight="1" x14ac:dyDescent="0.25">
      <c r="D87" s="73"/>
      <c r="E87" s="73"/>
      <c r="F87" s="73"/>
      <c r="G87" s="73"/>
      <c r="H87" s="73"/>
      <c r="I87" s="73"/>
      <c r="J87" s="73"/>
      <c r="K87" s="73"/>
      <c r="L87" s="73"/>
      <c r="M87" s="73"/>
      <c r="N87" s="73"/>
      <c r="O87" s="73"/>
      <c r="P87" s="73"/>
      <c r="Q87" s="73"/>
      <c r="R87" s="73"/>
      <c r="S87" s="73"/>
      <c r="T87" s="73"/>
      <c r="U87" s="73"/>
      <c r="V87" s="73"/>
      <c r="W87" s="73"/>
      <c r="X87" s="73"/>
      <c r="Y87" s="73"/>
      <c r="Z87" s="73"/>
    </row>
    <row r="88" spans="4:26" ht="15" customHeight="1" x14ac:dyDescent="0.25">
      <c r="D88" s="73"/>
      <c r="E88" s="73"/>
      <c r="F88" s="73"/>
      <c r="G88" s="73"/>
      <c r="H88" s="73"/>
      <c r="I88" s="73"/>
      <c r="J88" s="73"/>
      <c r="K88" s="73"/>
      <c r="L88" s="73"/>
      <c r="M88" s="73"/>
      <c r="N88" s="73"/>
      <c r="O88" s="73"/>
      <c r="P88" s="73"/>
      <c r="Q88" s="73"/>
      <c r="R88" s="73"/>
      <c r="S88" s="73"/>
      <c r="T88" s="73"/>
      <c r="U88" s="73"/>
      <c r="V88" s="73"/>
      <c r="W88" s="73"/>
      <c r="X88" s="73"/>
      <c r="Y88" s="73"/>
      <c r="Z88" s="73"/>
    </row>
    <row r="89" spans="4:26" ht="15" customHeight="1" x14ac:dyDescent="0.25">
      <c r="D89" s="73"/>
      <c r="E89" s="73"/>
      <c r="F89" s="73"/>
      <c r="G89" s="73"/>
      <c r="H89" s="73"/>
      <c r="I89" s="73"/>
      <c r="J89" s="73"/>
      <c r="K89" s="73"/>
      <c r="L89" s="73"/>
      <c r="M89" s="73"/>
      <c r="N89" s="73"/>
      <c r="O89" s="73"/>
      <c r="P89" s="73"/>
      <c r="Q89" s="73"/>
      <c r="R89" s="73"/>
      <c r="S89" s="73"/>
      <c r="T89" s="73"/>
      <c r="U89" s="73"/>
      <c r="V89" s="73"/>
      <c r="W89" s="73"/>
      <c r="X89" s="73"/>
      <c r="Y89" s="73"/>
      <c r="Z89" s="73"/>
    </row>
    <row r="90" spans="4:26" ht="15" customHeight="1" x14ac:dyDescent="0.25">
      <c r="D90" s="73"/>
      <c r="E90" s="73"/>
      <c r="F90" s="73"/>
      <c r="G90" s="73"/>
      <c r="H90" s="73"/>
      <c r="I90" s="73"/>
      <c r="J90" s="73"/>
      <c r="K90" s="73"/>
      <c r="L90" s="73"/>
      <c r="M90" s="73"/>
      <c r="N90" s="73"/>
      <c r="O90" s="73"/>
      <c r="P90" s="73"/>
      <c r="Q90" s="73"/>
      <c r="R90" s="73"/>
      <c r="S90" s="73"/>
      <c r="T90" s="73"/>
      <c r="U90" s="73"/>
      <c r="V90" s="73"/>
      <c r="W90" s="73"/>
      <c r="X90" s="73"/>
      <c r="Y90" s="73"/>
      <c r="Z90" s="73"/>
    </row>
    <row r="91" spans="4:26" ht="15" customHeight="1" x14ac:dyDescent="0.25">
      <c r="D91" s="73"/>
      <c r="E91" s="73"/>
      <c r="F91" s="73"/>
      <c r="G91" s="73"/>
      <c r="H91" s="73"/>
      <c r="I91" s="73"/>
      <c r="J91" s="73"/>
      <c r="K91" s="73"/>
      <c r="L91" s="73"/>
      <c r="M91" s="73"/>
      <c r="N91" s="73"/>
      <c r="O91" s="73"/>
      <c r="P91" s="73"/>
      <c r="Q91" s="73"/>
      <c r="R91" s="73"/>
      <c r="S91" s="73"/>
      <c r="T91" s="73"/>
      <c r="U91" s="73"/>
      <c r="V91" s="73"/>
      <c r="W91" s="73"/>
      <c r="X91" s="73"/>
      <c r="Y91" s="73"/>
      <c r="Z91" s="73"/>
    </row>
    <row r="92" spans="4:26" ht="15" customHeight="1" x14ac:dyDescent="0.25">
      <c r="D92" s="73"/>
      <c r="E92" s="73"/>
      <c r="F92" s="73"/>
      <c r="G92" s="73"/>
      <c r="H92" s="73"/>
      <c r="I92" s="73"/>
      <c r="J92" s="73"/>
      <c r="K92" s="73"/>
      <c r="L92" s="73"/>
      <c r="M92" s="73"/>
      <c r="N92" s="73"/>
      <c r="O92" s="73"/>
      <c r="P92" s="73"/>
      <c r="Q92" s="73"/>
      <c r="R92" s="73"/>
      <c r="S92" s="73"/>
      <c r="T92" s="73"/>
      <c r="U92" s="73"/>
      <c r="V92" s="73"/>
      <c r="W92" s="73"/>
      <c r="X92" s="73"/>
      <c r="Y92" s="73"/>
      <c r="Z92" s="73"/>
    </row>
    <row r="93" spans="4:26" ht="15" customHeight="1" x14ac:dyDescent="0.25">
      <c r="D93" s="73"/>
      <c r="E93" s="73"/>
      <c r="F93" s="73"/>
      <c r="G93" s="73"/>
      <c r="H93" s="73"/>
      <c r="I93" s="73"/>
      <c r="J93" s="73"/>
      <c r="K93" s="73"/>
      <c r="L93" s="73"/>
      <c r="M93" s="73"/>
      <c r="N93" s="73"/>
      <c r="O93" s="73"/>
      <c r="P93" s="73"/>
      <c r="Q93" s="73"/>
      <c r="R93" s="73"/>
      <c r="S93" s="73"/>
      <c r="T93" s="73"/>
      <c r="U93" s="73"/>
      <c r="V93" s="73"/>
      <c r="W93" s="73"/>
      <c r="X93" s="73"/>
      <c r="Y93" s="73"/>
      <c r="Z93" s="73"/>
    </row>
    <row r="94" spans="4:26" ht="15" customHeight="1" x14ac:dyDescent="0.25">
      <c r="D94" s="73"/>
      <c r="E94" s="73"/>
      <c r="F94" s="73"/>
      <c r="G94" s="73"/>
      <c r="H94" s="73"/>
      <c r="I94" s="73"/>
      <c r="J94" s="73"/>
      <c r="K94" s="73"/>
      <c r="L94" s="73"/>
      <c r="M94" s="73"/>
      <c r="N94" s="73"/>
      <c r="O94" s="73"/>
      <c r="P94" s="73"/>
      <c r="Q94" s="73"/>
      <c r="R94" s="73"/>
      <c r="S94" s="73"/>
      <c r="T94" s="73"/>
      <c r="U94" s="73"/>
      <c r="V94" s="73"/>
      <c r="W94" s="73"/>
      <c r="X94" s="73"/>
      <c r="Y94" s="73"/>
      <c r="Z94" s="73"/>
    </row>
    <row r="95" spans="4:26" ht="15" customHeight="1" x14ac:dyDescent="0.25">
      <c r="D95" s="73"/>
      <c r="E95" s="73"/>
      <c r="F95" s="73"/>
      <c r="G95" s="73"/>
      <c r="H95" s="73"/>
      <c r="I95" s="73"/>
      <c r="J95" s="73"/>
      <c r="K95" s="73"/>
      <c r="L95" s="73"/>
      <c r="M95" s="73"/>
      <c r="N95" s="73"/>
      <c r="O95" s="73"/>
      <c r="P95" s="73"/>
      <c r="Q95" s="73"/>
      <c r="R95" s="73"/>
      <c r="S95" s="73"/>
      <c r="T95" s="73"/>
      <c r="U95" s="73"/>
      <c r="V95" s="73"/>
      <c r="W95" s="73"/>
      <c r="X95" s="73"/>
      <c r="Y95" s="73"/>
      <c r="Z95" s="73"/>
    </row>
    <row r="96" spans="4:26" ht="15" customHeight="1" x14ac:dyDescent="0.25">
      <c r="D96" s="73"/>
      <c r="E96" s="73"/>
      <c r="F96" s="73"/>
      <c r="G96" s="73"/>
      <c r="H96" s="73"/>
      <c r="I96" s="73"/>
      <c r="J96" s="73"/>
      <c r="K96" s="73"/>
      <c r="L96" s="73"/>
      <c r="M96" s="73"/>
      <c r="N96" s="73"/>
      <c r="O96" s="73"/>
      <c r="P96" s="73"/>
      <c r="Q96" s="73"/>
      <c r="R96" s="73"/>
      <c r="S96" s="73"/>
      <c r="T96" s="73"/>
      <c r="U96" s="73"/>
      <c r="V96" s="73"/>
      <c r="W96" s="73"/>
      <c r="X96" s="73"/>
      <c r="Y96" s="73"/>
      <c r="Z96" s="73"/>
    </row>
    <row r="97" spans="4:26" ht="15" customHeight="1" x14ac:dyDescent="0.25">
      <c r="D97" s="73"/>
      <c r="E97" s="73"/>
      <c r="F97" s="73"/>
      <c r="G97" s="73"/>
      <c r="H97" s="73"/>
      <c r="I97" s="73"/>
      <c r="J97" s="73"/>
      <c r="K97" s="73"/>
      <c r="L97" s="73"/>
      <c r="M97" s="73"/>
      <c r="N97" s="73"/>
      <c r="O97" s="73"/>
      <c r="P97" s="73"/>
      <c r="Q97" s="73"/>
      <c r="R97" s="73"/>
      <c r="S97" s="73"/>
      <c r="T97" s="73"/>
      <c r="U97" s="73"/>
      <c r="V97" s="73"/>
      <c r="W97" s="73"/>
      <c r="X97" s="73"/>
      <c r="Y97" s="73"/>
      <c r="Z97" s="73"/>
    </row>
    <row r="98" spans="4:26" ht="15" customHeight="1" x14ac:dyDescent="0.25">
      <c r="D98" s="73"/>
      <c r="E98" s="73"/>
      <c r="F98" s="73"/>
      <c r="G98" s="73"/>
      <c r="H98" s="73"/>
      <c r="I98" s="73"/>
      <c r="J98" s="73"/>
      <c r="K98" s="73"/>
      <c r="L98" s="73"/>
      <c r="M98" s="73"/>
      <c r="N98" s="73"/>
      <c r="O98" s="73"/>
      <c r="P98" s="73"/>
      <c r="Q98" s="73"/>
      <c r="R98" s="73"/>
      <c r="S98" s="73"/>
      <c r="T98" s="73"/>
      <c r="U98" s="73"/>
      <c r="V98" s="73"/>
      <c r="W98" s="73"/>
      <c r="X98" s="73"/>
      <c r="Y98" s="73"/>
      <c r="Z98" s="73"/>
    </row>
    <row r="99" spans="4:26" ht="15" customHeight="1" x14ac:dyDescent="0.25">
      <c r="D99" s="73"/>
      <c r="E99" s="73"/>
      <c r="F99" s="73"/>
      <c r="G99" s="73"/>
      <c r="H99" s="73"/>
      <c r="I99" s="73"/>
      <c r="J99" s="73"/>
      <c r="K99" s="73"/>
      <c r="L99" s="73"/>
      <c r="M99" s="73"/>
      <c r="N99" s="73"/>
      <c r="O99" s="73"/>
      <c r="P99" s="73"/>
      <c r="Q99" s="73"/>
      <c r="R99" s="73"/>
      <c r="S99" s="73"/>
      <c r="T99" s="73"/>
      <c r="U99" s="73"/>
      <c r="V99" s="73"/>
      <c r="W99" s="73"/>
      <c r="X99" s="73"/>
      <c r="Y99" s="73"/>
      <c r="Z99" s="73"/>
    </row>
    <row r="100" spans="4:26" ht="15" customHeight="1" x14ac:dyDescent="0.25">
      <c r="D100" s="73"/>
      <c r="E100" s="73"/>
      <c r="F100" s="73"/>
      <c r="G100" s="73"/>
      <c r="H100" s="73"/>
      <c r="I100" s="73"/>
      <c r="J100" s="73"/>
      <c r="K100" s="73"/>
      <c r="L100" s="73"/>
      <c r="M100" s="73"/>
      <c r="N100" s="73"/>
      <c r="O100" s="73"/>
      <c r="P100" s="73"/>
      <c r="Q100" s="73"/>
      <c r="R100" s="73"/>
      <c r="S100" s="73"/>
      <c r="T100" s="73"/>
      <c r="U100" s="73"/>
      <c r="V100" s="73"/>
      <c r="W100" s="73"/>
      <c r="X100" s="73"/>
      <c r="Y100" s="73"/>
      <c r="Z100" s="73"/>
    </row>
    <row r="101" spans="4:26" ht="15" customHeight="1" x14ac:dyDescent="0.25">
      <c r="D101" s="73"/>
      <c r="E101" s="73"/>
      <c r="F101" s="73"/>
      <c r="G101" s="73"/>
      <c r="H101" s="73"/>
      <c r="I101" s="73"/>
      <c r="J101" s="73"/>
      <c r="K101" s="73"/>
      <c r="L101" s="73"/>
      <c r="M101" s="73"/>
      <c r="N101" s="73"/>
      <c r="O101" s="73"/>
      <c r="P101" s="73"/>
      <c r="Q101" s="73"/>
      <c r="R101" s="73"/>
      <c r="S101" s="73"/>
      <c r="T101" s="73"/>
      <c r="U101" s="73"/>
      <c r="V101" s="73"/>
      <c r="W101" s="73"/>
      <c r="X101" s="73"/>
      <c r="Y101" s="73"/>
      <c r="Z101" s="73"/>
    </row>
    <row r="102" spans="4:26" ht="15" customHeight="1" x14ac:dyDescent="0.25">
      <c r="D102" s="73"/>
      <c r="E102" s="73"/>
      <c r="F102" s="73"/>
      <c r="G102" s="73"/>
      <c r="H102" s="73"/>
      <c r="I102" s="73"/>
      <c r="J102" s="73"/>
      <c r="K102" s="73"/>
      <c r="L102" s="73"/>
      <c r="M102" s="73"/>
      <c r="N102" s="73"/>
      <c r="O102" s="73"/>
      <c r="P102" s="73"/>
      <c r="Q102" s="73"/>
      <c r="R102" s="73"/>
      <c r="S102" s="73"/>
      <c r="T102" s="73"/>
      <c r="U102" s="73"/>
      <c r="V102" s="73"/>
      <c r="W102" s="73"/>
      <c r="X102" s="73"/>
      <c r="Y102" s="73"/>
      <c r="Z102" s="73"/>
    </row>
    <row r="103" spans="4:26" ht="15" customHeight="1" x14ac:dyDescent="0.25">
      <c r="D103" s="73"/>
      <c r="E103" s="73"/>
      <c r="F103" s="73"/>
      <c r="G103" s="73"/>
      <c r="H103" s="73"/>
      <c r="I103" s="73"/>
      <c r="J103" s="73"/>
      <c r="K103" s="73"/>
      <c r="L103" s="73"/>
      <c r="M103" s="73"/>
      <c r="N103" s="73"/>
      <c r="O103" s="73"/>
      <c r="P103" s="73"/>
      <c r="Q103" s="73"/>
      <c r="R103" s="73"/>
      <c r="S103" s="73"/>
      <c r="T103" s="73"/>
      <c r="U103" s="73"/>
      <c r="V103" s="73"/>
      <c r="W103" s="73"/>
      <c r="X103" s="73"/>
      <c r="Y103" s="73"/>
      <c r="Z103" s="73"/>
    </row>
    <row r="104" spans="4:26" ht="15" customHeight="1" x14ac:dyDescent="0.25">
      <c r="D104" s="73"/>
      <c r="E104" s="73"/>
      <c r="F104" s="73"/>
      <c r="G104" s="73"/>
      <c r="H104" s="73"/>
      <c r="I104" s="73"/>
      <c r="J104" s="73"/>
      <c r="K104" s="73"/>
      <c r="L104" s="73"/>
      <c r="M104" s="73"/>
      <c r="N104" s="73"/>
      <c r="O104" s="73"/>
      <c r="P104" s="73"/>
      <c r="Q104" s="73"/>
      <c r="R104" s="73"/>
      <c r="S104" s="73"/>
      <c r="T104" s="73"/>
      <c r="U104" s="73"/>
      <c r="V104" s="73"/>
      <c r="W104" s="73"/>
      <c r="X104" s="73"/>
      <c r="Y104" s="73"/>
      <c r="Z104" s="73"/>
    </row>
    <row r="105" spans="4:26" ht="15" customHeight="1" x14ac:dyDescent="0.25">
      <c r="D105" s="73"/>
      <c r="E105" s="73"/>
      <c r="F105" s="73"/>
      <c r="G105" s="73"/>
      <c r="H105" s="73"/>
      <c r="I105" s="73"/>
      <c r="J105" s="73"/>
      <c r="K105" s="73"/>
      <c r="L105" s="73"/>
      <c r="M105" s="73"/>
      <c r="N105" s="73"/>
      <c r="O105" s="73"/>
      <c r="P105" s="73"/>
      <c r="Q105" s="73"/>
      <c r="R105" s="73"/>
      <c r="S105" s="73"/>
      <c r="T105" s="73"/>
      <c r="U105" s="73"/>
      <c r="V105" s="73"/>
      <c r="W105" s="73"/>
      <c r="X105" s="73"/>
      <c r="Y105" s="73"/>
      <c r="Z105" s="73"/>
    </row>
    <row r="106" spans="4:26" ht="15" customHeight="1" x14ac:dyDescent="0.25">
      <c r="D106" s="73"/>
      <c r="E106" s="73"/>
      <c r="F106" s="73"/>
      <c r="G106" s="73"/>
      <c r="H106" s="73"/>
      <c r="I106" s="73"/>
      <c r="J106" s="73"/>
      <c r="K106" s="73"/>
      <c r="L106" s="73"/>
      <c r="M106" s="73"/>
      <c r="N106" s="73"/>
      <c r="O106" s="73"/>
      <c r="P106" s="73"/>
      <c r="Q106" s="73"/>
      <c r="R106" s="73"/>
      <c r="S106" s="73"/>
      <c r="T106" s="73"/>
      <c r="U106" s="73"/>
      <c r="V106" s="73"/>
      <c r="W106" s="73"/>
      <c r="X106" s="73"/>
      <c r="Y106" s="73"/>
      <c r="Z106" s="73"/>
    </row>
    <row r="107" spans="4:26" ht="15" customHeight="1" x14ac:dyDescent="0.25">
      <c r="D107" s="73"/>
      <c r="E107" s="73"/>
      <c r="F107" s="73"/>
      <c r="G107" s="73"/>
      <c r="H107" s="73"/>
      <c r="I107" s="73"/>
      <c r="J107" s="73"/>
      <c r="K107" s="73"/>
      <c r="L107" s="73"/>
      <c r="M107" s="73"/>
      <c r="N107" s="73"/>
      <c r="O107" s="73"/>
      <c r="P107" s="73"/>
      <c r="Q107" s="73"/>
      <c r="R107" s="73"/>
      <c r="S107" s="73"/>
      <c r="T107" s="73"/>
      <c r="U107" s="73"/>
      <c r="V107" s="73"/>
      <c r="W107" s="73"/>
      <c r="X107" s="73"/>
      <c r="Y107" s="73"/>
      <c r="Z107" s="73"/>
    </row>
    <row r="108" spans="4:26" ht="15" customHeight="1" x14ac:dyDescent="0.25">
      <c r="D108" s="73"/>
      <c r="E108" s="73"/>
      <c r="F108" s="73"/>
      <c r="G108" s="73"/>
      <c r="H108" s="73"/>
      <c r="I108" s="73"/>
      <c r="J108" s="73"/>
      <c r="K108" s="73"/>
      <c r="L108" s="73"/>
      <c r="M108" s="73"/>
      <c r="N108" s="73"/>
      <c r="O108" s="73"/>
      <c r="P108" s="73"/>
      <c r="Q108" s="73"/>
      <c r="R108" s="73"/>
      <c r="S108" s="73"/>
      <c r="T108" s="73"/>
      <c r="U108" s="73"/>
      <c r="V108" s="73"/>
      <c r="W108" s="73"/>
      <c r="X108" s="73"/>
      <c r="Y108" s="73"/>
      <c r="Z108" s="73"/>
    </row>
    <row r="109" spans="4:26" ht="15" customHeight="1" x14ac:dyDescent="0.25">
      <c r="D109" s="73"/>
      <c r="E109" s="73"/>
      <c r="F109" s="73"/>
      <c r="G109" s="73"/>
      <c r="H109" s="73"/>
      <c r="I109" s="73"/>
      <c r="J109" s="73"/>
      <c r="K109" s="73"/>
      <c r="L109" s="73"/>
      <c r="M109" s="73"/>
      <c r="N109" s="73"/>
      <c r="O109" s="73"/>
      <c r="P109" s="73"/>
      <c r="Q109" s="73"/>
      <c r="R109" s="73"/>
      <c r="S109" s="73"/>
      <c r="T109" s="73"/>
      <c r="U109" s="73"/>
      <c r="V109" s="73"/>
      <c r="W109" s="73"/>
      <c r="X109" s="73"/>
      <c r="Y109" s="73"/>
      <c r="Z109" s="73"/>
    </row>
    <row r="110" spans="4:26" ht="15" customHeight="1" x14ac:dyDescent="0.25">
      <c r="D110" s="73"/>
      <c r="E110" s="73"/>
      <c r="F110" s="73"/>
      <c r="G110" s="73"/>
      <c r="H110" s="73"/>
      <c r="I110" s="73"/>
      <c r="J110" s="73"/>
      <c r="K110" s="73"/>
      <c r="L110" s="73"/>
      <c r="M110" s="73"/>
      <c r="N110" s="73"/>
      <c r="O110" s="73"/>
      <c r="P110" s="73"/>
      <c r="Q110" s="73"/>
      <c r="R110" s="73"/>
      <c r="S110" s="73"/>
      <c r="T110" s="73"/>
      <c r="U110" s="73"/>
      <c r="V110" s="73"/>
      <c r="W110" s="73"/>
      <c r="X110" s="73"/>
      <c r="Y110" s="73"/>
      <c r="Z110" s="73"/>
    </row>
    <row r="111" spans="4:26" ht="15" customHeight="1" x14ac:dyDescent="0.25">
      <c r="D111" s="73"/>
      <c r="E111" s="73"/>
      <c r="F111" s="73"/>
      <c r="G111" s="73"/>
      <c r="H111" s="73"/>
      <c r="I111" s="73"/>
      <c r="J111" s="73"/>
      <c r="K111" s="73"/>
      <c r="L111" s="73"/>
      <c r="M111" s="73"/>
      <c r="N111" s="73"/>
      <c r="O111" s="73"/>
      <c r="P111" s="73"/>
      <c r="Q111" s="73"/>
      <c r="R111" s="73"/>
      <c r="S111" s="73"/>
      <c r="T111" s="73"/>
      <c r="U111" s="73"/>
      <c r="V111" s="73"/>
      <c r="W111" s="73"/>
      <c r="X111" s="73"/>
      <c r="Y111" s="73"/>
      <c r="Z111" s="73"/>
    </row>
    <row r="112" spans="4:26" ht="15" customHeight="1" x14ac:dyDescent="0.25">
      <c r="D112" s="73"/>
      <c r="E112" s="73"/>
      <c r="F112" s="73"/>
      <c r="G112" s="73"/>
      <c r="H112" s="73"/>
      <c r="I112" s="73"/>
      <c r="J112" s="73"/>
      <c r="K112" s="73"/>
      <c r="L112" s="73"/>
      <c r="M112" s="73"/>
      <c r="N112" s="73"/>
      <c r="O112" s="73"/>
      <c r="P112" s="73"/>
      <c r="Q112" s="73"/>
      <c r="R112" s="73"/>
      <c r="S112" s="73"/>
      <c r="T112" s="73"/>
      <c r="U112" s="73"/>
      <c r="V112" s="73"/>
      <c r="W112" s="73"/>
      <c r="X112" s="73"/>
      <c r="Y112" s="73"/>
      <c r="Z112" s="73"/>
    </row>
    <row r="113" spans="4:26" ht="15" customHeight="1" x14ac:dyDescent="0.25">
      <c r="D113" s="73"/>
      <c r="E113" s="73"/>
      <c r="F113" s="73"/>
      <c r="G113" s="73"/>
      <c r="H113" s="73"/>
      <c r="I113" s="73"/>
      <c r="J113" s="73"/>
      <c r="K113" s="73"/>
      <c r="L113" s="73"/>
      <c r="M113" s="73"/>
      <c r="N113" s="73"/>
      <c r="O113" s="73"/>
      <c r="P113" s="73"/>
      <c r="Q113" s="73"/>
      <c r="R113" s="73"/>
      <c r="S113" s="73"/>
      <c r="T113" s="73"/>
      <c r="U113" s="73"/>
      <c r="V113" s="73"/>
      <c r="W113" s="73"/>
      <c r="X113" s="73"/>
      <c r="Y113" s="73"/>
      <c r="Z113" s="73"/>
    </row>
    <row r="114" spans="4:26" ht="15" customHeight="1" x14ac:dyDescent="0.25">
      <c r="D114" s="73"/>
      <c r="E114" s="73"/>
      <c r="F114" s="73"/>
      <c r="G114" s="73"/>
      <c r="H114" s="73"/>
      <c r="I114" s="73"/>
      <c r="J114" s="73"/>
      <c r="K114" s="73"/>
      <c r="L114" s="73"/>
      <c r="M114" s="73"/>
      <c r="N114" s="73"/>
      <c r="O114" s="73"/>
      <c r="P114" s="73"/>
      <c r="Q114" s="73"/>
      <c r="R114" s="73"/>
      <c r="S114" s="73"/>
      <c r="T114" s="73"/>
      <c r="U114" s="73"/>
      <c r="V114" s="73"/>
      <c r="W114" s="73"/>
      <c r="X114" s="73"/>
      <c r="Y114" s="73"/>
      <c r="Z114" s="73"/>
    </row>
    <row r="115" spans="4:26" ht="15" customHeight="1" x14ac:dyDescent="0.25">
      <c r="D115" s="73"/>
      <c r="E115" s="73"/>
      <c r="F115" s="73"/>
      <c r="G115" s="73"/>
      <c r="H115" s="73"/>
      <c r="I115" s="73"/>
      <c r="J115" s="73"/>
      <c r="K115" s="73"/>
      <c r="L115" s="73"/>
      <c r="M115" s="73"/>
      <c r="N115" s="73"/>
      <c r="O115" s="73"/>
      <c r="P115" s="73"/>
      <c r="Q115" s="73"/>
      <c r="R115" s="73"/>
      <c r="S115" s="73"/>
      <c r="T115" s="73"/>
      <c r="U115" s="73"/>
      <c r="V115" s="73"/>
      <c r="W115" s="73"/>
      <c r="X115" s="73"/>
      <c r="Y115" s="73"/>
      <c r="Z115" s="73"/>
    </row>
    <row r="116" spans="4:26" ht="15" customHeight="1" x14ac:dyDescent="0.25">
      <c r="D116" s="73"/>
      <c r="E116" s="73"/>
      <c r="F116" s="73"/>
      <c r="G116" s="73"/>
      <c r="H116" s="73"/>
      <c r="I116" s="73"/>
      <c r="J116" s="73"/>
      <c r="K116" s="73"/>
      <c r="L116" s="73"/>
      <c r="M116" s="73"/>
      <c r="N116" s="73"/>
      <c r="O116" s="73"/>
      <c r="P116" s="73"/>
      <c r="Q116" s="73"/>
      <c r="R116" s="73"/>
      <c r="S116" s="73"/>
      <c r="T116" s="73"/>
      <c r="U116" s="73"/>
      <c r="V116" s="73"/>
      <c r="W116" s="73"/>
      <c r="X116" s="73"/>
      <c r="Y116" s="73"/>
      <c r="Z116" s="73"/>
    </row>
    <row r="117" spans="4:26" ht="15" customHeight="1" x14ac:dyDescent="0.25">
      <c r="D117" s="73"/>
      <c r="E117" s="73"/>
      <c r="F117" s="73"/>
      <c r="G117" s="73"/>
      <c r="H117" s="73"/>
      <c r="I117" s="73"/>
      <c r="J117" s="73"/>
      <c r="K117" s="73"/>
      <c r="L117" s="73"/>
      <c r="M117" s="73"/>
      <c r="N117" s="73"/>
      <c r="O117" s="73"/>
      <c r="P117" s="73"/>
      <c r="Q117" s="73"/>
      <c r="R117" s="73"/>
      <c r="S117" s="73"/>
      <c r="T117" s="73"/>
      <c r="U117" s="73"/>
      <c r="V117" s="73"/>
      <c r="W117" s="73"/>
      <c r="X117" s="73"/>
      <c r="Y117" s="73"/>
      <c r="Z117" s="73"/>
    </row>
    <row r="118" spans="4:26" ht="15" customHeight="1" x14ac:dyDescent="0.25">
      <c r="D118" s="73"/>
      <c r="E118" s="73"/>
      <c r="F118" s="73"/>
      <c r="G118" s="73"/>
      <c r="H118" s="73"/>
      <c r="I118" s="73"/>
      <c r="J118" s="73"/>
      <c r="K118" s="73"/>
      <c r="L118" s="73"/>
      <c r="M118" s="73"/>
      <c r="N118" s="73"/>
      <c r="O118" s="73"/>
      <c r="P118" s="73"/>
      <c r="Q118" s="73"/>
      <c r="R118" s="73"/>
      <c r="S118" s="73"/>
      <c r="T118" s="73"/>
      <c r="U118" s="73"/>
      <c r="V118" s="73"/>
      <c r="W118" s="73"/>
      <c r="X118" s="73"/>
      <c r="Y118" s="73"/>
      <c r="Z118" s="73"/>
    </row>
    <row r="119" spans="4:26" ht="15" customHeight="1" x14ac:dyDescent="0.25">
      <c r="D119" s="73"/>
      <c r="E119" s="73"/>
      <c r="F119" s="73"/>
      <c r="G119" s="73"/>
      <c r="H119" s="73"/>
      <c r="I119" s="73"/>
      <c r="J119" s="73"/>
      <c r="K119" s="73"/>
      <c r="L119" s="73"/>
      <c r="M119" s="73"/>
      <c r="N119" s="73"/>
      <c r="O119" s="73"/>
      <c r="P119" s="73"/>
      <c r="Q119" s="73"/>
      <c r="R119" s="73"/>
      <c r="S119" s="73"/>
      <c r="T119" s="73"/>
      <c r="U119" s="73"/>
      <c r="V119" s="73"/>
      <c r="W119" s="73"/>
      <c r="X119" s="73"/>
      <c r="Y119" s="73"/>
      <c r="Z119" s="73"/>
    </row>
    <row r="120" spans="4:26" ht="15" customHeight="1" x14ac:dyDescent="0.25">
      <c r="D120" s="73"/>
      <c r="E120" s="73"/>
      <c r="F120" s="73"/>
      <c r="G120" s="73"/>
      <c r="H120" s="73"/>
      <c r="I120" s="73"/>
      <c r="J120" s="73"/>
      <c r="K120" s="73"/>
      <c r="L120" s="73"/>
      <c r="M120" s="73"/>
      <c r="N120" s="73"/>
      <c r="O120" s="73"/>
      <c r="P120" s="73"/>
      <c r="Q120" s="73"/>
      <c r="R120" s="73"/>
      <c r="S120" s="73"/>
      <c r="T120" s="73"/>
      <c r="U120" s="73"/>
      <c r="V120" s="73"/>
      <c r="W120" s="73"/>
      <c r="X120" s="73"/>
      <c r="Y120" s="73"/>
      <c r="Z120" s="73"/>
    </row>
    <row r="121" spans="4:26" ht="15" customHeight="1" x14ac:dyDescent="0.25">
      <c r="D121" s="73"/>
      <c r="E121" s="73"/>
      <c r="F121" s="73"/>
      <c r="G121" s="73"/>
      <c r="H121" s="73"/>
      <c r="I121" s="73"/>
      <c r="J121" s="73"/>
      <c r="K121" s="73"/>
      <c r="L121" s="73"/>
      <c r="M121" s="73"/>
      <c r="N121" s="73"/>
      <c r="O121" s="73"/>
      <c r="P121" s="73"/>
      <c r="Q121" s="73"/>
      <c r="R121" s="73"/>
      <c r="S121" s="73"/>
      <c r="T121" s="73"/>
      <c r="U121" s="73"/>
      <c r="V121" s="73"/>
      <c r="W121" s="73"/>
      <c r="X121" s="73"/>
      <c r="Y121" s="73"/>
      <c r="Z121" s="73"/>
    </row>
    <row r="122" spans="4:26" ht="15" customHeight="1" x14ac:dyDescent="0.25">
      <c r="D122" s="73"/>
      <c r="E122" s="73"/>
      <c r="F122" s="73"/>
      <c r="G122" s="73"/>
      <c r="H122" s="73"/>
      <c r="I122" s="73"/>
      <c r="J122" s="73"/>
      <c r="K122" s="73"/>
      <c r="L122" s="73"/>
      <c r="M122" s="73"/>
      <c r="N122" s="73"/>
      <c r="O122" s="73"/>
      <c r="P122" s="73"/>
      <c r="Q122" s="73"/>
      <c r="R122" s="73"/>
      <c r="S122" s="73"/>
      <c r="T122" s="73"/>
      <c r="U122" s="73"/>
      <c r="V122" s="73"/>
      <c r="W122" s="73"/>
      <c r="X122" s="73"/>
      <c r="Y122" s="73"/>
      <c r="Z122" s="73"/>
    </row>
    <row r="123" spans="4:26" ht="15" customHeight="1" x14ac:dyDescent="0.25">
      <c r="D123" s="73"/>
      <c r="E123" s="73"/>
      <c r="F123" s="73"/>
      <c r="G123" s="73"/>
      <c r="H123" s="73"/>
      <c r="I123" s="73"/>
      <c r="J123" s="73"/>
      <c r="K123" s="73"/>
      <c r="L123" s="73"/>
      <c r="M123" s="73"/>
      <c r="N123" s="73"/>
      <c r="O123" s="73"/>
      <c r="P123" s="73"/>
      <c r="Q123" s="73"/>
      <c r="R123" s="73"/>
      <c r="S123" s="73"/>
      <c r="T123" s="73"/>
      <c r="U123" s="73"/>
      <c r="V123" s="73"/>
      <c r="W123" s="73"/>
      <c r="X123" s="73"/>
      <c r="Y123" s="73"/>
      <c r="Z123" s="73"/>
    </row>
    <row r="124" spans="4:26" ht="15" customHeight="1" x14ac:dyDescent="0.25">
      <c r="D124" s="73"/>
      <c r="E124" s="73"/>
      <c r="F124" s="73"/>
      <c r="G124" s="73"/>
      <c r="H124" s="73"/>
      <c r="I124" s="73"/>
      <c r="J124" s="73"/>
      <c r="K124" s="73"/>
      <c r="L124" s="73"/>
      <c r="M124" s="73"/>
      <c r="N124" s="73"/>
      <c r="O124" s="73"/>
      <c r="P124" s="73"/>
      <c r="Q124" s="73"/>
      <c r="R124" s="73"/>
      <c r="S124" s="73"/>
      <c r="T124" s="73"/>
      <c r="U124" s="73"/>
      <c r="V124" s="73"/>
      <c r="W124" s="73"/>
      <c r="X124" s="73"/>
      <c r="Y124" s="73"/>
      <c r="Z124" s="73"/>
    </row>
    <row r="125" spans="4:26" ht="15" customHeight="1" x14ac:dyDescent="0.25">
      <c r="D125" s="73"/>
      <c r="E125" s="73"/>
      <c r="F125" s="73"/>
      <c r="G125" s="73"/>
      <c r="H125" s="73"/>
      <c r="I125" s="73"/>
      <c r="J125" s="73"/>
      <c r="K125" s="73"/>
      <c r="L125" s="73"/>
      <c r="M125" s="73"/>
      <c r="N125" s="73"/>
      <c r="O125" s="73"/>
      <c r="P125" s="73"/>
      <c r="Q125" s="73"/>
      <c r="R125" s="73"/>
      <c r="S125" s="73"/>
      <c r="T125" s="73"/>
      <c r="U125" s="73"/>
      <c r="V125" s="73"/>
      <c r="W125" s="73"/>
      <c r="X125" s="73"/>
      <c r="Y125" s="73"/>
      <c r="Z125" s="73"/>
    </row>
    <row r="126" spans="4:26" ht="15" customHeight="1" x14ac:dyDescent="0.25">
      <c r="D126" s="73"/>
      <c r="E126" s="73"/>
      <c r="F126" s="73"/>
      <c r="G126" s="73"/>
      <c r="H126" s="73"/>
      <c r="I126" s="73"/>
      <c r="J126" s="73"/>
      <c r="K126" s="73"/>
      <c r="L126" s="73"/>
      <c r="M126" s="73"/>
      <c r="N126" s="73"/>
      <c r="O126" s="73"/>
      <c r="P126" s="73"/>
      <c r="Q126" s="73"/>
      <c r="R126" s="73"/>
      <c r="S126" s="73"/>
      <c r="T126" s="73"/>
      <c r="U126" s="73"/>
      <c r="V126" s="73"/>
      <c r="W126" s="73"/>
      <c r="X126" s="73"/>
      <c r="Y126" s="73"/>
      <c r="Z126" s="73"/>
    </row>
    <row r="127" spans="4:26" ht="15" customHeight="1" x14ac:dyDescent="0.25">
      <c r="D127" s="73"/>
      <c r="E127" s="73"/>
      <c r="F127" s="73"/>
      <c r="G127" s="73"/>
      <c r="H127" s="73"/>
      <c r="I127" s="73"/>
      <c r="J127" s="73"/>
      <c r="K127" s="73"/>
      <c r="L127" s="73"/>
      <c r="M127" s="73"/>
      <c r="N127" s="73"/>
      <c r="O127" s="73"/>
      <c r="P127" s="73"/>
      <c r="Q127" s="73"/>
      <c r="R127" s="73"/>
      <c r="S127" s="73"/>
      <c r="T127" s="73"/>
      <c r="U127" s="73"/>
      <c r="V127" s="73"/>
      <c r="W127" s="73"/>
      <c r="X127" s="73"/>
      <c r="Y127" s="73"/>
      <c r="Z127" s="73"/>
    </row>
    <row r="128" spans="4:26" ht="15" customHeight="1" x14ac:dyDescent="0.25">
      <c r="D128" s="73"/>
      <c r="E128" s="73"/>
      <c r="F128" s="73"/>
      <c r="G128" s="73"/>
      <c r="H128" s="73"/>
      <c r="I128" s="73"/>
      <c r="J128" s="73"/>
      <c r="K128" s="73"/>
      <c r="L128" s="73"/>
      <c r="M128" s="73"/>
      <c r="N128" s="73"/>
      <c r="O128" s="73"/>
      <c r="P128" s="73"/>
      <c r="Q128" s="73"/>
      <c r="R128" s="73"/>
      <c r="S128" s="73"/>
      <c r="T128" s="73"/>
      <c r="U128" s="73"/>
      <c r="V128" s="73"/>
      <c r="W128" s="73"/>
      <c r="X128" s="73"/>
      <c r="Y128" s="73"/>
      <c r="Z128" s="73"/>
    </row>
    <row r="129" spans="4:26" ht="15" customHeight="1" x14ac:dyDescent="0.25">
      <c r="D129" s="73"/>
      <c r="E129" s="73"/>
      <c r="F129" s="73"/>
      <c r="G129" s="73"/>
      <c r="H129" s="73"/>
      <c r="I129" s="73"/>
      <c r="J129" s="73"/>
      <c r="K129" s="73"/>
      <c r="L129" s="73"/>
      <c r="M129" s="73"/>
      <c r="N129" s="73"/>
      <c r="O129" s="73"/>
      <c r="P129" s="73"/>
      <c r="Q129" s="73"/>
      <c r="R129" s="73"/>
      <c r="S129" s="73"/>
      <c r="T129" s="73"/>
      <c r="U129" s="73"/>
      <c r="V129" s="73"/>
      <c r="W129" s="73"/>
      <c r="X129" s="73"/>
      <c r="Y129" s="73"/>
      <c r="Z129" s="73"/>
    </row>
    <row r="130" spans="4:26" ht="15" customHeight="1" x14ac:dyDescent="0.25">
      <c r="D130" s="73"/>
      <c r="E130" s="73"/>
      <c r="F130" s="73"/>
      <c r="G130" s="73"/>
      <c r="H130" s="73"/>
      <c r="I130" s="73"/>
      <c r="J130" s="73"/>
      <c r="K130" s="73"/>
      <c r="L130" s="73"/>
      <c r="M130" s="73"/>
      <c r="N130" s="73"/>
      <c r="O130" s="73"/>
      <c r="P130" s="73"/>
      <c r="Q130" s="73"/>
      <c r="R130" s="73"/>
      <c r="S130" s="73"/>
      <c r="T130" s="73"/>
      <c r="U130" s="73"/>
      <c r="V130" s="73"/>
      <c r="W130" s="73"/>
      <c r="X130" s="73"/>
      <c r="Y130" s="73"/>
      <c r="Z130" s="73"/>
    </row>
    <row r="131" spans="4:26" ht="15" customHeight="1" x14ac:dyDescent="0.25">
      <c r="D131" s="73"/>
      <c r="E131" s="73"/>
      <c r="F131" s="73"/>
      <c r="G131" s="73"/>
      <c r="H131" s="73"/>
      <c r="I131" s="73"/>
      <c r="J131" s="73"/>
      <c r="K131" s="73"/>
      <c r="L131" s="73"/>
      <c r="M131" s="73"/>
      <c r="N131" s="73"/>
      <c r="O131" s="73"/>
      <c r="P131" s="73"/>
      <c r="Q131" s="73"/>
      <c r="R131" s="73"/>
      <c r="S131" s="73"/>
      <c r="T131" s="73"/>
      <c r="U131" s="73"/>
      <c r="V131" s="73"/>
      <c r="W131" s="73"/>
      <c r="X131" s="73"/>
      <c r="Y131" s="73"/>
      <c r="Z131" s="73"/>
    </row>
    <row r="132" spans="4:26" ht="15" customHeight="1" x14ac:dyDescent="0.25">
      <c r="D132" s="73"/>
      <c r="E132" s="73"/>
      <c r="F132" s="73"/>
      <c r="G132" s="73"/>
      <c r="H132" s="73"/>
      <c r="I132" s="73"/>
      <c r="J132" s="73"/>
      <c r="K132" s="73"/>
      <c r="L132" s="73"/>
      <c r="M132" s="73"/>
      <c r="N132" s="73"/>
      <c r="O132" s="73"/>
      <c r="P132" s="73"/>
      <c r="Q132" s="73"/>
      <c r="R132" s="73"/>
      <c r="S132" s="73"/>
      <c r="T132" s="73"/>
      <c r="U132" s="73"/>
      <c r="V132" s="73"/>
      <c r="W132" s="73"/>
      <c r="X132" s="73"/>
      <c r="Y132" s="73"/>
      <c r="Z132" s="73"/>
    </row>
    <row r="133" spans="4:26" ht="15" customHeight="1" x14ac:dyDescent="0.25">
      <c r="D133" s="73"/>
      <c r="E133" s="73"/>
      <c r="F133" s="73"/>
      <c r="G133" s="73"/>
      <c r="H133" s="73"/>
      <c r="I133" s="73"/>
      <c r="J133" s="73"/>
      <c r="K133" s="73"/>
      <c r="L133" s="73"/>
      <c r="M133" s="73"/>
      <c r="N133" s="73"/>
      <c r="O133" s="73"/>
      <c r="P133" s="73"/>
      <c r="Q133" s="73"/>
      <c r="R133" s="73"/>
      <c r="S133" s="73"/>
      <c r="T133" s="73"/>
      <c r="U133" s="73"/>
      <c r="V133" s="73"/>
      <c r="W133" s="73"/>
      <c r="X133" s="73"/>
      <c r="Y133" s="73"/>
      <c r="Z133" s="73"/>
    </row>
    <row r="134" spans="4:26" ht="15" customHeight="1" x14ac:dyDescent="0.25">
      <c r="D134" s="73"/>
      <c r="E134" s="73"/>
      <c r="F134" s="73"/>
      <c r="G134" s="73"/>
      <c r="H134" s="73"/>
      <c r="I134" s="73"/>
      <c r="J134" s="73"/>
      <c r="K134" s="73"/>
      <c r="L134" s="73"/>
      <c r="M134" s="73"/>
      <c r="N134" s="73"/>
      <c r="O134" s="73"/>
      <c r="P134" s="73"/>
      <c r="Q134" s="73"/>
      <c r="R134" s="73"/>
      <c r="S134" s="73"/>
      <c r="T134" s="73"/>
      <c r="U134" s="73"/>
      <c r="V134" s="73"/>
      <c r="W134" s="73"/>
      <c r="X134" s="73"/>
      <c r="Y134" s="73"/>
      <c r="Z134" s="73"/>
    </row>
    <row r="135" spans="4:26" ht="15" customHeight="1" x14ac:dyDescent="0.25">
      <c r="D135" s="73"/>
      <c r="E135" s="73"/>
      <c r="F135" s="73"/>
      <c r="G135" s="73"/>
      <c r="H135" s="73"/>
      <c r="I135" s="73"/>
      <c r="J135" s="73"/>
      <c r="K135" s="73"/>
      <c r="L135" s="73"/>
      <c r="M135" s="73"/>
      <c r="N135" s="73"/>
      <c r="O135" s="73"/>
      <c r="P135" s="73"/>
      <c r="Q135" s="73"/>
      <c r="R135" s="73"/>
      <c r="S135" s="73"/>
      <c r="T135" s="73"/>
      <c r="U135" s="73"/>
      <c r="V135" s="73"/>
      <c r="W135" s="73"/>
      <c r="X135" s="73"/>
      <c r="Y135" s="73"/>
      <c r="Z135" s="73"/>
    </row>
    <row r="136" spans="4:26" ht="15" customHeight="1" x14ac:dyDescent="0.25">
      <c r="D136" s="73"/>
      <c r="E136" s="73"/>
      <c r="F136" s="73"/>
      <c r="G136" s="73"/>
      <c r="H136" s="73"/>
      <c r="I136" s="73"/>
      <c r="J136" s="73"/>
      <c r="K136" s="73"/>
      <c r="L136" s="73"/>
      <c r="M136" s="73"/>
      <c r="N136" s="73"/>
      <c r="O136" s="73"/>
      <c r="P136" s="73"/>
      <c r="Q136" s="73"/>
      <c r="R136" s="73"/>
      <c r="S136" s="73"/>
      <c r="T136" s="73"/>
      <c r="U136" s="73"/>
      <c r="V136" s="73"/>
      <c r="W136" s="73"/>
      <c r="X136" s="73"/>
      <c r="Y136" s="73"/>
      <c r="Z136" s="73"/>
    </row>
    <row r="137" spans="4:26" ht="15" customHeight="1" x14ac:dyDescent="0.25">
      <c r="D137" s="73"/>
      <c r="E137" s="73"/>
      <c r="F137" s="73"/>
      <c r="G137" s="73"/>
      <c r="H137" s="73"/>
      <c r="I137" s="73"/>
      <c r="J137" s="73"/>
      <c r="K137" s="73"/>
      <c r="L137" s="73"/>
      <c r="M137" s="73"/>
      <c r="N137" s="73"/>
      <c r="O137" s="73"/>
      <c r="P137" s="73"/>
      <c r="Q137" s="73"/>
      <c r="R137" s="73"/>
      <c r="S137" s="73"/>
      <c r="T137" s="73"/>
      <c r="U137" s="73"/>
      <c r="V137" s="73"/>
      <c r="W137" s="73"/>
      <c r="X137" s="73"/>
      <c r="Y137" s="73"/>
      <c r="Z137" s="73"/>
    </row>
    <row r="138" spans="4:26" ht="15" customHeight="1" x14ac:dyDescent="0.25">
      <c r="D138" s="73"/>
      <c r="E138" s="73"/>
      <c r="F138" s="73"/>
      <c r="G138" s="73"/>
      <c r="H138" s="73"/>
      <c r="I138" s="73"/>
      <c r="J138" s="73"/>
      <c r="K138" s="73"/>
      <c r="L138" s="73"/>
      <c r="M138" s="73"/>
      <c r="N138" s="73"/>
      <c r="O138" s="73"/>
      <c r="P138" s="73"/>
      <c r="Q138" s="73"/>
      <c r="R138" s="73"/>
      <c r="S138" s="73"/>
      <c r="T138" s="73"/>
      <c r="U138" s="73"/>
      <c r="V138" s="73"/>
      <c r="W138" s="73"/>
      <c r="X138" s="73"/>
      <c r="Y138" s="73"/>
      <c r="Z138" s="73"/>
    </row>
    <row r="139" spans="4:26" ht="15" customHeight="1" x14ac:dyDescent="0.25">
      <c r="D139" s="73"/>
      <c r="E139" s="73"/>
      <c r="F139" s="73"/>
      <c r="G139" s="73"/>
      <c r="H139" s="73"/>
      <c r="I139" s="73"/>
      <c r="J139" s="73"/>
      <c r="K139" s="73"/>
      <c r="L139" s="73"/>
      <c r="M139" s="73"/>
      <c r="N139" s="73"/>
      <c r="O139" s="73"/>
      <c r="P139" s="73"/>
      <c r="Q139" s="73"/>
      <c r="R139" s="73"/>
      <c r="S139" s="73"/>
      <c r="T139" s="73"/>
      <c r="U139" s="73"/>
      <c r="V139" s="73"/>
      <c r="W139" s="73"/>
      <c r="X139" s="73"/>
      <c r="Y139" s="73"/>
      <c r="Z139" s="73"/>
    </row>
    <row r="140" spans="4:26" ht="15" customHeight="1" x14ac:dyDescent="0.25">
      <c r="D140" s="73"/>
      <c r="E140" s="73"/>
      <c r="F140" s="73"/>
      <c r="G140" s="73"/>
      <c r="H140" s="73"/>
      <c r="I140" s="73"/>
      <c r="J140" s="73"/>
      <c r="K140" s="73"/>
      <c r="L140" s="73"/>
      <c r="M140" s="73"/>
      <c r="N140" s="73"/>
      <c r="O140" s="73"/>
      <c r="P140" s="73"/>
      <c r="Q140" s="73"/>
      <c r="R140" s="73"/>
      <c r="S140" s="73"/>
      <c r="T140" s="73"/>
      <c r="U140" s="73"/>
      <c r="V140" s="73"/>
      <c r="W140" s="73"/>
      <c r="X140" s="73"/>
      <c r="Y140" s="73"/>
      <c r="Z140" s="73"/>
    </row>
    <row r="141" spans="4:26" ht="15" customHeight="1" x14ac:dyDescent="0.25">
      <c r="D141" s="73"/>
      <c r="E141" s="73"/>
      <c r="F141" s="73"/>
      <c r="G141" s="73"/>
      <c r="H141" s="73"/>
      <c r="I141" s="73"/>
      <c r="J141" s="73"/>
      <c r="K141" s="73"/>
      <c r="L141" s="73"/>
      <c r="M141" s="73"/>
      <c r="N141" s="73"/>
      <c r="O141" s="73"/>
      <c r="P141" s="73"/>
      <c r="Q141" s="73"/>
      <c r="R141" s="73"/>
      <c r="S141" s="73"/>
      <c r="T141" s="73"/>
      <c r="U141" s="73"/>
      <c r="V141" s="73"/>
      <c r="W141" s="73"/>
      <c r="X141" s="73"/>
      <c r="Y141" s="73"/>
      <c r="Z141" s="73"/>
    </row>
    <row r="142" spans="4:26" ht="15" customHeight="1" x14ac:dyDescent="0.25">
      <c r="D142" s="73"/>
      <c r="E142" s="73"/>
      <c r="F142" s="73"/>
      <c r="G142" s="73"/>
      <c r="H142" s="73"/>
      <c r="I142" s="73"/>
      <c r="J142" s="73"/>
      <c r="K142" s="73"/>
      <c r="L142" s="73"/>
      <c r="M142" s="73"/>
      <c r="N142" s="73"/>
      <c r="O142" s="73"/>
      <c r="P142" s="73"/>
      <c r="Q142" s="73"/>
      <c r="R142" s="73"/>
      <c r="S142" s="73"/>
      <c r="T142" s="73"/>
      <c r="U142" s="73"/>
      <c r="V142" s="73"/>
      <c r="W142" s="73"/>
      <c r="X142" s="73"/>
      <c r="Y142" s="73"/>
      <c r="Z142" s="73"/>
    </row>
    <row r="143" spans="4:26" ht="15" customHeight="1" x14ac:dyDescent="0.25">
      <c r="D143" s="73"/>
      <c r="E143" s="73"/>
      <c r="F143" s="73"/>
      <c r="G143" s="73"/>
      <c r="H143" s="73"/>
      <c r="I143" s="73"/>
      <c r="J143" s="73"/>
      <c r="K143" s="73"/>
      <c r="L143" s="73"/>
      <c r="M143" s="73"/>
      <c r="N143" s="73"/>
      <c r="O143" s="73"/>
      <c r="P143" s="73"/>
      <c r="Q143" s="73"/>
      <c r="R143" s="73"/>
      <c r="S143" s="73"/>
      <c r="T143" s="73"/>
      <c r="U143" s="73"/>
      <c r="V143" s="73"/>
      <c r="W143" s="73"/>
      <c r="X143" s="73"/>
      <c r="Y143" s="73"/>
      <c r="Z143" s="73"/>
    </row>
    <row r="144" spans="4:26" ht="15" customHeight="1" x14ac:dyDescent="0.25">
      <c r="D144" s="73"/>
      <c r="E144" s="73"/>
      <c r="F144" s="73"/>
      <c r="G144" s="73"/>
      <c r="H144" s="73"/>
      <c r="I144" s="73"/>
      <c r="J144" s="73"/>
      <c r="K144" s="73"/>
      <c r="L144" s="73"/>
      <c r="M144" s="73"/>
      <c r="N144" s="73"/>
      <c r="O144" s="73"/>
      <c r="P144" s="73"/>
      <c r="Q144" s="73"/>
      <c r="R144" s="73"/>
      <c r="S144" s="73"/>
      <c r="T144" s="73"/>
      <c r="U144" s="73"/>
      <c r="V144" s="73"/>
      <c r="W144" s="73"/>
      <c r="X144" s="73"/>
      <c r="Y144" s="73"/>
      <c r="Z144" s="73"/>
    </row>
    <row r="145" spans="4:26" ht="15" customHeight="1" x14ac:dyDescent="0.25">
      <c r="D145" s="73"/>
      <c r="E145" s="73"/>
      <c r="F145" s="73"/>
      <c r="G145" s="73"/>
      <c r="H145" s="73"/>
      <c r="I145" s="73"/>
      <c r="J145" s="73"/>
      <c r="K145" s="73"/>
      <c r="L145" s="73"/>
      <c r="M145" s="73"/>
      <c r="N145" s="73"/>
      <c r="O145" s="73"/>
      <c r="P145" s="73"/>
      <c r="Q145" s="73"/>
      <c r="R145" s="73"/>
      <c r="S145" s="73"/>
      <c r="T145" s="73"/>
      <c r="U145" s="73"/>
      <c r="V145" s="73"/>
      <c r="W145" s="73"/>
      <c r="X145" s="73"/>
      <c r="Y145" s="73"/>
      <c r="Z145" s="73"/>
    </row>
    <row r="146" spans="4:26" ht="15" customHeight="1" x14ac:dyDescent="0.25">
      <c r="D146" s="73"/>
      <c r="E146" s="73"/>
      <c r="F146" s="73"/>
      <c r="G146" s="73"/>
      <c r="H146" s="73"/>
      <c r="I146" s="73"/>
      <c r="J146" s="73"/>
      <c r="K146" s="73"/>
      <c r="L146" s="73"/>
      <c r="M146" s="73"/>
      <c r="N146" s="73"/>
      <c r="O146" s="73"/>
      <c r="P146" s="73"/>
      <c r="Q146" s="73"/>
      <c r="R146" s="73"/>
      <c r="S146" s="73"/>
      <c r="T146" s="73"/>
      <c r="U146" s="73"/>
      <c r="V146" s="73"/>
      <c r="W146" s="73"/>
      <c r="X146" s="73"/>
      <c r="Y146" s="73"/>
      <c r="Z146" s="73"/>
    </row>
    <row r="147" spans="4:26" ht="15" customHeight="1" x14ac:dyDescent="0.25">
      <c r="D147" s="73"/>
      <c r="E147" s="73"/>
      <c r="F147" s="73"/>
      <c r="G147" s="73"/>
      <c r="H147" s="73"/>
      <c r="I147" s="73"/>
      <c r="J147" s="73"/>
      <c r="K147" s="73"/>
      <c r="L147" s="73"/>
      <c r="M147" s="73"/>
      <c r="N147" s="73"/>
      <c r="O147" s="73"/>
      <c r="P147" s="73"/>
      <c r="Q147" s="73"/>
      <c r="R147" s="73"/>
      <c r="S147" s="73"/>
      <c r="T147" s="73"/>
      <c r="U147" s="73"/>
      <c r="V147" s="73"/>
      <c r="W147" s="73"/>
      <c r="X147" s="73"/>
      <c r="Y147" s="73"/>
      <c r="Z147" s="73"/>
    </row>
    <row r="148" spans="4:26" ht="15" customHeight="1" x14ac:dyDescent="0.25">
      <c r="D148" s="73"/>
      <c r="E148" s="73"/>
      <c r="F148" s="73"/>
      <c r="G148" s="73"/>
      <c r="H148" s="73"/>
      <c r="I148" s="73"/>
      <c r="J148" s="73"/>
      <c r="K148" s="73"/>
      <c r="L148" s="73"/>
      <c r="M148" s="73"/>
      <c r="N148" s="73"/>
      <c r="O148" s="73"/>
      <c r="P148" s="73"/>
      <c r="Q148" s="73"/>
      <c r="R148" s="73"/>
      <c r="S148" s="73"/>
      <c r="T148" s="73"/>
      <c r="U148" s="73"/>
      <c r="V148" s="73"/>
      <c r="W148" s="73"/>
      <c r="X148" s="73"/>
      <c r="Y148" s="73"/>
      <c r="Z148" s="73"/>
    </row>
    <row r="149" spans="4:26" ht="15" customHeight="1" x14ac:dyDescent="0.25">
      <c r="D149" s="73"/>
      <c r="E149" s="73"/>
      <c r="F149" s="73"/>
      <c r="G149" s="73"/>
      <c r="H149" s="73"/>
      <c r="I149" s="73"/>
      <c r="J149" s="73"/>
      <c r="K149" s="73"/>
      <c r="L149" s="73"/>
      <c r="M149" s="73"/>
      <c r="N149" s="73"/>
      <c r="O149" s="73"/>
      <c r="P149" s="73"/>
      <c r="Q149" s="73"/>
      <c r="R149" s="73"/>
      <c r="S149" s="73"/>
      <c r="T149" s="73"/>
      <c r="U149" s="73"/>
      <c r="V149" s="73"/>
      <c r="W149" s="73"/>
      <c r="X149" s="73"/>
      <c r="Y149" s="73"/>
      <c r="Z149" s="73"/>
    </row>
    <row r="150" spans="4:26" ht="15" customHeight="1" x14ac:dyDescent="0.25">
      <c r="D150" s="73"/>
      <c r="E150" s="73"/>
      <c r="F150" s="73"/>
      <c r="G150" s="73"/>
      <c r="H150" s="73"/>
      <c r="I150" s="73"/>
      <c r="J150" s="73"/>
      <c r="K150" s="73"/>
      <c r="L150" s="73"/>
      <c r="M150" s="73"/>
      <c r="N150" s="73"/>
      <c r="O150" s="73"/>
      <c r="P150" s="73"/>
      <c r="Q150" s="73"/>
      <c r="R150" s="73"/>
      <c r="S150" s="73"/>
      <c r="T150" s="73"/>
      <c r="U150" s="73"/>
      <c r="V150" s="73"/>
      <c r="W150" s="73"/>
      <c r="X150" s="73"/>
      <c r="Y150" s="73"/>
      <c r="Z150" s="73"/>
    </row>
    <row r="151" spans="4:26" ht="15" customHeight="1" x14ac:dyDescent="0.25">
      <c r="D151" s="73"/>
      <c r="E151" s="73"/>
      <c r="F151" s="73"/>
      <c r="G151" s="73"/>
      <c r="H151" s="73"/>
      <c r="I151" s="73"/>
      <c r="J151" s="73"/>
      <c r="K151" s="73"/>
      <c r="L151" s="73"/>
      <c r="M151" s="73"/>
      <c r="N151" s="73"/>
      <c r="O151" s="73"/>
      <c r="P151" s="73"/>
      <c r="Q151" s="73"/>
      <c r="R151" s="73"/>
      <c r="S151" s="73"/>
      <c r="T151" s="73"/>
      <c r="U151" s="73"/>
      <c r="V151" s="73"/>
      <c r="W151" s="73"/>
      <c r="X151" s="73"/>
      <c r="Y151" s="73"/>
      <c r="Z151" s="73"/>
    </row>
    <row r="152" spans="4:26" ht="15" customHeight="1" x14ac:dyDescent="0.25">
      <c r="D152" s="73"/>
      <c r="E152" s="73"/>
      <c r="F152" s="73"/>
      <c r="G152" s="73"/>
      <c r="H152" s="73"/>
      <c r="I152" s="73"/>
      <c r="J152" s="73"/>
      <c r="K152" s="73"/>
      <c r="L152" s="73"/>
      <c r="M152" s="73"/>
      <c r="N152" s="73"/>
      <c r="O152" s="73"/>
      <c r="P152" s="73"/>
      <c r="Q152" s="73"/>
      <c r="R152" s="73"/>
      <c r="S152" s="73"/>
      <c r="T152" s="73"/>
      <c r="U152" s="73"/>
      <c r="V152" s="73"/>
      <c r="W152" s="73"/>
      <c r="X152" s="73"/>
      <c r="Y152" s="73"/>
      <c r="Z152" s="73"/>
    </row>
    <row r="153" spans="4:26" ht="15" customHeight="1" x14ac:dyDescent="0.25">
      <c r="D153" s="73"/>
      <c r="E153" s="73"/>
      <c r="F153" s="73"/>
      <c r="G153" s="73"/>
      <c r="H153" s="73"/>
      <c r="I153" s="73"/>
      <c r="J153" s="73"/>
      <c r="K153" s="73"/>
      <c r="L153" s="73"/>
      <c r="M153" s="73"/>
      <c r="N153" s="73"/>
      <c r="O153" s="73"/>
      <c r="P153" s="73"/>
      <c r="Q153" s="73"/>
      <c r="R153" s="73"/>
      <c r="S153" s="73"/>
      <c r="T153" s="73"/>
      <c r="U153" s="73"/>
      <c r="V153" s="73"/>
      <c r="W153" s="73"/>
      <c r="X153" s="73"/>
      <c r="Y153" s="73"/>
      <c r="Z153" s="73"/>
    </row>
    <row r="154" spans="4:26" ht="15" customHeight="1" x14ac:dyDescent="0.25">
      <c r="D154" s="73"/>
      <c r="E154" s="73"/>
      <c r="F154" s="73"/>
      <c r="G154" s="73"/>
      <c r="H154" s="73"/>
      <c r="I154" s="73"/>
      <c r="J154" s="73"/>
      <c r="K154" s="73"/>
      <c r="L154" s="73"/>
      <c r="M154" s="73"/>
      <c r="N154" s="73"/>
      <c r="O154" s="73"/>
      <c r="P154" s="73"/>
      <c r="Q154" s="73"/>
      <c r="R154" s="73"/>
      <c r="S154" s="73"/>
      <c r="T154" s="73"/>
      <c r="U154" s="73"/>
      <c r="V154" s="73"/>
      <c r="W154" s="73"/>
      <c r="X154" s="73"/>
      <c r="Y154" s="73"/>
      <c r="Z154" s="73"/>
    </row>
    <row r="155" spans="4:26" ht="15" customHeight="1" x14ac:dyDescent="0.25">
      <c r="D155" s="73"/>
      <c r="E155" s="73"/>
      <c r="F155" s="73"/>
      <c r="G155" s="73"/>
      <c r="H155" s="73"/>
      <c r="I155" s="73"/>
      <c r="J155" s="73"/>
      <c r="K155" s="73"/>
      <c r="L155" s="73"/>
      <c r="M155" s="73"/>
      <c r="N155" s="73"/>
      <c r="O155" s="73"/>
      <c r="P155" s="73"/>
      <c r="Q155" s="73"/>
      <c r="R155" s="73"/>
      <c r="S155" s="73"/>
      <c r="T155" s="73"/>
      <c r="U155" s="73"/>
      <c r="V155" s="73"/>
      <c r="W155" s="73"/>
      <c r="X155" s="73"/>
      <c r="Y155" s="73"/>
      <c r="Z155" s="73"/>
    </row>
    <row r="156" spans="4:26" ht="15" customHeight="1" x14ac:dyDescent="0.25">
      <c r="D156" s="73"/>
      <c r="E156" s="73"/>
      <c r="F156" s="73"/>
      <c r="G156" s="73"/>
      <c r="H156" s="73"/>
      <c r="I156" s="73"/>
      <c r="J156" s="73"/>
      <c r="K156" s="73"/>
      <c r="L156" s="73"/>
      <c r="M156" s="73"/>
      <c r="N156" s="73"/>
      <c r="O156" s="73"/>
      <c r="P156" s="73"/>
      <c r="Q156" s="73"/>
      <c r="R156" s="73"/>
      <c r="S156" s="73"/>
      <c r="T156" s="73"/>
      <c r="U156" s="73"/>
      <c r="V156" s="73"/>
      <c r="W156" s="73"/>
      <c r="X156" s="73"/>
      <c r="Y156" s="73"/>
      <c r="Z156" s="73"/>
    </row>
    <row r="157" spans="4:26" ht="15" customHeight="1" x14ac:dyDescent="0.25">
      <c r="D157" s="73"/>
      <c r="E157" s="73"/>
      <c r="F157" s="73"/>
      <c r="G157" s="73"/>
      <c r="H157" s="73"/>
      <c r="I157" s="73"/>
      <c r="J157" s="73"/>
      <c r="K157" s="73"/>
      <c r="L157" s="73"/>
      <c r="M157" s="73"/>
      <c r="N157" s="73"/>
      <c r="O157" s="73"/>
      <c r="P157" s="73"/>
      <c r="Q157" s="73"/>
      <c r="R157" s="73"/>
      <c r="S157" s="73"/>
      <c r="T157" s="73"/>
      <c r="U157" s="73"/>
      <c r="V157" s="73"/>
      <c r="W157" s="73"/>
      <c r="X157" s="73"/>
      <c r="Y157" s="73"/>
      <c r="Z157" s="73"/>
    </row>
    <row r="158" spans="4:26" ht="15" customHeight="1" x14ac:dyDescent="0.25">
      <c r="D158" s="73"/>
      <c r="E158" s="73"/>
      <c r="F158" s="73"/>
      <c r="G158" s="73"/>
      <c r="H158" s="73"/>
      <c r="I158" s="73"/>
      <c r="J158" s="73"/>
      <c r="K158" s="73"/>
      <c r="L158" s="73"/>
      <c r="M158" s="73"/>
      <c r="N158" s="73"/>
      <c r="O158" s="73"/>
      <c r="P158" s="73"/>
      <c r="Q158" s="73"/>
      <c r="R158" s="73"/>
      <c r="S158" s="73"/>
      <c r="T158" s="73"/>
      <c r="U158" s="73"/>
      <c r="V158" s="73"/>
      <c r="W158" s="73"/>
      <c r="X158" s="73"/>
      <c r="Y158" s="73"/>
      <c r="Z158" s="73"/>
    </row>
    <row r="159" spans="4:26" ht="15" customHeight="1" x14ac:dyDescent="0.25">
      <c r="D159" s="73"/>
      <c r="E159" s="73"/>
      <c r="F159" s="73"/>
      <c r="G159" s="73"/>
      <c r="H159" s="73"/>
      <c r="I159" s="73"/>
      <c r="J159" s="73"/>
      <c r="K159" s="73"/>
      <c r="L159" s="73"/>
      <c r="M159" s="73"/>
      <c r="N159" s="73"/>
      <c r="O159" s="73"/>
      <c r="P159" s="73"/>
      <c r="Q159" s="73"/>
      <c r="R159" s="73"/>
      <c r="S159" s="73"/>
      <c r="T159" s="73"/>
      <c r="U159" s="73"/>
      <c r="V159" s="73"/>
      <c r="W159" s="73"/>
      <c r="X159" s="73"/>
      <c r="Y159" s="73"/>
      <c r="Z159" s="73"/>
    </row>
    <row r="160" spans="4:26" ht="15" customHeight="1" x14ac:dyDescent="0.25">
      <c r="D160" s="73"/>
      <c r="E160" s="73"/>
      <c r="F160" s="73"/>
      <c r="G160" s="73"/>
      <c r="H160" s="73"/>
      <c r="I160" s="73"/>
      <c r="J160" s="73"/>
      <c r="K160" s="73"/>
      <c r="L160" s="73"/>
      <c r="M160" s="73"/>
      <c r="N160" s="73"/>
      <c r="O160" s="73"/>
      <c r="P160" s="73"/>
      <c r="Q160" s="73"/>
      <c r="R160" s="73"/>
      <c r="S160" s="73"/>
      <c r="T160" s="73"/>
      <c r="U160" s="73"/>
      <c r="V160" s="73"/>
      <c r="W160" s="73"/>
      <c r="X160" s="73"/>
      <c r="Y160" s="73"/>
      <c r="Z160" s="73"/>
    </row>
    <row r="161" spans="4:26" ht="15" customHeight="1" x14ac:dyDescent="0.25">
      <c r="D161" s="73"/>
      <c r="E161" s="73"/>
      <c r="F161" s="73"/>
      <c r="G161" s="73"/>
      <c r="H161" s="73"/>
      <c r="I161" s="73"/>
      <c r="J161" s="73"/>
      <c r="K161" s="73"/>
      <c r="L161" s="73"/>
      <c r="M161" s="73"/>
      <c r="N161" s="73"/>
      <c r="O161" s="73"/>
      <c r="P161" s="73"/>
      <c r="Q161" s="73"/>
      <c r="R161" s="73"/>
      <c r="S161" s="73"/>
      <c r="T161" s="73"/>
      <c r="U161" s="73"/>
      <c r="V161" s="73"/>
      <c r="W161" s="73"/>
      <c r="X161" s="73"/>
      <c r="Y161" s="73"/>
      <c r="Z161" s="73"/>
    </row>
    <row r="162" spans="4:26" ht="15" customHeight="1" x14ac:dyDescent="0.25">
      <c r="D162" s="73"/>
      <c r="E162" s="73"/>
      <c r="F162" s="73"/>
      <c r="G162" s="73"/>
      <c r="H162" s="73"/>
      <c r="I162" s="73"/>
      <c r="J162" s="73"/>
      <c r="K162" s="73"/>
      <c r="L162" s="73"/>
      <c r="M162" s="73"/>
      <c r="N162" s="73"/>
      <c r="O162" s="73"/>
      <c r="P162" s="73"/>
      <c r="Q162" s="73"/>
      <c r="R162" s="73"/>
      <c r="S162" s="73"/>
      <c r="T162" s="73"/>
      <c r="U162" s="73"/>
      <c r="V162" s="73"/>
      <c r="W162" s="73"/>
      <c r="X162" s="73"/>
      <c r="Y162" s="73"/>
      <c r="Z162" s="73"/>
    </row>
    <row r="163" spans="4:26" ht="15" customHeight="1" x14ac:dyDescent="0.25">
      <c r="D163" s="73"/>
      <c r="E163" s="73"/>
      <c r="F163" s="73"/>
      <c r="G163" s="73"/>
      <c r="H163" s="73"/>
      <c r="I163" s="73"/>
      <c r="J163" s="73"/>
      <c r="K163" s="73"/>
      <c r="L163" s="73"/>
      <c r="M163" s="73"/>
      <c r="N163" s="73"/>
      <c r="O163" s="73"/>
      <c r="P163" s="73"/>
      <c r="Q163" s="73"/>
      <c r="R163" s="73"/>
      <c r="S163" s="73"/>
      <c r="T163" s="73"/>
      <c r="U163" s="73"/>
      <c r="V163" s="73"/>
      <c r="W163" s="73"/>
      <c r="X163" s="73"/>
      <c r="Y163" s="73"/>
      <c r="Z163" s="73"/>
    </row>
    <row r="164" spans="4:26" ht="15" customHeight="1" x14ac:dyDescent="0.25">
      <c r="D164" s="73"/>
      <c r="E164" s="73"/>
      <c r="F164" s="73"/>
      <c r="G164" s="73"/>
      <c r="H164" s="73"/>
      <c r="I164" s="73"/>
      <c r="J164" s="73"/>
      <c r="K164" s="73"/>
      <c r="L164" s="73"/>
      <c r="M164" s="73"/>
      <c r="N164" s="73"/>
      <c r="O164" s="73"/>
      <c r="P164" s="73"/>
      <c r="Q164" s="73"/>
      <c r="R164" s="73"/>
      <c r="S164" s="73"/>
      <c r="T164" s="73"/>
      <c r="U164" s="73"/>
      <c r="V164" s="73"/>
      <c r="W164" s="73"/>
      <c r="X164" s="73"/>
      <c r="Y164" s="73"/>
      <c r="Z164" s="73"/>
    </row>
    <row r="165" spans="4:26" ht="15" customHeight="1" x14ac:dyDescent="0.25">
      <c r="D165" s="73"/>
      <c r="E165" s="73"/>
      <c r="F165" s="73"/>
      <c r="G165" s="73"/>
      <c r="H165" s="73"/>
      <c r="I165" s="73"/>
      <c r="J165" s="73"/>
      <c r="K165" s="73"/>
      <c r="L165" s="73"/>
      <c r="M165" s="73"/>
      <c r="N165" s="73"/>
      <c r="O165" s="73"/>
      <c r="P165" s="73"/>
      <c r="Q165" s="73"/>
      <c r="R165" s="73"/>
      <c r="S165" s="73"/>
      <c r="T165" s="73"/>
      <c r="U165" s="73"/>
      <c r="V165" s="73"/>
      <c r="W165" s="73"/>
      <c r="X165" s="73"/>
      <c r="Y165" s="73"/>
      <c r="Z165" s="73"/>
    </row>
    <row r="166" spans="4:26" ht="15" customHeight="1" x14ac:dyDescent="0.25">
      <c r="D166" s="73"/>
      <c r="E166" s="73"/>
      <c r="F166" s="73"/>
      <c r="G166" s="73"/>
      <c r="H166" s="73"/>
      <c r="I166" s="73"/>
      <c r="J166" s="73"/>
      <c r="K166" s="73"/>
      <c r="L166" s="73"/>
      <c r="M166" s="73"/>
      <c r="N166" s="73"/>
      <c r="O166" s="73"/>
      <c r="P166" s="73"/>
      <c r="Q166" s="73"/>
      <c r="R166" s="73"/>
      <c r="S166" s="73"/>
      <c r="T166" s="73"/>
      <c r="U166" s="73"/>
      <c r="V166" s="73"/>
      <c r="W166" s="73"/>
      <c r="X166" s="73"/>
      <c r="Y166" s="73"/>
      <c r="Z166" s="73"/>
    </row>
    <row r="167" spans="4:26" ht="15" customHeight="1" x14ac:dyDescent="0.25">
      <c r="D167" s="73"/>
      <c r="E167" s="73"/>
      <c r="F167" s="73"/>
      <c r="G167" s="73"/>
      <c r="H167" s="73"/>
      <c r="I167" s="73"/>
      <c r="J167" s="73"/>
      <c r="K167" s="73"/>
      <c r="L167" s="73"/>
      <c r="M167" s="73"/>
      <c r="N167" s="73"/>
      <c r="O167" s="73"/>
      <c r="P167" s="73"/>
      <c r="Q167" s="73"/>
      <c r="R167" s="73"/>
      <c r="S167" s="73"/>
      <c r="T167" s="73"/>
      <c r="U167" s="73"/>
      <c r="V167" s="73"/>
      <c r="W167" s="73"/>
      <c r="X167" s="73"/>
      <c r="Y167" s="73"/>
      <c r="Z167" s="73"/>
    </row>
    <row r="168" spans="4:26" ht="15" customHeight="1" x14ac:dyDescent="0.25">
      <c r="D168" s="73"/>
      <c r="E168" s="73"/>
      <c r="F168" s="73"/>
      <c r="G168" s="73"/>
      <c r="H168" s="73"/>
      <c r="I168" s="73"/>
      <c r="J168" s="73"/>
      <c r="K168" s="73"/>
      <c r="L168" s="73"/>
      <c r="M168" s="73"/>
      <c r="N168" s="73"/>
      <c r="O168" s="73"/>
      <c r="P168" s="73"/>
      <c r="Q168" s="73"/>
      <c r="R168" s="73"/>
      <c r="S168" s="73"/>
      <c r="T168" s="73"/>
      <c r="U168" s="73"/>
      <c r="V168" s="73"/>
      <c r="W168" s="73"/>
      <c r="X168" s="73"/>
      <c r="Y168" s="73"/>
      <c r="Z168" s="73"/>
    </row>
    <row r="169" spans="4:26" ht="15" customHeight="1" x14ac:dyDescent="0.25">
      <c r="D169" s="73"/>
      <c r="E169" s="73"/>
      <c r="F169" s="73"/>
      <c r="G169" s="73"/>
      <c r="H169" s="73"/>
      <c r="I169" s="73"/>
      <c r="J169" s="73"/>
      <c r="K169" s="73"/>
      <c r="L169" s="73"/>
      <c r="M169" s="73"/>
      <c r="N169" s="73"/>
      <c r="O169" s="73"/>
      <c r="P169" s="73"/>
      <c r="Q169" s="73"/>
      <c r="R169" s="73"/>
      <c r="S169" s="73"/>
      <c r="T169" s="73"/>
      <c r="U169" s="73"/>
      <c r="V169" s="73"/>
      <c r="W169" s="73"/>
      <c r="X169" s="73"/>
      <c r="Y169" s="73"/>
      <c r="Z169" s="73"/>
    </row>
    <row r="170" spans="4:26" ht="15" customHeight="1" x14ac:dyDescent="0.25">
      <c r="D170" s="73"/>
      <c r="E170" s="73"/>
      <c r="F170" s="73"/>
      <c r="G170" s="73"/>
      <c r="H170" s="73"/>
      <c r="I170" s="73"/>
      <c r="J170" s="73"/>
      <c r="K170" s="73"/>
      <c r="L170" s="73"/>
      <c r="M170" s="73"/>
      <c r="N170" s="73"/>
      <c r="O170" s="73"/>
      <c r="P170" s="73"/>
      <c r="Q170" s="73"/>
      <c r="R170" s="73"/>
      <c r="S170" s="73"/>
      <c r="T170" s="73"/>
      <c r="U170" s="73"/>
      <c r="V170" s="73"/>
      <c r="W170" s="73"/>
      <c r="X170" s="73"/>
      <c r="Y170" s="73"/>
      <c r="Z170" s="73"/>
    </row>
    <row r="171" spans="4:26" ht="15" customHeight="1" x14ac:dyDescent="0.25">
      <c r="D171" s="73"/>
      <c r="E171" s="73"/>
      <c r="F171" s="73"/>
      <c r="G171" s="73"/>
      <c r="H171" s="73"/>
      <c r="I171" s="73"/>
      <c r="J171" s="73"/>
      <c r="K171" s="73"/>
      <c r="L171" s="73"/>
      <c r="M171" s="73"/>
      <c r="N171" s="73"/>
      <c r="O171" s="73"/>
      <c r="P171" s="73"/>
      <c r="Q171" s="73"/>
      <c r="R171" s="73"/>
      <c r="S171" s="73"/>
      <c r="T171" s="73"/>
      <c r="U171" s="73"/>
      <c r="V171" s="73"/>
      <c r="W171" s="73"/>
      <c r="X171" s="73"/>
      <c r="Y171" s="73"/>
      <c r="Z171" s="73"/>
    </row>
    <row r="172" spans="4:26" ht="15" customHeight="1" x14ac:dyDescent="0.25">
      <c r="D172" s="73"/>
      <c r="E172" s="73"/>
      <c r="F172" s="73"/>
      <c r="G172" s="73"/>
      <c r="H172" s="73"/>
      <c r="I172" s="73"/>
      <c r="J172" s="73"/>
      <c r="K172" s="73"/>
      <c r="L172" s="73"/>
      <c r="M172" s="73"/>
      <c r="N172" s="73"/>
      <c r="O172" s="73"/>
      <c r="P172" s="73"/>
      <c r="Q172" s="73"/>
      <c r="R172" s="73"/>
      <c r="S172" s="73"/>
      <c r="T172" s="73"/>
      <c r="U172" s="73"/>
      <c r="V172" s="73"/>
      <c r="W172" s="73"/>
      <c r="X172" s="73"/>
      <c r="Y172" s="73"/>
      <c r="Z172" s="73"/>
    </row>
    <row r="173" spans="4:26" ht="15" customHeight="1" x14ac:dyDescent="0.25">
      <c r="D173" s="73"/>
      <c r="E173" s="73"/>
      <c r="F173" s="73"/>
      <c r="G173" s="73"/>
      <c r="H173" s="73"/>
      <c r="I173" s="73"/>
      <c r="J173" s="73"/>
      <c r="K173" s="73"/>
      <c r="L173" s="73"/>
      <c r="M173" s="73"/>
      <c r="N173" s="73"/>
      <c r="O173" s="73"/>
      <c r="P173" s="73"/>
      <c r="Q173" s="73"/>
      <c r="R173" s="73"/>
      <c r="S173" s="73"/>
      <c r="T173" s="73"/>
      <c r="U173" s="73"/>
      <c r="V173" s="73"/>
      <c r="W173" s="73"/>
      <c r="X173" s="73"/>
      <c r="Y173" s="73"/>
      <c r="Z173" s="73"/>
    </row>
    <row r="174" spans="4:26" ht="15" customHeight="1" x14ac:dyDescent="0.25">
      <c r="D174" s="73"/>
      <c r="E174" s="73"/>
      <c r="F174" s="73"/>
      <c r="G174" s="73"/>
      <c r="H174" s="73"/>
      <c r="I174" s="73"/>
      <c r="J174" s="73"/>
      <c r="K174" s="73"/>
      <c r="L174" s="73"/>
      <c r="M174" s="73"/>
      <c r="N174" s="73"/>
      <c r="O174" s="73"/>
      <c r="P174" s="73"/>
      <c r="Q174" s="73"/>
      <c r="R174" s="73"/>
      <c r="S174" s="73"/>
      <c r="T174" s="73"/>
      <c r="U174" s="73"/>
      <c r="V174" s="73"/>
      <c r="W174" s="73"/>
      <c r="X174" s="73"/>
      <c r="Y174" s="73"/>
      <c r="Z174" s="73"/>
    </row>
    <row r="175" spans="4:26" ht="15" customHeight="1" x14ac:dyDescent="0.25">
      <c r="D175" s="73"/>
      <c r="E175" s="73"/>
      <c r="F175" s="73"/>
      <c r="G175" s="73"/>
      <c r="H175" s="73"/>
      <c r="I175" s="73"/>
      <c r="J175" s="73"/>
      <c r="K175" s="73"/>
      <c r="L175" s="73"/>
      <c r="M175" s="73"/>
      <c r="N175" s="73"/>
      <c r="O175" s="73"/>
      <c r="P175" s="73"/>
      <c r="Q175" s="73"/>
      <c r="R175" s="73"/>
      <c r="S175" s="73"/>
      <c r="T175" s="73"/>
      <c r="U175" s="73"/>
      <c r="V175" s="73"/>
      <c r="W175" s="73"/>
      <c r="X175" s="73"/>
      <c r="Y175" s="73"/>
      <c r="Z175" s="73"/>
    </row>
    <row r="176" spans="4:26" ht="15" customHeight="1" x14ac:dyDescent="0.25">
      <c r="D176" s="73"/>
      <c r="E176" s="73"/>
      <c r="F176" s="73"/>
      <c r="G176" s="73"/>
      <c r="H176" s="73"/>
      <c r="I176" s="73"/>
      <c r="J176" s="73"/>
      <c r="K176" s="73"/>
      <c r="L176" s="73"/>
      <c r="M176" s="73"/>
      <c r="N176" s="73"/>
      <c r="O176" s="73"/>
      <c r="P176" s="73"/>
      <c r="Q176" s="73"/>
      <c r="R176" s="73"/>
      <c r="S176" s="73"/>
      <c r="T176" s="73"/>
      <c r="U176" s="73"/>
      <c r="V176" s="73"/>
      <c r="W176" s="73"/>
      <c r="X176" s="73"/>
      <c r="Y176" s="73"/>
      <c r="Z176" s="73"/>
    </row>
    <row r="177" spans="4:26" ht="15" customHeight="1" x14ac:dyDescent="0.25">
      <c r="D177" s="73"/>
      <c r="E177" s="73"/>
      <c r="F177" s="73"/>
      <c r="G177" s="73"/>
      <c r="H177" s="73"/>
      <c r="I177" s="73"/>
      <c r="J177" s="73"/>
      <c r="K177" s="73"/>
      <c r="L177" s="73"/>
      <c r="M177" s="73"/>
      <c r="N177" s="73"/>
      <c r="O177" s="73"/>
      <c r="P177" s="73"/>
      <c r="Q177" s="73"/>
      <c r="R177" s="73"/>
      <c r="S177" s="73"/>
      <c r="T177" s="73"/>
      <c r="U177" s="73"/>
      <c r="V177" s="73"/>
      <c r="W177" s="73"/>
      <c r="X177" s="73"/>
      <c r="Y177" s="73"/>
      <c r="Z177" s="73"/>
    </row>
    <row r="178" spans="4:26" ht="15" customHeight="1" x14ac:dyDescent="0.25">
      <c r="D178" s="73"/>
      <c r="E178" s="73"/>
      <c r="F178" s="73"/>
      <c r="G178" s="73"/>
      <c r="H178" s="73"/>
      <c r="I178" s="73"/>
      <c r="J178" s="73"/>
      <c r="K178" s="73"/>
      <c r="L178" s="73"/>
      <c r="M178" s="73"/>
      <c r="N178" s="73"/>
      <c r="O178" s="73"/>
      <c r="P178" s="73"/>
      <c r="Q178" s="73"/>
      <c r="R178" s="73"/>
      <c r="S178" s="73"/>
      <c r="T178" s="73"/>
      <c r="U178" s="73"/>
      <c r="V178" s="73"/>
      <c r="W178" s="73"/>
      <c r="X178" s="73"/>
      <c r="Y178" s="73"/>
      <c r="Z178" s="73"/>
    </row>
    <row r="179" spans="4:26" ht="15" customHeight="1" x14ac:dyDescent="0.25">
      <c r="D179" s="73"/>
      <c r="E179" s="73"/>
      <c r="F179" s="73"/>
      <c r="G179" s="73"/>
      <c r="H179" s="73"/>
      <c r="I179" s="73"/>
      <c r="J179" s="73"/>
      <c r="K179" s="73"/>
      <c r="L179" s="73"/>
      <c r="M179" s="73"/>
      <c r="N179" s="73"/>
      <c r="O179" s="73"/>
      <c r="P179" s="73"/>
      <c r="Q179" s="73"/>
      <c r="R179" s="73"/>
      <c r="S179" s="73"/>
      <c r="T179" s="73"/>
      <c r="U179" s="73"/>
      <c r="V179" s="73"/>
      <c r="W179" s="73"/>
      <c r="X179" s="73"/>
      <c r="Y179" s="73"/>
      <c r="Z179" s="73"/>
    </row>
    <row r="180" spans="4:26" ht="15" customHeight="1" x14ac:dyDescent="0.25">
      <c r="D180" s="73"/>
      <c r="E180" s="73"/>
      <c r="F180" s="73"/>
      <c r="G180" s="73"/>
      <c r="H180" s="73"/>
      <c r="I180" s="73"/>
      <c r="J180" s="73"/>
      <c r="K180" s="73"/>
      <c r="L180" s="73"/>
      <c r="M180" s="73"/>
      <c r="N180" s="73"/>
      <c r="O180" s="73"/>
      <c r="P180" s="73"/>
      <c r="Q180" s="73"/>
      <c r="R180" s="73"/>
      <c r="S180" s="73"/>
      <c r="T180" s="73"/>
      <c r="U180" s="73"/>
      <c r="V180" s="73"/>
      <c r="W180" s="73"/>
      <c r="X180" s="73"/>
      <c r="Y180" s="73"/>
      <c r="Z180" s="73"/>
    </row>
    <row r="181" spans="4:26" ht="15" customHeight="1" x14ac:dyDescent="0.25">
      <c r="D181" s="73"/>
      <c r="E181" s="73"/>
      <c r="F181" s="73"/>
      <c r="G181" s="73"/>
      <c r="H181" s="73"/>
      <c r="I181" s="73"/>
      <c r="J181" s="73"/>
      <c r="K181" s="73"/>
      <c r="L181" s="73"/>
      <c r="M181" s="73"/>
      <c r="N181" s="73"/>
      <c r="O181" s="73"/>
      <c r="P181" s="73"/>
      <c r="Q181" s="73"/>
      <c r="R181" s="73"/>
      <c r="S181" s="73"/>
      <c r="T181" s="73"/>
      <c r="U181" s="73"/>
      <c r="V181" s="73"/>
      <c r="W181" s="73"/>
      <c r="X181" s="73"/>
      <c r="Y181" s="73"/>
      <c r="Z181" s="73"/>
    </row>
    <row r="182" spans="4:26" ht="15" customHeight="1" x14ac:dyDescent="0.25">
      <c r="D182" s="73"/>
      <c r="E182" s="73"/>
      <c r="F182" s="73"/>
      <c r="G182" s="73"/>
      <c r="H182" s="73"/>
      <c r="I182" s="73"/>
      <c r="J182" s="73"/>
      <c r="K182" s="73"/>
      <c r="L182" s="73"/>
      <c r="M182" s="73"/>
      <c r="N182" s="73"/>
      <c r="O182" s="73"/>
      <c r="P182" s="73"/>
      <c r="Q182" s="73"/>
      <c r="R182" s="73"/>
      <c r="S182" s="73"/>
      <c r="T182" s="73"/>
      <c r="U182" s="73"/>
      <c r="V182" s="73"/>
      <c r="W182" s="73"/>
      <c r="X182" s="73"/>
      <c r="Y182" s="73"/>
      <c r="Z182" s="73"/>
    </row>
    <row r="183" spans="4:26" ht="15" customHeight="1" x14ac:dyDescent="0.25">
      <c r="D183" s="73"/>
      <c r="E183" s="73"/>
      <c r="F183" s="73"/>
      <c r="G183" s="73"/>
      <c r="H183" s="73"/>
      <c r="I183" s="73"/>
      <c r="J183" s="73"/>
      <c r="K183" s="73"/>
      <c r="L183" s="73"/>
      <c r="M183" s="73"/>
      <c r="N183" s="73"/>
      <c r="O183" s="73"/>
      <c r="P183" s="73"/>
      <c r="Q183" s="73"/>
      <c r="R183" s="73"/>
      <c r="S183" s="73"/>
      <c r="T183" s="73"/>
      <c r="U183" s="73"/>
      <c r="V183" s="73"/>
      <c r="W183" s="73"/>
      <c r="X183" s="73"/>
      <c r="Y183" s="73"/>
      <c r="Z183" s="73"/>
    </row>
    <row r="184" spans="4:26" ht="15" customHeight="1" x14ac:dyDescent="0.25">
      <c r="D184" s="73"/>
      <c r="E184" s="73"/>
      <c r="F184" s="73"/>
      <c r="G184" s="73"/>
      <c r="H184" s="73"/>
      <c r="I184" s="73"/>
      <c r="J184" s="73"/>
      <c r="K184" s="73"/>
      <c r="L184" s="73"/>
      <c r="M184" s="73"/>
      <c r="N184" s="73"/>
      <c r="O184" s="73"/>
      <c r="P184" s="73"/>
      <c r="Q184" s="73"/>
      <c r="R184" s="73"/>
      <c r="S184" s="73"/>
      <c r="T184" s="73"/>
      <c r="U184" s="73"/>
      <c r="V184" s="73"/>
      <c r="W184" s="73"/>
      <c r="X184" s="73"/>
      <c r="Y184" s="73"/>
      <c r="Z184" s="73"/>
    </row>
    <row r="185" spans="4:26" ht="15" customHeight="1" x14ac:dyDescent="0.25">
      <c r="D185" s="73"/>
      <c r="E185" s="73"/>
      <c r="F185" s="73"/>
      <c r="G185" s="73"/>
      <c r="H185" s="73"/>
      <c r="I185" s="73"/>
      <c r="J185" s="73"/>
      <c r="K185" s="73"/>
      <c r="L185" s="73"/>
      <c r="M185" s="73"/>
      <c r="N185" s="73"/>
      <c r="O185" s="73"/>
      <c r="P185" s="73"/>
      <c r="Q185" s="73"/>
      <c r="R185" s="73"/>
      <c r="S185" s="73"/>
      <c r="T185" s="73"/>
      <c r="U185" s="73"/>
      <c r="V185" s="73"/>
      <c r="W185" s="73"/>
      <c r="X185" s="73"/>
      <c r="Y185" s="73"/>
      <c r="Z185" s="73"/>
    </row>
    <row r="186" spans="4:26" ht="15" customHeight="1" x14ac:dyDescent="0.25">
      <c r="D186" s="73"/>
      <c r="E186" s="73"/>
      <c r="F186" s="73"/>
      <c r="G186" s="73"/>
      <c r="H186" s="73"/>
      <c r="I186" s="73"/>
      <c r="J186" s="73"/>
      <c r="K186" s="73"/>
      <c r="L186" s="73"/>
      <c r="M186" s="73"/>
      <c r="N186" s="73"/>
      <c r="O186" s="73"/>
      <c r="P186" s="73"/>
      <c r="Q186" s="73"/>
      <c r="R186" s="73"/>
      <c r="S186" s="73"/>
      <c r="T186" s="73"/>
      <c r="U186" s="73"/>
      <c r="V186" s="73"/>
      <c r="W186" s="73"/>
      <c r="X186" s="73"/>
      <c r="Y186" s="73"/>
      <c r="Z186" s="73"/>
    </row>
    <row r="187" spans="4:26" ht="15" customHeight="1" x14ac:dyDescent="0.25">
      <c r="D187" s="73"/>
      <c r="E187" s="73"/>
      <c r="F187" s="73"/>
      <c r="G187" s="73"/>
      <c r="H187" s="73"/>
      <c r="I187" s="73"/>
      <c r="J187" s="73"/>
      <c r="K187" s="73"/>
      <c r="L187" s="73"/>
      <c r="M187" s="73"/>
      <c r="N187" s="73"/>
      <c r="O187" s="73"/>
      <c r="P187" s="73"/>
      <c r="Q187" s="73"/>
      <c r="R187" s="73"/>
      <c r="S187" s="73"/>
      <c r="T187" s="73"/>
      <c r="U187" s="73"/>
      <c r="V187" s="73"/>
      <c r="W187" s="73"/>
      <c r="X187" s="73"/>
      <c r="Y187" s="73"/>
      <c r="Z187" s="73"/>
    </row>
    <row r="188" spans="4:26" ht="15" customHeight="1" x14ac:dyDescent="0.25">
      <c r="D188" s="73"/>
      <c r="E188" s="73"/>
      <c r="F188" s="73"/>
      <c r="G188" s="73"/>
      <c r="H188" s="73"/>
      <c r="I188" s="73"/>
      <c r="J188" s="73"/>
      <c r="K188" s="73"/>
      <c r="L188" s="73"/>
      <c r="M188" s="73"/>
      <c r="N188" s="73"/>
      <c r="O188" s="73"/>
      <c r="P188" s="73"/>
      <c r="Q188" s="73"/>
      <c r="R188" s="73"/>
      <c r="S188" s="73"/>
      <c r="T188" s="73"/>
      <c r="U188" s="73"/>
      <c r="V188" s="73"/>
      <c r="W188" s="73"/>
      <c r="X188" s="73"/>
      <c r="Y188" s="73"/>
      <c r="Z188" s="73"/>
    </row>
    <row r="189" spans="4:26" ht="15" customHeight="1" x14ac:dyDescent="0.25">
      <c r="D189" s="73"/>
      <c r="E189" s="73"/>
      <c r="F189" s="73"/>
      <c r="G189" s="73"/>
      <c r="H189" s="73"/>
      <c r="I189" s="73"/>
      <c r="J189" s="73"/>
      <c r="K189" s="73"/>
      <c r="L189" s="73"/>
      <c r="M189" s="73"/>
      <c r="N189" s="73"/>
      <c r="O189" s="73"/>
      <c r="P189" s="73"/>
      <c r="Q189" s="73"/>
      <c r="R189" s="73"/>
      <c r="S189" s="73"/>
      <c r="T189" s="73"/>
      <c r="U189" s="73"/>
      <c r="V189" s="73"/>
      <c r="W189" s="73"/>
      <c r="X189" s="73"/>
      <c r="Y189" s="73"/>
      <c r="Z189" s="73"/>
    </row>
    <row r="190" spans="4:26" ht="15" customHeight="1" x14ac:dyDescent="0.25">
      <c r="D190" s="73"/>
      <c r="E190" s="73"/>
      <c r="F190" s="73"/>
      <c r="G190" s="73"/>
      <c r="H190" s="73"/>
      <c r="I190" s="73"/>
      <c r="J190" s="73"/>
      <c r="K190" s="73"/>
      <c r="L190" s="73"/>
      <c r="M190" s="73"/>
      <c r="N190" s="73"/>
      <c r="O190" s="73"/>
      <c r="P190" s="73"/>
      <c r="Q190" s="73"/>
      <c r="R190" s="73"/>
      <c r="S190" s="73"/>
      <c r="T190" s="73"/>
      <c r="U190" s="73"/>
      <c r="V190" s="73"/>
      <c r="W190" s="73"/>
      <c r="X190" s="73"/>
      <c r="Y190" s="73"/>
      <c r="Z190" s="73"/>
    </row>
    <row r="191" spans="4:26" ht="15" customHeight="1" x14ac:dyDescent="0.25">
      <c r="D191" s="73"/>
      <c r="E191" s="73"/>
      <c r="F191" s="73"/>
      <c r="G191" s="73"/>
      <c r="H191" s="73"/>
      <c r="I191" s="73"/>
      <c r="J191" s="73"/>
      <c r="K191" s="73"/>
      <c r="L191" s="73"/>
      <c r="M191" s="73"/>
      <c r="N191" s="73"/>
      <c r="O191" s="73"/>
      <c r="P191" s="73"/>
      <c r="Q191" s="73"/>
      <c r="R191" s="73"/>
      <c r="S191" s="73"/>
      <c r="T191" s="73"/>
      <c r="U191" s="73"/>
      <c r="V191" s="73"/>
      <c r="W191" s="73"/>
      <c r="X191" s="73"/>
      <c r="Y191" s="73"/>
      <c r="Z191" s="73"/>
    </row>
    <row r="192" spans="4:26" ht="15" customHeight="1" x14ac:dyDescent="0.25">
      <c r="D192" s="73"/>
      <c r="E192" s="73"/>
      <c r="F192" s="73"/>
      <c r="G192" s="73"/>
      <c r="H192" s="73"/>
      <c r="I192" s="73"/>
      <c r="J192" s="73"/>
      <c r="K192" s="73"/>
      <c r="L192" s="73"/>
      <c r="M192" s="73"/>
      <c r="N192" s="73"/>
      <c r="O192" s="73"/>
      <c r="P192" s="73"/>
      <c r="Q192" s="73"/>
      <c r="R192" s="73"/>
      <c r="S192" s="73"/>
      <c r="T192" s="73"/>
      <c r="U192" s="73"/>
      <c r="V192" s="73"/>
      <c r="W192" s="73"/>
      <c r="X192" s="73"/>
      <c r="Y192" s="73"/>
      <c r="Z192" s="73"/>
    </row>
    <row r="193" spans="4:26" ht="15" customHeight="1" x14ac:dyDescent="0.25">
      <c r="D193" s="73"/>
      <c r="E193" s="73"/>
      <c r="F193" s="73"/>
      <c r="G193" s="73"/>
      <c r="H193" s="73"/>
      <c r="I193" s="73"/>
      <c r="J193" s="73"/>
      <c r="K193" s="73"/>
      <c r="L193" s="73"/>
      <c r="M193" s="73"/>
      <c r="N193" s="73"/>
      <c r="O193" s="73"/>
      <c r="P193" s="73"/>
      <c r="Q193" s="73"/>
      <c r="R193" s="73"/>
      <c r="S193" s="73"/>
      <c r="T193" s="73"/>
      <c r="U193" s="73"/>
      <c r="V193" s="73"/>
      <c r="W193" s="73"/>
      <c r="X193" s="73"/>
      <c r="Y193" s="73"/>
      <c r="Z193" s="73"/>
    </row>
    <row r="194" spans="4:26" ht="15" customHeight="1" x14ac:dyDescent="0.25">
      <c r="D194" s="73"/>
      <c r="E194" s="73"/>
      <c r="F194" s="73"/>
      <c r="G194" s="73"/>
      <c r="H194" s="73"/>
      <c r="I194" s="73"/>
      <c r="J194" s="73"/>
      <c r="K194" s="73"/>
      <c r="L194" s="73"/>
      <c r="M194" s="73"/>
      <c r="N194" s="73"/>
      <c r="O194" s="73"/>
      <c r="P194" s="73"/>
      <c r="Q194" s="73"/>
      <c r="R194" s="73"/>
      <c r="S194" s="73"/>
      <c r="T194" s="73"/>
      <c r="U194" s="73"/>
      <c r="V194" s="73"/>
      <c r="W194" s="73"/>
      <c r="X194" s="73"/>
      <c r="Y194" s="73"/>
      <c r="Z194" s="73"/>
    </row>
    <row r="195" spans="4:26" ht="15" customHeight="1" x14ac:dyDescent="0.25">
      <c r="D195" s="73"/>
      <c r="E195" s="73"/>
      <c r="F195" s="73"/>
      <c r="G195" s="73"/>
      <c r="H195" s="73"/>
      <c r="I195" s="73"/>
      <c r="J195" s="73"/>
      <c r="K195" s="73"/>
      <c r="L195" s="73"/>
      <c r="M195" s="73"/>
      <c r="N195" s="73"/>
      <c r="O195" s="73"/>
      <c r="P195" s="73"/>
      <c r="Q195" s="73"/>
      <c r="R195" s="73"/>
      <c r="S195" s="73"/>
      <c r="T195" s="73"/>
      <c r="U195" s="73"/>
      <c r="V195" s="73"/>
      <c r="W195" s="73"/>
      <c r="X195" s="73"/>
      <c r="Y195" s="73"/>
      <c r="Z195" s="73"/>
    </row>
    <row r="196" spans="4:26" ht="15" customHeight="1" x14ac:dyDescent="0.25">
      <c r="D196" s="73"/>
      <c r="E196" s="73"/>
      <c r="F196" s="73"/>
      <c r="G196" s="73"/>
      <c r="H196" s="73"/>
      <c r="I196" s="73"/>
      <c r="J196" s="73"/>
      <c r="K196" s="73"/>
      <c r="L196" s="73"/>
      <c r="M196" s="73"/>
      <c r="N196" s="73"/>
      <c r="O196" s="73"/>
      <c r="P196" s="73"/>
      <c r="Q196" s="73"/>
      <c r="R196" s="73"/>
      <c r="S196" s="73"/>
      <c r="T196" s="73"/>
      <c r="U196" s="73"/>
      <c r="V196" s="73"/>
      <c r="W196" s="73"/>
      <c r="X196" s="73"/>
      <c r="Y196" s="73"/>
      <c r="Z196" s="73"/>
    </row>
    <row r="197" spans="4:26" ht="15" customHeight="1" x14ac:dyDescent="0.25">
      <c r="D197" s="73"/>
      <c r="E197" s="73"/>
      <c r="F197" s="73"/>
      <c r="G197" s="73"/>
      <c r="H197" s="73"/>
      <c r="I197" s="73"/>
      <c r="J197" s="73"/>
      <c r="K197" s="73"/>
      <c r="L197" s="73"/>
      <c r="M197" s="73"/>
      <c r="N197" s="73"/>
      <c r="O197" s="73"/>
      <c r="P197" s="73"/>
      <c r="Q197" s="73"/>
      <c r="R197" s="73"/>
      <c r="S197" s="73"/>
      <c r="T197" s="73"/>
      <c r="U197" s="73"/>
      <c r="V197" s="73"/>
      <c r="W197" s="73"/>
      <c r="X197" s="73"/>
      <c r="Y197" s="73"/>
      <c r="Z197" s="73"/>
    </row>
    <row r="198" spans="4:26" ht="15" customHeight="1" x14ac:dyDescent="0.25">
      <c r="D198" s="73"/>
      <c r="E198" s="73"/>
      <c r="F198" s="73"/>
      <c r="G198" s="73"/>
      <c r="H198" s="73"/>
      <c r="I198" s="73"/>
      <c r="J198" s="73"/>
      <c r="K198" s="73"/>
      <c r="L198" s="73"/>
      <c r="M198" s="73"/>
      <c r="N198" s="73"/>
      <c r="O198" s="73"/>
      <c r="P198" s="73"/>
      <c r="Q198" s="73"/>
      <c r="R198" s="73"/>
      <c r="S198" s="73"/>
      <c r="T198" s="73"/>
      <c r="U198" s="73"/>
      <c r="V198" s="73"/>
      <c r="W198" s="73"/>
      <c r="X198" s="73"/>
      <c r="Y198" s="73"/>
      <c r="Z198" s="73"/>
    </row>
    <row r="199" spans="4:26" ht="15" customHeight="1" x14ac:dyDescent="0.25">
      <c r="D199" s="73"/>
      <c r="E199" s="73"/>
      <c r="F199" s="73"/>
      <c r="G199" s="73"/>
      <c r="H199" s="73"/>
      <c r="I199" s="73"/>
      <c r="J199" s="73"/>
      <c r="K199" s="73"/>
      <c r="L199" s="73"/>
      <c r="M199" s="73"/>
      <c r="N199" s="73"/>
      <c r="O199" s="73"/>
      <c r="P199" s="73"/>
      <c r="Q199" s="73"/>
      <c r="R199" s="73"/>
      <c r="S199" s="73"/>
      <c r="T199" s="73"/>
      <c r="U199" s="73"/>
      <c r="V199" s="73"/>
      <c r="W199" s="73"/>
      <c r="X199" s="73"/>
      <c r="Y199" s="73"/>
      <c r="Z199" s="73"/>
    </row>
    <row r="200" spans="4:26" ht="15" customHeight="1" x14ac:dyDescent="0.25">
      <c r="D200" s="73"/>
      <c r="E200" s="73"/>
      <c r="F200" s="73"/>
      <c r="G200" s="73"/>
      <c r="H200" s="73"/>
      <c r="I200" s="73"/>
      <c r="J200" s="73"/>
      <c r="K200" s="73"/>
      <c r="L200" s="73"/>
      <c r="M200" s="73"/>
      <c r="N200" s="73"/>
      <c r="O200" s="73"/>
      <c r="P200" s="73"/>
      <c r="Q200" s="73"/>
      <c r="R200" s="73"/>
      <c r="S200" s="73"/>
      <c r="T200" s="73"/>
      <c r="U200" s="73"/>
      <c r="V200" s="73"/>
      <c r="W200" s="73"/>
      <c r="X200" s="73"/>
      <c r="Y200" s="73"/>
      <c r="Z200" s="73"/>
    </row>
    <row r="201" spans="4:26" ht="15" customHeight="1" x14ac:dyDescent="0.25">
      <c r="D201" s="73"/>
      <c r="E201" s="73"/>
      <c r="F201" s="73"/>
      <c r="G201" s="73"/>
      <c r="H201" s="73"/>
      <c r="I201" s="73"/>
      <c r="J201" s="73"/>
      <c r="K201" s="73"/>
      <c r="L201" s="73"/>
      <c r="M201" s="73"/>
      <c r="N201" s="73"/>
      <c r="O201" s="73"/>
      <c r="P201" s="73"/>
      <c r="Q201" s="73"/>
      <c r="R201" s="73"/>
      <c r="S201" s="73"/>
      <c r="T201" s="73"/>
      <c r="U201" s="73"/>
      <c r="V201" s="73"/>
      <c r="W201" s="73"/>
      <c r="X201" s="73"/>
      <c r="Y201" s="73"/>
      <c r="Z201" s="73"/>
    </row>
    <row r="202" spans="4:26" ht="15" customHeight="1" x14ac:dyDescent="0.25">
      <c r="D202" s="73"/>
      <c r="E202" s="73"/>
      <c r="F202" s="73"/>
      <c r="G202" s="73"/>
      <c r="H202" s="73"/>
      <c r="I202" s="73"/>
      <c r="J202" s="73"/>
      <c r="K202" s="73"/>
      <c r="L202" s="73"/>
      <c r="M202" s="73"/>
      <c r="N202" s="73"/>
      <c r="O202" s="73"/>
      <c r="P202" s="73"/>
      <c r="Q202" s="73"/>
      <c r="R202" s="73"/>
      <c r="S202" s="73"/>
      <c r="T202" s="73"/>
      <c r="U202" s="73"/>
      <c r="V202" s="73"/>
      <c r="W202" s="73"/>
      <c r="X202" s="73"/>
      <c r="Y202" s="73"/>
      <c r="Z202" s="73"/>
    </row>
    <row r="203" spans="4:26" ht="15" customHeight="1" x14ac:dyDescent="0.25">
      <c r="D203" s="73"/>
      <c r="E203" s="73"/>
      <c r="F203" s="73"/>
      <c r="G203" s="73"/>
      <c r="H203" s="73"/>
      <c r="I203" s="73"/>
      <c r="J203" s="73"/>
      <c r="K203" s="73"/>
      <c r="L203" s="73"/>
      <c r="M203" s="73"/>
      <c r="N203" s="73"/>
      <c r="O203" s="73"/>
      <c r="P203" s="73"/>
      <c r="Q203" s="73"/>
      <c r="R203" s="73"/>
      <c r="S203" s="73"/>
      <c r="T203" s="73"/>
      <c r="U203" s="73"/>
      <c r="V203" s="73"/>
      <c r="W203" s="73"/>
      <c r="X203" s="73"/>
      <c r="Y203" s="73"/>
      <c r="Z203" s="73"/>
    </row>
    <row r="204" spans="4:26" ht="15" customHeight="1" x14ac:dyDescent="0.25">
      <c r="D204" s="73"/>
      <c r="E204" s="73"/>
      <c r="F204" s="73"/>
      <c r="G204" s="73"/>
      <c r="H204" s="73"/>
      <c r="I204" s="73"/>
      <c r="J204" s="73"/>
      <c r="K204" s="73"/>
      <c r="L204" s="73"/>
      <c r="M204" s="73"/>
      <c r="N204" s="73"/>
      <c r="O204" s="73"/>
      <c r="P204" s="73"/>
      <c r="Q204" s="73"/>
      <c r="R204" s="73"/>
      <c r="S204" s="73"/>
      <c r="T204" s="73"/>
      <c r="U204" s="73"/>
      <c r="V204" s="73"/>
      <c r="W204" s="73"/>
      <c r="X204" s="73"/>
      <c r="Y204" s="73"/>
      <c r="Z204" s="73"/>
    </row>
    <row r="205" spans="4:26" ht="15" customHeight="1" x14ac:dyDescent="0.25">
      <c r="D205" s="73"/>
      <c r="E205" s="73"/>
      <c r="F205" s="73"/>
      <c r="G205" s="73"/>
      <c r="H205" s="73"/>
      <c r="I205" s="73"/>
      <c r="J205" s="73"/>
      <c r="K205" s="73"/>
      <c r="L205" s="73"/>
      <c r="M205" s="73"/>
      <c r="N205" s="73"/>
      <c r="O205" s="73"/>
      <c r="P205" s="73"/>
      <c r="Q205" s="73"/>
      <c r="R205" s="73"/>
      <c r="S205" s="73"/>
      <c r="T205" s="73"/>
      <c r="U205" s="73"/>
      <c r="V205" s="73"/>
      <c r="W205" s="73"/>
      <c r="X205" s="73"/>
      <c r="Y205" s="73"/>
      <c r="Z205" s="73"/>
    </row>
    <row r="206" spans="4:26" ht="15" customHeight="1" x14ac:dyDescent="0.25">
      <c r="D206" s="73"/>
      <c r="E206" s="73"/>
      <c r="F206" s="73"/>
      <c r="G206" s="73"/>
      <c r="H206" s="73"/>
      <c r="I206" s="73"/>
      <c r="J206" s="73"/>
      <c r="K206" s="73"/>
      <c r="L206" s="73"/>
      <c r="M206" s="73"/>
      <c r="N206" s="73"/>
      <c r="O206" s="73"/>
      <c r="P206" s="73"/>
      <c r="Q206" s="73"/>
      <c r="R206" s="73"/>
      <c r="S206" s="73"/>
      <c r="T206" s="73"/>
      <c r="U206" s="73"/>
      <c r="V206" s="73"/>
      <c r="W206" s="73"/>
      <c r="X206" s="73"/>
      <c r="Y206" s="73"/>
      <c r="Z206" s="73"/>
    </row>
    <row r="207" spans="4:26" ht="15" customHeight="1" x14ac:dyDescent="0.25">
      <c r="D207" s="73"/>
      <c r="E207" s="73"/>
      <c r="F207" s="73"/>
      <c r="G207" s="73"/>
      <c r="H207" s="73"/>
      <c r="I207" s="73"/>
      <c r="J207" s="73"/>
      <c r="K207" s="73"/>
      <c r="L207" s="73"/>
      <c r="M207" s="73"/>
      <c r="N207" s="73"/>
      <c r="O207" s="73"/>
      <c r="P207" s="73"/>
      <c r="Q207" s="73"/>
      <c r="R207" s="73"/>
      <c r="S207" s="73"/>
      <c r="T207" s="73"/>
      <c r="U207" s="73"/>
      <c r="V207" s="73"/>
      <c r="W207" s="73"/>
      <c r="X207" s="73"/>
      <c r="Y207" s="73"/>
      <c r="Z207" s="73"/>
    </row>
    <row r="208" spans="4:26" ht="15" customHeight="1" x14ac:dyDescent="0.25">
      <c r="D208" s="73"/>
      <c r="E208" s="73"/>
      <c r="F208" s="73"/>
      <c r="G208" s="73"/>
      <c r="H208" s="73"/>
      <c r="I208" s="73"/>
      <c r="J208" s="73"/>
      <c r="K208" s="73"/>
      <c r="L208" s="73"/>
      <c r="M208" s="73"/>
      <c r="N208" s="73"/>
      <c r="O208" s="73"/>
      <c r="P208" s="73"/>
      <c r="Q208" s="73"/>
      <c r="R208" s="73"/>
      <c r="S208" s="73"/>
      <c r="T208" s="73"/>
      <c r="U208" s="73"/>
      <c r="V208" s="73"/>
      <c r="W208" s="73"/>
      <c r="X208" s="73"/>
      <c r="Y208" s="73"/>
      <c r="Z208" s="73"/>
    </row>
    <row r="209" spans="4:26" ht="15" customHeight="1" x14ac:dyDescent="0.25">
      <c r="D209" s="73"/>
      <c r="E209" s="73"/>
      <c r="F209" s="73"/>
      <c r="G209" s="73"/>
      <c r="H209" s="73"/>
      <c r="I209" s="73"/>
      <c r="J209" s="73"/>
      <c r="K209" s="73"/>
      <c r="L209" s="73"/>
      <c r="M209" s="73"/>
      <c r="N209" s="73"/>
      <c r="O209" s="73"/>
      <c r="P209" s="73"/>
      <c r="Q209" s="73"/>
      <c r="R209" s="73"/>
      <c r="S209" s="73"/>
      <c r="T209" s="73"/>
      <c r="U209" s="73"/>
      <c r="V209" s="73"/>
      <c r="W209" s="73"/>
      <c r="X209" s="73"/>
      <c r="Y209" s="73"/>
      <c r="Z209" s="73"/>
    </row>
    <row r="210" spans="4:26" ht="15" customHeight="1" x14ac:dyDescent="0.25">
      <c r="D210" s="73"/>
      <c r="E210" s="73"/>
      <c r="F210" s="73"/>
      <c r="G210" s="73"/>
      <c r="H210" s="73"/>
      <c r="I210" s="73"/>
      <c r="J210" s="73"/>
      <c r="K210" s="73"/>
      <c r="L210" s="73"/>
      <c r="M210" s="73"/>
      <c r="N210" s="73"/>
      <c r="O210" s="73"/>
      <c r="P210" s="73"/>
      <c r="Q210" s="73"/>
      <c r="R210" s="73"/>
      <c r="S210" s="73"/>
      <c r="T210" s="73"/>
      <c r="U210" s="73"/>
      <c r="V210" s="73"/>
      <c r="W210" s="73"/>
      <c r="X210" s="73"/>
      <c r="Y210" s="73"/>
      <c r="Z210" s="73"/>
    </row>
    <row r="211" spans="4:26" ht="15" customHeight="1" x14ac:dyDescent="0.25">
      <c r="D211" s="73"/>
      <c r="E211" s="73"/>
      <c r="F211" s="73"/>
      <c r="G211" s="73"/>
      <c r="H211" s="73"/>
      <c r="I211" s="73"/>
      <c r="J211" s="73"/>
      <c r="K211" s="73"/>
      <c r="L211" s="73"/>
      <c r="M211" s="73"/>
      <c r="N211" s="73"/>
      <c r="O211" s="73"/>
      <c r="P211" s="73"/>
      <c r="Q211" s="73"/>
      <c r="R211" s="73"/>
      <c r="S211" s="73"/>
      <c r="T211" s="73"/>
      <c r="U211" s="73"/>
      <c r="V211" s="73"/>
      <c r="W211" s="73"/>
      <c r="X211" s="73"/>
      <c r="Y211" s="73"/>
      <c r="Z211" s="73"/>
    </row>
    <row r="212" spans="4:26" ht="15" customHeight="1" x14ac:dyDescent="0.25">
      <c r="D212" s="73"/>
      <c r="E212" s="73"/>
      <c r="F212" s="73"/>
      <c r="G212" s="73"/>
      <c r="H212" s="73"/>
      <c r="I212" s="73"/>
      <c r="J212" s="73"/>
      <c r="K212" s="73"/>
      <c r="L212" s="73"/>
      <c r="M212" s="73"/>
      <c r="N212" s="73"/>
      <c r="O212" s="73"/>
      <c r="P212" s="73"/>
      <c r="Q212" s="73"/>
      <c r="R212" s="73"/>
      <c r="S212" s="73"/>
      <c r="T212" s="73"/>
      <c r="U212" s="73"/>
      <c r="V212" s="73"/>
      <c r="W212" s="73"/>
      <c r="X212" s="73"/>
      <c r="Y212" s="73"/>
      <c r="Z212" s="73"/>
    </row>
    <row r="213" spans="4:26" ht="15" customHeight="1" x14ac:dyDescent="0.25">
      <c r="D213" s="73"/>
      <c r="E213" s="73"/>
      <c r="F213" s="73"/>
      <c r="G213" s="73"/>
      <c r="H213" s="73"/>
      <c r="I213" s="73"/>
      <c r="J213" s="73"/>
      <c r="K213" s="73"/>
      <c r="L213" s="73"/>
      <c r="M213" s="73"/>
      <c r="N213" s="73"/>
      <c r="O213" s="73"/>
      <c r="P213" s="73"/>
      <c r="Q213" s="73"/>
      <c r="R213" s="73"/>
      <c r="S213" s="73"/>
      <c r="T213" s="73"/>
      <c r="U213" s="73"/>
      <c r="V213" s="73"/>
      <c r="W213" s="73"/>
      <c r="X213" s="73"/>
      <c r="Y213" s="73"/>
      <c r="Z213" s="73"/>
    </row>
    <row r="214" spans="4:26" ht="15" customHeight="1" x14ac:dyDescent="0.25">
      <c r="D214" s="73"/>
      <c r="E214" s="73"/>
      <c r="F214" s="73"/>
      <c r="G214" s="73"/>
      <c r="H214" s="73"/>
      <c r="I214" s="73"/>
      <c r="J214" s="73"/>
      <c r="K214" s="73"/>
      <c r="L214" s="73"/>
      <c r="M214" s="73"/>
      <c r="N214" s="73"/>
      <c r="O214" s="73"/>
      <c r="P214" s="73"/>
      <c r="Q214" s="73"/>
      <c r="R214" s="73"/>
      <c r="S214" s="73"/>
      <c r="T214" s="73"/>
      <c r="U214" s="73"/>
      <c r="V214" s="73"/>
      <c r="W214" s="73"/>
      <c r="X214" s="73"/>
      <c r="Y214" s="73"/>
      <c r="Z214" s="73"/>
    </row>
    <row r="215" spans="4:26" ht="15" customHeight="1" x14ac:dyDescent="0.25">
      <c r="D215" s="73"/>
      <c r="E215" s="73"/>
      <c r="F215" s="73"/>
      <c r="G215" s="73"/>
      <c r="H215" s="73"/>
      <c r="I215" s="73"/>
      <c r="J215" s="73"/>
      <c r="K215" s="73"/>
      <c r="L215" s="73"/>
      <c r="M215" s="73"/>
      <c r="N215" s="73"/>
      <c r="O215" s="73"/>
      <c r="P215" s="73"/>
      <c r="Q215" s="73"/>
      <c r="R215" s="73"/>
      <c r="S215" s="73"/>
      <c r="T215" s="73"/>
      <c r="U215" s="73"/>
      <c r="V215" s="73"/>
      <c r="W215" s="73"/>
      <c r="X215" s="73"/>
      <c r="Y215" s="73"/>
      <c r="Z215" s="73"/>
    </row>
    <row r="216" spans="4:26" ht="15" customHeight="1" x14ac:dyDescent="0.25">
      <c r="D216" s="73"/>
      <c r="E216" s="73"/>
      <c r="F216" s="73"/>
      <c r="G216" s="73"/>
      <c r="H216" s="73"/>
      <c r="I216" s="73"/>
      <c r="J216" s="73"/>
      <c r="K216" s="73"/>
      <c r="L216" s="73"/>
      <c r="M216" s="73"/>
      <c r="N216" s="73"/>
      <c r="O216" s="73"/>
      <c r="P216" s="73"/>
      <c r="Q216" s="73"/>
      <c r="R216" s="73"/>
      <c r="S216" s="73"/>
      <c r="T216" s="73"/>
      <c r="U216" s="73"/>
      <c r="V216" s="73"/>
      <c r="W216" s="73"/>
      <c r="X216" s="73"/>
      <c r="Y216" s="73"/>
      <c r="Z216" s="73"/>
    </row>
    <row r="217" spans="4:26" ht="15" customHeight="1" x14ac:dyDescent="0.25">
      <c r="D217" s="73"/>
      <c r="E217" s="73"/>
      <c r="F217" s="73"/>
      <c r="G217" s="73"/>
      <c r="H217" s="73"/>
      <c r="I217" s="73"/>
      <c r="J217" s="73"/>
      <c r="K217" s="73"/>
      <c r="L217" s="73"/>
      <c r="M217" s="73"/>
      <c r="N217" s="73"/>
      <c r="O217" s="73"/>
      <c r="P217" s="73"/>
      <c r="Q217" s="73"/>
      <c r="R217" s="73"/>
      <c r="S217" s="73"/>
      <c r="T217" s="73"/>
      <c r="U217" s="73"/>
      <c r="V217" s="73"/>
      <c r="W217" s="73"/>
      <c r="X217" s="73"/>
      <c r="Y217" s="73"/>
      <c r="Z217" s="73"/>
    </row>
    <row r="218" spans="4:26" ht="15" customHeight="1" x14ac:dyDescent="0.25">
      <c r="D218" s="73"/>
      <c r="E218" s="73"/>
      <c r="F218" s="73"/>
      <c r="G218" s="73"/>
      <c r="H218" s="73"/>
      <c r="I218" s="73"/>
      <c r="J218" s="73"/>
      <c r="K218" s="73"/>
      <c r="L218" s="73"/>
      <c r="M218" s="73"/>
      <c r="N218" s="73"/>
      <c r="O218" s="73"/>
      <c r="P218" s="73"/>
      <c r="Q218" s="73"/>
      <c r="R218" s="73"/>
      <c r="S218" s="73"/>
      <c r="T218" s="73"/>
      <c r="U218" s="73"/>
      <c r="V218" s="73"/>
      <c r="W218" s="73"/>
      <c r="X218" s="73"/>
      <c r="Y218" s="73"/>
      <c r="Z218" s="73"/>
    </row>
    <row r="219" spans="4:26" ht="15" customHeight="1" x14ac:dyDescent="0.25">
      <c r="D219" s="73"/>
      <c r="E219" s="73"/>
      <c r="F219" s="73"/>
      <c r="G219" s="73"/>
      <c r="H219" s="73"/>
      <c r="I219" s="73"/>
      <c r="J219" s="73"/>
      <c r="K219" s="73"/>
      <c r="L219" s="73"/>
      <c r="M219" s="73"/>
      <c r="N219" s="73"/>
      <c r="O219" s="73"/>
      <c r="P219" s="73"/>
      <c r="Q219" s="73"/>
      <c r="R219" s="73"/>
      <c r="S219" s="73"/>
      <c r="T219" s="73"/>
      <c r="U219" s="73"/>
      <c r="V219" s="73"/>
      <c r="W219" s="73"/>
      <c r="X219" s="73"/>
      <c r="Y219" s="73"/>
      <c r="Z219" s="73"/>
    </row>
    <row r="220" spans="4:26" ht="15" customHeight="1" x14ac:dyDescent="0.25">
      <c r="D220" s="73"/>
      <c r="E220" s="73"/>
      <c r="F220" s="73"/>
      <c r="G220" s="73"/>
      <c r="H220" s="73"/>
      <c r="I220" s="73"/>
      <c r="J220" s="73"/>
      <c r="K220" s="73"/>
      <c r="L220" s="73"/>
      <c r="M220" s="73"/>
      <c r="N220" s="73"/>
      <c r="O220" s="73"/>
      <c r="P220" s="73"/>
      <c r="Q220" s="73"/>
      <c r="R220" s="73"/>
      <c r="S220" s="73"/>
      <c r="T220" s="73"/>
      <c r="U220" s="73"/>
      <c r="V220" s="73"/>
      <c r="W220" s="73"/>
      <c r="X220" s="73"/>
      <c r="Y220" s="73"/>
      <c r="Z220" s="73"/>
    </row>
    <row r="221" spans="4:26" ht="15" customHeight="1" x14ac:dyDescent="0.25">
      <c r="D221" s="73"/>
      <c r="E221" s="73"/>
      <c r="F221" s="73"/>
      <c r="G221" s="73"/>
      <c r="H221" s="73"/>
      <c r="I221" s="73"/>
      <c r="J221" s="73"/>
      <c r="K221" s="73"/>
      <c r="L221" s="73"/>
      <c r="M221" s="73"/>
      <c r="N221" s="73"/>
      <c r="O221" s="73"/>
      <c r="P221" s="73"/>
      <c r="Q221" s="73"/>
      <c r="R221" s="73"/>
      <c r="S221" s="73"/>
      <c r="T221" s="73"/>
      <c r="U221" s="73"/>
      <c r="V221" s="73"/>
      <c r="W221" s="73"/>
      <c r="X221" s="73"/>
      <c r="Y221" s="73"/>
      <c r="Z221" s="73"/>
    </row>
    <row r="222" spans="4:26" ht="15" customHeight="1" x14ac:dyDescent="0.25">
      <c r="D222" s="73"/>
      <c r="E222" s="73"/>
      <c r="F222" s="73"/>
      <c r="G222" s="73"/>
      <c r="H222" s="73"/>
      <c r="I222" s="73"/>
      <c r="J222" s="73"/>
      <c r="K222" s="73"/>
      <c r="L222" s="73"/>
      <c r="M222" s="73"/>
      <c r="N222" s="73"/>
      <c r="O222" s="73"/>
      <c r="P222" s="73"/>
      <c r="Q222" s="73"/>
      <c r="R222" s="73"/>
      <c r="S222" s="73"/>
      <c r="T222" s="73"/>
      <c r="U222" s="73"/>
      <c r="V222" s="73"/>
      <c r="W222" s="73"/>
      <c r="X222" s="73"/>
      <c r="Y222" s="73"/>
      <c r="Z222" s="73"/>
    </row>
    <row r="223" spans="4:26" ht="15" customHeight="1" x14ac:dyDescent="0.25">
      <c r="D223" s="73"/>
      <c r="E223" s="73"/>
      <c r="F223" s="73"/>
      <c r="G223" s="73"/>
      <c r="H223" s="73"/>
      <c r="I223" s="73"/>
      <c r="J223" s="73"/>
      <c r="K223" s="73"/>
      <c r="L223" s="73"/>
      <c r="M223" s="73"/>
      <c r="N223" s="73"/>
      <c r="O223" s="73"/>
      <c r="P223" s="73"/>
      <c r="Q223" s="73"/>
      <c r="R223" s="73"/>
      <c r="S223" s="73"/>
      <c r="T223" s="73"/>
      <c r="U223" s="73"/>
      <c r="V223" s="73"/>
      <c r="W223" s="73"/>
      <c r="X223" s="73"/>
      <c r="Y223" s="73"/>
      <c r="Z223" s="73"/>
    </row>
    <row r="224" spans="4:26" ht="15" customHeight="1" x14ac:dyDescent="0.25">
      <c r="D224" s="73"/>
      <c r="E224" s="73"/>
      <c r="F224" s="73"/>
      <c r="G224" s="73"/>
      <c r="H224" s="73"/>
      <c r="I224" s="73"/>
      <c r="J224" s="73"/>
      <c r="K224" s="73"/>
      <c r="L224" s="73"/>
      <c r="M224" s="73"/>
      <c r="N224" s="73"/>
      <c r="O224" s="73"/>
      <c r="P224" s="73"/>
      <c r="Q224" s="73"/>
      <c r="R224" s="73"/>
      <c r="S224" s="73"/>
      <c r="T224" s="73"/>
      <c r="U224" s="73"/>
      <c r="V224" s="73"/>
      <c r="W224" s="73"/>
      <c r="X224" s="73"/>
      <c r="Y224" s="73"/>
      <c r="Z224" s="73"/>
    </row>
    <row r="225" spans="4:26" ht="15" customHeight="1" x14ac:dyDescent="0.25">
      <c r="D225" s="73"/>
      <c r="E225" s="73"/>
      <c r="F225" s="73"/>
      <c r="G225" s="73"/>
      <c r="H225" s="73"/>
      <c r="I225" s="73"/>
      <c r="J225" s="73"/>
      <c r="K225" s="73"/>
      <c r="L225" s="73"/>
      <c r="M225" s="73"/>
      <c r="N225" s="73"/>
      <c r="O225" s="73"/>
      <c r="P225" s="73"/>
      <c r="Q225" s="73"/>
      <c r="R225" s="73"/>
      <c r="S225" s="73"/>
      <c r="T225" s="73"/>
      <c r="U225" s="73"/>
      <c r="V225" s="73"/>
      <c r="W225" s="73"/>
      <c r="X225" s="73"/>
      <c r="Y225" s="73"/>
      <c r="Z225" s="73"/>
    </row>
    <row r="226" spans="4:26" ht="15" customHeight="1" x14ac:dyDescent="0.25">
      <c r="D226" s="73"/>
      <c r="E226" s="73"/>
      <c r="F226" s="73"/>
      <c r="G226" s="73"/>
      <c r="H226" s="73"/>
      <c r="I226" s="73"/>
      <c r="J226" s="73"/>
      <c r="K226" s="73"/>
      <c r="L226" s="73"/>
      <c r="M226" s="73"/>
      <c r="N226" s="73"/>
      <c r="O226" s="73"/>
      <c r="P226" s="73"/>
      <c r="Q226" s="73"/>
      <c r="R226" s="73"/>
      <c r="S226" s="73"/>
      <c r="T226" s="73"/>
      <c r="U226" s="73"/>
      <c r="V226" s="73"/>
      <c r="W226" s="73"/>
      <c r="X226" s="73"/>
      <c r="Y226" s="73"/>
      <c r="Z226" s="73"/>
    </row>
    <row r="227" spans="4:26" ht="15" customHeight="1" x14ac:dyDescent="0.25">
      <c r="D227" s="73"/>
      <c r="E227" s="73"/>
      <c r="F227" s="73"/>
      <c r="G227" s="73"/>
      <c r="H227" s="73"/>
      <c r="I227" s="73"/>
      <c r="J227" s="73"/>
      <c r="K227" s="73"/>
      <c r="L227" s="73"/>
      <c r="M227" s="73"/>
      <c r="N227" s="73"/>
      <c r="O227" s="73"/>
      <c r="P227" s="73"/>
      <c r="Q227" s="73"/>
      <c r="R227" s="73"/>
      <c r="S227" s="73"/>
      <c r="T227" s="73"/>
      <c r="U227" s="73"/>
      <c r="V227" s="73"/>
      <c r="W227" s="73"/>
      <c r="X227" s="73"/>
      <c r="Y227" s="73"/>
      <c r="Z227" s="73"/>
    </row>
    <row r="228" spans="4:26" ht="15" customHeight="1" x14ac:dyDescent="0.25">
      <c r="D228" s="73"/>
      <c r="E228" s="73"/>
      <c r="F228" s="73"/>
      <c r="G228" s="73"/>
      <c r="H228" s="73"/>
      <c r="I228" s="73"/>
      <c r="J228" s="73"/>
      <c r="K228" s="73"/>
      <c r="L228" s="73"/>
      <c r="M228" s="73"/>
      <c r="N228" s="73"/>
      <c r="O228" s="73"/>
      <c r="P228" s="73"/>
      <c r="Q228" s="73"/>
      <c r="R228" s="73"/>
      <c r="S228" s="73"/>
      <c r="T228" s="73"/>
      <c r="U228" s="73"/>
      <c r="V228" s="73"/>
      <c r="W228" s="73"/>
      <c r="X228" s="73"/>
      <c r="Y228" s="73"/>
      <c r="Z228" s="73"/>
    </row>
    <row r="229" spans="4:26" ht="15" customHeight="1" x14ac:dyDescent="0.25">
      <c r="D229" s="73"/>
      <c r="E229" s="73"/>
      <c r="F229" s="73"/>
      <c r="G229" s="73"/>
      <c r="H229" s="73"/>
      <c r="I229" s="73"/>
      <c r="J229" s="73"/>
      <c r="K229" s="73"/>
      <c r="L229" s="73"/>
      <c r="M229" s="73"/>
      <c r="N229" s="73"/>
      <c r="O229" s="73"/>
      <c r="P229" s="73"/>
      <c r="Q229" s="73"/>
      <c r="R229" s="73"/>
      <c r="S229" s="73"/>
      <c r="T229" s="73"/>
      <c r="U229" s="73"/>
      <c r="V229" s="73"/>
      <c r="W229" s="73"/>
      <c r="X229" s="73"/>
      <c r="Y229" s="73"/>
      <c r="Z229" s="73"/>
    </row>
    <row r="230" spans="4:26" ht="15" customHeight="1" x14ac:dyDescent="0.25">
      <c r="D230" s="73"/>
      <c r="E230" s="73"/>
      <c r="F230" s="73"/>
      <c r="G230" s="73"/>
      <c r="H230" s="73"/>
      <c r="I230" s="73"/>
      <c r="J230" s="73"/>
      <c r="K230" s="73"/>
      <c r="L230" s="73"/>
      <c r="M230" s="73"/>
      <c r="N230" s="73"/>
      <c r="O230" s="73"/>
      <c r="P230" s="73"/>
      <c r="Q230" s="73"/>
      <c r="R230" s="73"/>
      <c r="S230" s="73"/>
      <c r="T230" s="73"/>
      <c r="U230" s="73"/>
      <c r="V230" s="73"/>
      <c r="W230" s="73"/>
      <c r="X230" s="73"/>
      <c r="Y230" s="73"/>
      <c r="Z230" s="73"/>
    </row>
    <row r="231" spans="4:26" ht="15" customHeight="1" x14ac:dyDescent="0.25">
      <c r="D231" s="73"/>
      <c r="E231" s="73"/>
      <c r="F231" s="73"/>
      <c r="G231" s="73"/>
      <c r="H231" s="73"/>
      <c r="I231" s="73"/>
      <c r="J231" s="73"/>
      <c r="K231" s="73"/>
      <c r="L231" s="73"/>
      <c r="M231" s="73"/>
      <c r="N231" s="73"/>
      <c r="O231" s="73"/>
      <c r="P231" s="73"/>
      <c r="Q231" s="73"/>
      <c r="R231" s="73"/>
      <c r="S231" s="73"/>
      <c r="T231" s="73"/>
      <c r="U231" s="73"/>
      <c r="V231" s="73"/>
      <c r="W231" s="73"/>
      <c r="X231" s="73"/>
      <c r="Y231" s="73"/>
      <c r="Z231" s="73"/>
    </row>
    <row r="232" spans="4:26" ht="15" customHeight="1" x14ac:dyDescent="0.25">
      <c r="D232" s="73"/>
      <c r="E232" s="73"/>
      <c r="F232" s="73"/>
      <c r="G232" s="73"/>
      <c r="H232" s="73"/>
      <c r="I232" s="73"/>
      <c r="J232" s="73"/>
      <c r="K232" s="73"/>
      <c r="L232" s="73"/>
      <c r="M232" s="73"/>
      <c r="N232" s="73"/>
      <c r="O232" s="73"/>
      <c r="P232" s="73"/>
      <c r="Q232" s="73"/>
      <c r="R232" s="73"/>
      <c r="S232" s="73"/>
      <c r="T232" s="73"/>
      <c r="U232" s="73"/>
      <c r="V232" s="73"/>
      <c r="W232" s="73"/>
      <c r="X232" s="73"/>
      <c r="Y232" s="73"/>
      <c r="Z232" s="73"/>
    </row>
    <row r="233" spans="4:26" ht="15" customHeight="1" x14ac:dyDescent="0.25">
      <c r="D233" s="73"/>
      <c r="E233" s="73"/>
      <c r="F233" s="73"/>
      <c r="G233" s="73"/>
      <c r="H233" s="73"/>
      <c r="I233" s="73"/>
      <c r="J233" s="73"/>
      <c r="K233" s="73"/>
      <c r="L233" s="73"/>
      <c r="M233" s="73"/>
      <c r="N233" s="73"/>
      <c r="O233" s="73"/>
      <c r="P233" s="73"/>
      <c r="Q233" s="73"/>
      <c r="R233" s="73"/>
      <c r="S233" s="73"/>
      <c r="T233" s="73"/>
      <c r="U233" s="73"/>
      <c r="V233" s="73"/>
      <c r="W233" s="73"/>
      <c r="X233" s="73"/>
      <c r="Y233" s="73"/>
      <c r="Z233" s="73"/>
    </row>
    <row r="234" spans="4:26" ht="15" customHeight="1" x14ac:dyDescent="0.25">
      <c r="D234" s="73"/>
      <c r="E234" s="73"/>
      <c r="F234" s="73"/>
      <c r="G234" s="73"/>
      <c r="H234" s="73"/>
      <c r="I234" s="73"/>
      <c r="J234" s="73"/>
      <c r="K234" s="73"/>
      <c r="L234" s="73"/>
      <c r="M234" s="73"/>
      <c r="N234" s="73"/>
      <c r="O234" s="73"/>
      <c r="P234" s="73"/>
      <c r="Q234" s="73"/>
      <c r="R234" s="73"/>
      <c r="S234" s="73"/>
      <c r="T234" s="73"/>
      <c r="U234" s="73"/>
      <c r="V234" s="73"/>
      <c r="W234" s="73"/>
      <c r="X234" s="73"/>
      <c r="Y234" s="73"/>
      <c r="Z234" s="73"/>
    </row>
    <row r="235" spans="4:26" ht="15" customHeight="1" x14ac:dyDescent="0.25">
      <c r="D235" s="73"/>
      <c r="E235" s="73"/>
      <c r="F235" s="73"/>
      <c r="G235" s="73"/>
      <c r="H235" s="73"/>
      <c r="I235" s="73"/>
      <c r="J235" s="73"/>
      <c r="K235" s="73"/>
      <c r="L235" s="73"/>
      <c r="M235" s="73"/>
      <c r="N235" s="73"/>
      <c r="O235" s="73"/>
      <c r="P235" s="73"/>
      <c r="Q235" s="73"/>
      <c r="R235" s="73"/>
      <c r="S235" s="73"/>
      <c r="T235" s="73"/>
      <c r="U235" s="73"/>
      <c r="V235" s="73"/>
      <c r="W235" s="73"/>
      <c r="X235" s="73"/>
      <c r="Y235" s="73"/>
      <c r="Z235" s="73"/>
    </row>
    <row r="236" spans="4:26" ht="15" customHeight="1" x14ac:dyDescent="0.25">
      <c r="D236" s="73"/>
      <c r="E236" s="73"/>
      <c r="F236" s="73"/>
      <c r="G236" s="73"/>
      <c r="H236" s="73"/>
      <c r="I236" s="73"/>
      <c r="J236" s="73"/>
      <c r="K236" s="73"/>
      <c r="L236" s="73"/>
      <c r="M236" s="73"/>
      <c r="N236" s="73"/>
      <c r="O236" s="73"/>
      <c r="P236" s="73"/>
      <c r="Q236" s="73"/>
      <c r="R236" s="73"/>
      <c r="S236" s="73"/>
      <c r="T236" s="73"/>
      <c r="U236" s="73"/>
      <c r="V236" s="73"/>
      <c r="W236" s="73"/>
      <c r="X236" s="73"/>
      <c r="Y236" s="73"/>
      <c r="Z236" s="73"/>
    </row>
    <row r="237" spans="4:26" ht="15" customHeight="1" x14ac:dyDescent="0.25">
      <c r="D237" s="73"/>
      <c r="E237" s="73"/>
      <c r="F237" s="73"/>
      <c r="G237" s="73"/>
      <c r="H237" s="73"/>
      <c r="I237" s="73"/>
      <c r="J237" s="73"/>
      <c r="K237" s="73"/>
      <c r="L237" s="73"/>
      <c r="M237" s="73"/>
      <c r="N237" s="73"/>
      <c r="O237" s="73"/>
      <c r="P237" s="73"/>
      <c r="Q237" s="73"/>
      <c r="R237" s="73"/>
      <c r="S237" s="73"/>
      <c r="T237" s="73"/>
      <c r="U237" s="73"/>
      <c r="V237" s="73"/>
      <c r="W237" s="73"/>
      <c r="X237" s="73"/>
      <c r="Y237" s="73"/>
      <c r="Z237" s="73"/>
    </row>
    <row r="238" spans="4:26" ht="15" customHeight="1" x14ac:dyDescent="0.25">
      <c r="D238" s="73"/>
      <c r="E238" s="73"/>
      <c r="F238" s="73"/>
      <c r="G238" s="73"/>
      <c r="H238" s="73"/>
      <c r="I238" s="73"/>
      <c r="J238" s="73"/>
      <c r="K238" s="73"/>
      <c r="L238" s="73"/>
      <c r="M238" s="73"/>
      <c r="N238" s="73"/>
      <c r="O238" s="73"/>
      <c r="P238" s="73"/>
      <c r="Q238" s="73"/>
      <c r="R238" s="73"/>
      <c r="S238" s="73"/>
      <c r="T238" s="73"/>
      <c r="U238" s="73"/>
      <c r="V238" s="73"/>
      <c r="W238" s="73"/>
      <c r="X238" s="73"/>
      <c r="Y238" s="73"/>
      <c r="Z238" s="73"/>
    </row>
    <row r="239" spans="4:26" ht="15" customHeight="1" x14ac:dyDescent="0.25">
      <c r="D239" s="73"/>
      <c r="E239" s="73"/>
      <c r="F239" s="73"/>
      <c r="G239" s="73"/>
      <c r="H239" s="73"/>
      <c r="I239" s="73"/>
      <c r="J239" s="73"/>
      <c r="K239" s="73"/>
      <c r="L239" s="73"/>
      <c r="M239" s="73"/>
      <c r="N239" s="73"/>
      <c r="O239" s="73"/>
      <c r="P239" s="73"/>
      <c r="Q239" s="73"/>
      <c r="R239" s="73"/>
      <c r="S239" s="73"/>
      <c r="T239" s="73"/>
      <c r="U239" s="73"/>
      <c r="V239" s="73"/>
      <c r="W239" s="73"/>
      <c r="X239" s="73"/>
      <c r="Y239" s="73"/>
      <c r="Z239" s="73"/>
    </row>
    <row r="240" spans="4:26" ht="15" customHeight="1" x14ac:dyDescent="0.25">
      <c r="D240" s="73"/>
      <c r="E240" s="73"/>
      <c r="F240" s="73"/>
      <c r="G240" s="73"/>
      <c r="H240" s="73"/>
      <c r="I240" s="73"/>
      <c r="J240" s="73"/>
      <c r="K240" s="73"/>
      <c r="L240" s="73"/>
      <c r="M240" s="73"/>
      <c r="N240" s="73"/>
      <c r="O240" s="73"/>
      <c r="P240" s="73"/>
      <c r="Q240" s="73"/>
      <c r="R240" s="73"/>
      <c r="S240" s="73"/>
      <c r="T240" s="73"/>
      <c r="U240" s="73"/>
      <c r="V240" s="73"/>
      <c r="W240" s="73"/>
      <c r="X240" s="73"/>
      <c r="Y240" s="73"/>
      <c r="Z240" s="73"/>
    </row>
    <row r="241" spans="4:26" ht="15" customHeight="1" x14ac:dyDescent="0.25">
      <c r="D241" s="73"/>
      <c r="E241" s="73"/>
      <c r="F241" s="73"/>
      <c r="G241" s="73"/>
      <c r="H241" s="73"/>
      <c r="I241" s="73"/>
      <c r="J241" s="73"/>
      <c r="K241" s="73"/>
      <c r="L241" s="73"/>
      <c r="M241" s="73"/>
      <c r="N241" s="73"/>
      <c r="O241" s="73"/>
      <c r="P241" s="73"/>
      <c r="Q241" s="73"/>
      <c r="R241" s="73"/>
      <c r="S241" s="73"/>
      <c r="T241" s="73"/>
      <c r="U241" s="73"/>
      <c r="V241" s="73"/>
      <c r="W241" s="73"/>
      <c r="X241" s="73"/>
      <c r="Y241" s="73"/>
      <c r="Z241" s="73"/>
    </row>
    <row r="242" spans="4:26" ht="15" customHeight="1" x14ac:dyDescent="0.25">
      <c r="D242" s="73"/>
      <c r="E242" s="73"/>
      <c r="F242" s="73"/>
      <c r="G242" s="73"/>
      <c r="H242" s="73"/>
      <c r="I242" s="73"/>
      <c r="J242" s="73"/>
      <c r="K242" s="73"/>
      <c r="L242" s="73"/>
      <c r="M242" s="73"/>
      <c r="N242" s="73"/>
      <c r="O242" s="73"/>
      <c r="P242" s="73"/>
      <c r="Q242" s="73"/>
      <c r="R242" s="73"/>
      <c r="S242" s="73"/>
      <c r="T242" s="73"/>
      <c r="U242" s="73"/>
      <c r="V242" s="73"/>
      <c r="W242" s="73"/>
      <c r="X242" s="73"/>
      <c r="Y242" s="73"/>
      <c r="Z242" s="73"/>
    </row>
    <row r="243" spans="4:26" ht="15" customHeight="1" x14ac:dyDescent="0.25">
      <c r="D243" s="73"/>
      <c r="E243" s="73"/>
      <c r="F243" s="73"/>
      <c r="G243" s="73"/>
      <c r="H243" s="73"/>
      <c r="I243" s="73"/>
      <c r="J243" s="73"/>
      <c r="K243" s="73"/>
      <c r="L243" s="73"/>
      <c r="M243" s="73"/>
      <c r="N243" s="73"/>
      <c r="O243" s="73"/>
      <c r="P243" s="73"/>
      <c r="Q243" s="73"/>
      <c r="R243" s="73"/>
      <c r="S243" s="73"/>
      <c r="T243" s="73"/>
      <c r="U243" s="73"/>
      <c r="V243" s="73"/>
      <c r="W243" s="73"/>
      <c r="X243" s="73"/>
      <c r="Y243" s="73"/>
      <c r="Z243" s="73"/>
    </row>
    <row r="244" spans="4:26" ht="15" customHeight="1" x14ac:dyDescent="0.25">
      <c r="D244" s="73"/>
      <c r="E244" s="73"/>
      <c r="F244" s="73"/>
      <c r="G244" s="73"/>
      <c r="H244" s="73"/>
      <c r="I244" s="73"/>
      <c r="J244" s="73"/>
      <c r="K244" s="73"/>
      <c r="L244" s="73"/>
      <c r="M244" s="73"/>
      <c r="N244" s="73"/>
      <c r="O244" s="73"/>
      <c r="P244" s="73"/>
      <c r="Q244" s="73"/>
      <c r="R244" s="73"/>
      <c r="S244" s="73"/>
      <c r="T244" s="73"/>
      <c r="U244" s="73"/>
      <c r="V244" s="73"/>
      <c r="W244" s="73"/>
      <c r="X244" s="73"/>
      <c r="Y244" s="73"/>
      <c r="Z244" s="73"/>
    </row>
    <row r="245" spans="4:26" ht="15" customHeight="1" x14ac:dyDescent="0.25">
      <c r="D245" s="73"/>
      <c r="E245" s="73"/>
      <c r="F245" s="73"/>
      <c r="G245" s="73"/>
      <c r="H245" s="73"/>
      <c r="I245" s="73"/>
      <c r="J245" s="73"/>
      <c r="K245" s="73"/>
      <c r="L245" s="73"/>
      <c r="M245" s="73"/>
      <c r="N245" s="73"/>
      <c r="O245" s="73"/>
      <c r="P245" s="73"/>
      <c r="Q245" s="73"/>
      <c r="R245" s="73"/>
      <c r="S245" s="73"/>
      <c r="T245" s="73"/>
      <c r="U245" s="73"/>
      <c r="V245" s="73"/>
      <c r="W245" s="73"/>
      <c r="X245" s="73"/>
      <c r="Y245" s="73"/>
      <c r="Z245" s="73"/>
    </row>
    <row r="246" spans="4:26" ht="15" customHeight="1" x14ac:dyDescent="0.25"/>
    <row r="247" spans="4:26" ht="15" customHeight="1" x14ac:dyDescent="0.25"/>
    <row r="248" spans="4:26" ht="15" customHeight="1" x14ac:dyDescent="0.25"/>
    <row r="249" spans="4:26" ht="15" customHeight="1" x14ac:dyDescent="0.25"/>
    <row r="250" spans="4:26" ht="15" customHeight="1" x14ac:dyDescent="0.25"/>
    <row r="251" spans="4:26" ht="15" customHeight="1" x14ac:dyDescent="0.25"/>
    <row r="252" spans="4:26" ht="15" customHeight="1" x14ac:dyDescent="0.25"/>
    <row r="253" spans="4:26" ht="15" customHeight="1" x14ac:dyDescent="0.25"/>
    <row r="254" spans="4:26" ht="15" customHeight="1" x14ac:dyDescent="0.25"/>
    <row r="255" spans="4:26" ht="15" customHeight="1" x14ac:dyDescent="0.25"/>
    <row r="256" spans="4:2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sheetData>
  <sheetProtection algorithmName="SHA-512" hashValue="y8qJA7UL+TINM59omWDX5wJiDWzAHN9SJuWNoA8fdMzv/Xk9E8vGpL4uIxT6FWrhyWliUoSeGFo1fqkSo1UIXQ==" saltValue="K0tAXGa64dfD39ix++0RnA==" spinCount="100000" sheet="1" objects="1" scenarios="1"/>
  <mergeCells count="76">
    <mergeCell ref="A1:C1"/>
    <mergeCell ref="A2:C3"/>
    <mergeCell ref="A4:C5"/>
    <mergeCell ref="E4:H4"/>
    <mergeCell ref="I4:P4"/>
    <mergeCell ref="E5:H5"/>
    <mergeCell ref="I5:O5"/>
    <mergeCell ref="N1:Y1"/>
    <mergeCell ref="V3:Y3"/>
    <mergeCell ref="A6:C7"/>
    <mergeCell ref="E6:H6"/>
    <mergeCell ref="I6:P6"/>
    <mergeCell ref="E7:H7"/>
    <mergeCell ref="I7:P7"/>
    <mergeCell ref="I20:P20"/>
    <mergeCell ref="A10:C11"/>
    <mergeCell ref="A12:C13"/>
    <mergeCell ref="A8:C9"/>
    <mergeCell ref="E8:H8"/>
    <mergeCell ref="I8:P8"/>
    <mergeCell ref="E9:H9"/>
    <mergeCell ref="I9:P9"/>
    <mergeCell ref="E10:H10"/>
    <mergeCell ref="I10:P10"/>
    <mergeCell ref="E11:H11"/>
    <mergeCell ref="I11:P11"/>
    <mergeCell ref="E12:H12"/>
    <mergeCell ref="I12:P12"/>
    <mergeCell ref="E13:H13"/>
    <mergeCell ref="I13:P13"/>
    <mergeCell ref="A14:C15"/>
    <mergeCell ref="A16:C17"/>
    <mergeCell ref="I18:P18"/>
    <mergeCell ref="E19:H19"/>
    <mergeCell ref="I19:P19"/>
    <mergeCell ref="E15:H15"/>
    <mergeCell ref="E14:H14"/>
    <mergeCell ref="I14:P14"/>
    <mergeCell ref="I15:O15"/>
    <mergeCell ref="I16:P16"/>
    <mergeCell ref="I17:P17"/>
    <mergeCell ref="A22:C23"/>
    <mergeCell ref="A28:C29"/>
    <mergeCell ref="A30:C31"/>
    <mergeCell ref="E16:H16"/>
    <mergeCell ref="E17:H17"/>
    <mergeCell ref="A24:C25"/>
    <mergeCell ref="A18:C19"/>
    <mergeCell ref="A20:C21"/>
    <mergeCell ref="E21:H21"/>
    <mergeCell ref="E24:H24"/>
    <mergeCell ref="E30:H30"/>
    <mergeCell ref="E20:H20"/>
    <mergeCell ref="E18:H18"/>
    <mergeCell ref="A32:C33"/>
    <mergeCell ref="A36:C36"/>
    <mergeCell ref="A44:C45"/>
    <mergeCell ref="A46:C47"/>
    <mergeCell ref="A26:C27"/>
    <mergeCell ref="I21:P21"/>
    <mergeCell ref="E22:H22"/>
    <mergeCell ref="I22:P22"/>
    <mergeCell ref="E23:H23"/>
    <mergeCell ref="I23:P23"/>
    <mergeCell ref="I24:P24"/>
    <mergeCell ref="E25:H25"/>
    <mergeCell ref="I25:P25"/>
    <mergeCell ref="E29:H29"/>
    <mergeCell ref="I29:P29"/>
    <mergeCell ref="I30:P30"/>
    <mergeCell ref="E26:H26"/>
    <mergeCell ref="I26:P26"/>
    <mergeCell ref="E27:H27"/>
    <mergeCell ref="I27:P27"/>
    <mergeCell ref="E28:H28"/>
    <mergeCell ref="I28:O28"/>
  </mergeCells>
  <hyperlinks>
    <hyperlink ref="A4:C5" location="Landing!A1" display="Home" xr:uid="{6F0B8FBE-4155-4EF5-9BB0-01210F77A436}"/>
    <hyperlink ref="A10:C11" location="SpaceUT!A1" display="- Utilities" xr:uid="{E942BE1C-2837-4939-83BA-907AD41AB47F}"/>
    <hyperlink ref="A12:C13" location="SpaceSA!A1" display="- Safety" xr:uid="{3A09C01A-CE6B-49CC-8B60-3C6D17E4EFFA}"/>
    <hyperlink ref="A14:C15" location="SpaceFL!A1" display="- Flooring" xr:uid="{6DFE5029-BAAF-4301-912F-E074EBCBB735}"/>
    <hyperlink ref="A16:C17" location="SpaceCL!A1" display="- Cleaning" xr:uid="{7CD0CEAD-057E-47E2-A05F-F25B78D9076B}"/>
    <hyperlink ref="A26:C27" location="SpaceGR!A1" display="- Graphics &amp; Rigging" xr:uid="{C2892210-0F08-4E6E-B1D6-A6CF50DB26BD}"/>
    <hyperlink ref="A28:C29" location="SpaceCD!A1" display="Your contact details" xr:uid="{3E57E93E-89A2-4ADB-A3B8-8E5DBCD9207E}"/>
    <hyperlink ref="A30:C31" location="SpaceOS!A1" display="Order summary" xr:uid="{971E49A3-CD91-48C2-9F18-BAD2781CD207}"/>
    <hyperlink ref="A32:C33" location="SpaceTC!A1" display="Terms and Conditions" xr:uid="{0C3AE453-7B35-44EC-8DB2-AC882180DDC8}"/>
    <hyperlink ref="A20:C21" location="'SpaceCA (2)'!A1" display="- Catering - Lunch/Dinner" xr:uid="{C758824D-BA87-4090-B9B7-CA3DF60C6431}"/>
    <hyperlink ref="A22:C23" location="'SpaceCA (3)'!A1" display="- Catering - Alcohol" xr:uid="{B9CA72D3-74E7-4CEC-83C3-34313C156FDF}"/>
    <hyperlink ref="A24:C25" location="'SpaceCA (4)'!A1" display="- Catering - Hygiene" xr:uid="{6210B376-5A66-4FF9-960D-7E2C040CE812}"/>
    <hyperlink ref="A6:C7" location="SpaceO!A1" display="Important information" xr:uid="{1FFBCE76-1863-4353-9F58-F29913384C22}"/>
    <hyperlink ref="A8:C9" location="SpaceEI!A1" display=" - Event IT" xr:uid="{0C31CEFD-DC17-4CD5-B180-AE89C54344E1}"/>
    <hyperlink ref="A18:C19" location="SpaceCA!A1" display="- Catering - Breakfast" xr:uid="{8DC1261D-F740-4FD3-8E6D-1AA279A93065}"/>
    <hyperlink ref="A44" r:id="rId1" display="eventorders.nec@necgroup.co.uk" xr:uid="{721E5CC1-52AC-46F7-B89B-2C3BAE5D9848}"/>
    <hyperlink ref="A44:C45" r:id="rId2" display="Click here to speak to our team!" xr:uid="{608468A9-2E64-4728-9F63-F037D64F4757}"/>
  </hyperlinks>
  <printOptions horizontalCentered="1" verticalCentered="1"/>
  <pageMargins left="0.23622047244094491" right="0.23622047244094491" top="0.35433070866141736" bottom="0.35433070866141736" header="0.31496062992125984" footer="0.31496062992125984"/>
  <pageSetup paperSize="9" scale="78" orientation="landscape"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C8EA9-BF9A-4EC5-9B50-3C0E83C93A1A}">
  <sheetPr>
    <tabColor rgb="FF1E384E"/>
    <pageSetUpPr autoPageBreaks="0" fitToPage="1"/>
  </sheetPr>
  <dimension ref="A1:AE119"/>
  <sheetViews>
    <sheetView showRowColHeaders="0" workbookViewId="0">
      <selection activeCell="A30" sqref="A30:C31"/>
    </sheetView>
  </sheetViews>
  <sheetFormatPr defaultColWidth="8.85546875" defaultRowHeight="18" x14ac:dyDescent="0.25"/>
  <cols>
    <col min="1" max="3" width="10.5703125" style="84" customWidth="1"/>
    <col min="4" max="4" width="4.5703125" style="1" customWidth="1"/>
    <col min="5" max="17" width="8.85546875" style="1"/>
    <col min="18" max="20" width="10.42578125" style="1" bestFit="1" customWidth="1"/>
    <col min="21" max="21" width="11.42578125" style="1" bestFit="1" customWidth="1"/>
    <col min="22" max="16384" width="8.85546875" style="1"/>
  </cols>
  <sheetData>
    <row r="1" spans="1:31" s="78" customFormat="1" ht="36" customHeight="1" x14ac:dyDescent="0.2">
      <c r="A1" s="541" t="s">
        <v>107</v>
      </c>
      <c r="B1" s="542"/>
      <c r="C1" s="542"/>
      <c r="E1" s="79" t="str">
        <f>Landing!B2</f>
        <v>NEC Products and Services Order Form 2024 - 2025</v>
      </c>
      <c r="K1" s="80"/>
      <c r="L1" s="72"/>
      <c r="M1" s="72"/>
      <c r="N1" s="554" t="s">
        <v>709</v>
      </c>
      <c r="O1" s="554"/>
      <c r="P1" s="554"/>
      <c r="Q1" s="554"/>
      <c r="R1" s="554"/>
      <c r="S1" s="554"/>
      <c r="T1" s="554"/>
      <c r="U1" s="554"/>
      <c r="X1" s="287"/>
      <c r="Y1" s="287"/>
      <c r="Z1" s="287"/>
      <c r="AA1" s="287"/>
    </row>
    <row r="2" spans="1:31" ht="15" customHeight="1" x14ac:dyDescent="0.25">
      <c r="A2" s="543"/>
      <c r="B2" s="543"/>
      <c r="C2" s="54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row>
    <row r="3" spans="1:31" ht="15" customHeight="1" x14ac:dyDescent="0.25">
      <c r="A3" s="543"/>
      <c r="B3" s="543"/>
      <c r="C3" s="54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row>
    <row r="4" spans="1:31" ht="15" customHeight="1" x14ac:dyDescent="0.25">
      <c r="A4" s="544" t="s">
        <v>6</v>
      </c>
      <c r="B4" s="545"/>
      <c r="C4" s="546"/>
      <c r="D4" s="73"/>
      <c r="E4" s="687" t="s">
        <v>74</v>
      </c>
      <c r="F4" s="688"/>
      <c r="G4" s="688"/>
      <c r="H4" s="688"/>
      <c r="I4" s="704"/>
      <c r="J4" s="705"/>
      <c r="K4" s="705"/>
      <c r="L4" s="705"/>
      <c r="M4" s="705"/>
      <c r="N4" s="705"/>
      <c r="O4" s="705"/>
      <c r="P4" s="705"/>
      <c r="Q4" s="705"/>
      <c r="R4" s="705"/>
      <c r="S4" s="706"/>
      <c r="T4" s="73"/>
      <c r="U4" s="73"/>
      <c r="V4" s="73"/>
      <c r="W4" s="73"/>
      <c r="X4" s="73"/>
      <c r="Y4" s="73"/>
      <c r="Z4" s="73"/>
      <c r="AA4" s="73"/>
      <c r="AB4" s="73"/>
      <c r="AC4" s="73"/>
      <c r="AD4" s="73"/>
      <c r="AE4" s="73"/>
    </row>
    <row r="5" spans="1:31" ht="15" customHeight="1" x14ac:dyDescent="0.25">
      <c r="A5" s="544"/>
      <c r="B5" s="545"/>
      <c r="C5" s="546"/>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row>
    <row r="6" spans="1:31" ht="15" customHeight="1" x14ac:dyDescent="0.25">
      <c r="A6" s="544" t="s">
        <v>8</v>
      </c>
      <c r="B6" s="545"/>
      <c r="C6" s="546"/>
      <c r="D6" s="73"/>
      <c r="E6" s="697" t="s">
        <v>75</v>
      </c>
      <c r="F6" s="698"/>
      <c r="G6" s="698"/>
      <c r="H6" s="699"/>
      <c r="I6" s="700" t="s">
        <v>76</v>
      </c>
      <c r="J6" s="701"/>
      <c r="K6" s="701"/>
      <c r="L6" s="701"/>
      <c r="M6" s="701"/>
      <c r="N6" s="701"/>
      <c r="O6" s="701"/>
      <c r="P6" s="701"/>
      <c r="Q6" s="701"/>
      <c r="R6" s="701"/>
      <c r="S6" s="702"/>
      <c r="T6" s="73"/>
      <c r="U6" s="73"/>
      <c r="V6" s="73"/>
      <c r="W6" s="73"/>
      <c r="X6" s="73"/>
      <c r="Y6" s="73"/>
      <c r="Z6" s="73"/>
      <c r="AA6" s="73"/>
      <c r="AB6" s="73"/>
      <c r="AC6" s="73"/>
      <c r="AD6" s="73"/>
      <c r="AE6" s="73"/>
    </row>
    <row r="7" spans="1:31" ht="15" customHeight="1" x14ac:dyDescent="0.25">
      <c r="A7" s="544"/>
      <c r="B7" s="545"/>
      <c r="C7" s="546"/>
      <c r="D7" s="73"/>
      <c r="E7" s="687" t="s">
        <v>834</v>
      </c>
      <c r="F7" s="688"/>
      <c r="G7" s="688"/>
      <c r="H7" s="689"/>
      <c r="I7" s="690"/>
      <c r="J7" s="690"/>
      <c r="K7" s="690"/>
      <c r="L7" s="690"/>
      <c r="M7" s="690"/>
      <c r="N7" s="690"/>
      <c r="O7" s="690"/>
      <c r="P7" s="690"/>
      <c r="Q7" s="690"/>
      <c r="R7" s="690"/>
      <c r="S7" s="691"/>
      <c r="T7" s="73"/>
      <c r="U7" s="73"/>
      <c r="V7" s="73"/>
      <c r="W7" s="73"/>
      <c r="X7" s="73"/>
      <c r="Y7" s="73"/>
      <c r="Z7" s="73"/>
      <c r="AA7" s="73"/>
      <c r="AB7" s="73"/>
      <c r="AC7" s="73"/>
      <c r="AD7" s="73"/>
      <c r="AE7" s="73"/>
    </row>
    <row r="8" spans="1:31" ht="15" customHeight="1" x14ac:dyDescent="0.25">
      <c r="A8" s="532" t="s">
        <v>843</v>
      </c>
      <c r="B8" s="533"/>
      <c r="C8" s="534"/>
      <c r="D8" s="73"/>
      <c r="E8" s="687" t="s">
        <v>77</v>
      </c>
      <c r="F8" s="688"/>
      <c r="G8" s="688"/>
      <c r="H8" s="689"/>
      <c r="I8" s="690"/>
      <c r="J8" s="690"/>
      <c r="K8" s="690"/>
      <c r="L8" s="690"/>
      <c r="M8" s="690"/>
      <c r="N8" s="690"/>
      <c r="O8" s="690"/>
      <c r="P8" s="690"/>
      <c r="Q8" s="690"/>
      <c r="R8" s="690"/>
      <c r="S8" s="691"/>
      <c r="T8" s="73"/>
      <c r="U8" s="73"/>
      <c r="V8" s="73"/>
      <c r="W8" s="73"/>
      <c r="X8" s="73"/>
      <c r="Y8" s="73"/>
      <c r="Z8" s="73"/>
      <c r="AA8" s="73"/>
      <c r="AB8" s="73"/>
      <c r="AC8" s="73"/>
      <c r="AD8" s="73"/>
      <c r="AE8" s="73"/>
    </row>
    <row r="9" spans="1:31" ht="15" customHeight="1" x14ac:dyDescent="0.25">
      <c r="A9" s="535"/>
      <c r="B9" s="536"/>
      <c r="C9" s="537"/>
      <c r="D9" s="73"/>
      <c r="E9" s="687" t="s">
        <v>78</v>
      </c>
      <c r="F9" s="688"/>
      <c r="G9" s="688"/>
      <c r="H9" s="689"/>
      <c r="I9" s="690"/>
      <c r="J9" s="690"/>
      <c r="K9" s="690"/>
      <c r="L9" s="690"/>
      <c r="M9" s="690"/>
      <c r="N9" s="690"/>
      <c r="O9" s="690"/>
      <c r="P9" s="690"/>
      <c r="Q9" s="690"/>
      <c r="R9" s="690"/>
      <c r="S9" s="691"/>
      <c r="T9" s="73"/>
      <c r="U9" s="73"/>
      <c r="V9" s="73"/>
      <c r="W9" s="73"/>
      <c r="X9" s="73"/>
      <c r="Y9" s="73"/>
      <c r="Z9" s="73"/>
      <c r="AA9" s="73"/>
      <c r="AB9" s="73"/>
      <c r="AC9" s="73"/>
      <c r="AD9" s="73"/>
      <c r="AE9" s="73"/>
    </row>
    <row r="10" spans="1:31" ht="15" customHeight="1" x14ac:dyDescent="0.25">
      <c r="A10" s="532" t="s">
        <v>702</v>
      </c>
      <c r="B10" s="533"/>
      <c r="C10" s="534"/>
      <c r="D10" s="73"/>
      <c r="E10" s="687" t="s">
        <v>79</v>
      </c>
      <c r="F10" s="688"/>
      <c r="G10" s="688"/>
      <c r="H10" s="689"/>
      <c r="I10" s="690"/>
      <c r="J10" s="690"/>
      <c r="K10" s="690"/>
      <c r="L10" s="690"/>
      <c r="M10" s="690"/>
      <c r="N10" s="690"/>
      <c r="O10" s="690"/>
      <c r="P10" s="690"/>
      <c r="Q10" s="690"/>
      <c r="R10" s="690"/>
      <c r="S10" s="691"/>
      <c r="T10" s="73"/>
      <c r="U10" s="73"/>
      <c r="V10" s="73"/>
      <c r="W10" s="73"/>
      <c r="X10" s="73"/>
      <c r="Y10" s="73"/>
      <c r="Z10" s="73"/>
      <c r="AA10" s="73"/>
      <c r="AB10" s="73"/>
      <c r="AC10" s="73"/>
      <c r="AD10" s="73"/>
      <c r="AE10" s="73"/>
    </row>
    <row r="11" spans="1:31" ht="15" customHeight="1" x14ac:dyDescent="0.25">
      <c r="A11" s="535"/>
      <c r="B11" s="536"/>
      <c r="C11" s="537"/>
      <c r="D11" s="73"/>
      <c r="E11" s="687" t="s">
        <v>80</v>
      </c>
      <c r="F11" s="688"/>
      <c r="G11" s="688"/>
      <c r="H11" s="689"/>
      <c r="I11" s="690"/>
      <c r="J11" s="690"/>
      <c r="K11" s="690"/>
      <c r="L11" s="690"/>
      <c r="M11" s="690"/>
      <c r="N11" s="690"/>
      <c r="O11" s="690"/>
      <c r="P11" s="690"/>
      <c r="Q11" s="690"/>
      <c r="R11" s="690"/>
      <c r="S11" s="691"/>
      <c r="T11" s="73"/>
      <c r="U11" s="73"/>
      <c r="V11" s="73"/>
      <c r="W11" s="73"/>
      <c r="X11" s="73"/>
      <c r="Y11" s="73"/>
      <c r="Z11" s="73"/>
      <c r="AA11" s="73"/>
      <c r="AB11" s="73"/>
      <c r="AC11" s="73"/>
      <c r="AD11" s="73"/>
      <c r="AE11" s="73"/>
    </row>
    <row r="12" spans="1:31" ht="15" customHeight="1" x14ac:dyDescent="0.25">
      <c r="A12" s="532" t="s">
        <v>703</v>
      </c>
      <c r="B12" s="533"/>
      <c r="C12" s="534"/>
      <c r="D12" s="73"/>
      <c r="E12" s="687" t="s">
        <v>81</v>
      </c>
      <c r="F12" s="688"/>
      <c r="G12" s="688"/>
      <c r="H12" s="689"/>
      <c r="I12" s="690"/>
      <c r="J12" s="690"/>
      <c r="K12" s="690"/>
      <c r="L12" s="690"/>
      <c r="M12" s="690"/>
      <c r="N12" s="690"/>
      <c r="O12" s="690"/>
      <c r="P12" s="690"/>
      <c r="Q12" s="690"/>
      <c r="R12" s="690"/>
      <c r="S12" s="691"/>
      <c r="T12" s="73"/>
      <c r="U12" s="73"/>
      <c r="V12" s="73"/>
      <c r="W12" s="73"/>
      <c r="X12" s="73"/>
      <c r="Y12" s="73"/>
      <c r="Z12" s="73"/>
      <c r="AA12" s="73"/>
      <c r="AB12" s="73"/>
      <c r="AC12" s="73"/>
      <c r="AD12" s="73"/>
      <c r="AE12" s="73"/>
    </row>
    <row r="13" spans="1:31" ht="15" customHeight="1" x14ac:dyDescent="0.25">
      <c r="A13" s="535"/>
      <c r="B13" s="536"/>
      <c r="C13" s="537"/>
      <c r="D13" s="73"/>
      <c r="E13" s="687" t="s">
        <v>82</v>
      </c>
      <c r="F13" s="688"/>
      <c r="G13" s="688"/>
      <c r="H13" s="689"/>
      <c r="I13" s="690"/>
      <c r="J13" s="690"/>
      <c r="K13" s="690"/>
      <c r="L13" s="690"/>
      <c r="M13" s="690"/>
      <c r="N13" s="690"/>
      <c r="O13" s="690"/>
      <c r="P13" s="690"/>
      <c r="Q13" s="690"/>
      <c r="R13" s="690"/>
      <c r="S13" s="691"/>
      <c r="T13" s="73"/>
      <c r="U13" s="73"/>
      <c r="V13" s="73"/>
      <c r="W13" s="73"/>
      <c r="X13" s="73"/>
      <c r="Y13" s="73"/>
      <c r="Z13" s="73"/>
      <c r="AA13" s="73"/>
      <c r="AB13" s="73"/>
      <c r="AC13" s="73"/>
      <c r="AD13" s="73"/>
      <c r="AE13" s="73"/>
    </row>
    <row r="14" spans="1:31" ht="15" customHeight="1" x14ac:dyDescent="0.25">
      <c r="A14" s="532" t="s">
        <v>650</v>
      </c>
      <c r="B14" s="533"/>
      <c r="C14" s="534"/>
      <c r="D14" s="73"/>
      <c r="E14" s="687" t="s">
        <v>83</v>
      </c>
      <c r="F14" s="688"/>
      <c r="G14" s="688"/>
      <c r="H14" s="689"/>
      <c r="I14" s="690"/>
      <c r="J14" s="690"/>
      <c r="K14" s="690"/>
      <c r="L14" s="690"/>
      <c r="M14" s="690"/>
      <c r="N14" s="690"/>
      <c r="O14" s="690"/>
      <c r="P14" s="690"/>
      <c r="Q14" s="690"/>
      <c r="R14" s="690"/>
      <c r="S14" s="691"/>
      <c r="T14" s="107"/>
      <c r="U14" s="107"/>
      <c r="V14" s="107"/>
      <c r="W14" s="107"/>
      <c r="X14" s="107"/>
      <c r="Y14" s="107"/>
      <c r="Z14" s="73"/>
      <c r="AA14" s="73"/>
      <c r="AB14" s="73"/>
      <c r="AC14" s="73"/>
      <c r="AD14" s="73"/>
      <c r="AE14" s="73"/>
    </row>
    <row r="15" spans="1:31" ht="15" customHeight="1" x14ac:dyDescent="0.25">
      <c r="A15" s="535"/>
      <c r="B15" s="536"/>
      <c r="C15" s="537"/>
      <c r="D15" s="73"/>
      <c r="E15" s="687" t="s">
        <v>84</v>
      </c>
      <c r="F15" s="688"/>
      <c r="G15" s="688"/>
      <c r="H15" s="689"/>
      <c r="I15" s="690"/>
      <c r="J15" s="690"/>
      <c r="K15" s="690"/>
      <c r="L15" s="690"/>
      <c r="M15" s="690"/>
      <c r="N15" s="690"/>
      <c r="O15" s="690"/>
      <c r="P15" s="690"/>
      <c r="Q15" s="690"/>
      <c r="R15" s="690"/>
      <c r="S15" s="691"/>
      <c r="T15" s="107"/>
      <c r="U15" s="107"/>
      <c r="V15" s="107"/>
      <c r="W15" s="107"/>
      <c r="X15" s="107"/>
      <c r="Y15" s="107"/>
      <c r="Z15" s="73"/>
      <c r="AA15" s="73"/>
      <c r="AB15" s="73"/>
      <c r="AC15" s="73"/>
      <c r="AD15" s="73"/>
      <c r="AE15" s="73"/>
    </row>
    <row r="16" spans="1:31" ht="15" customHeight="1" x14ac:dyDescent="0.25">
      <c r="A16" s="532" t="s">
        <v>651</v>
      </c>
      <c r="B16" s="533"/>
      <c r="C16" s="534"/>
      <c r="D16" s="73"/>
      <c r="E16" s="687" t="s">
        <v>85</v>
      </c>
      <c r="F16" s="688"/>
      <c r="G16" s="688"/>
      <c r="H16" s="689"/>
      <c r="I16" s="690"/>
      <c r="J16" s="690"/>
      <c r="K16" s="690"/>
      <c r="L16" s="690"/>
      <c r="M16" s="690"/>
      <c r="N16" s="690"/>
      <c r="O16" s="690"/>
      <c r="P16" s="690"/>
      <c r="Q16" s="690"/>
      <c r="R16" s="690"/>
      <c r="S16" s="691"/>
      <c r="T16" s="107"/>
      <c r="U16" s="107"/>
      <c r="V16" s="107"/>
      <c r="W16" s="107"/>
      <c r="X16" s="107"/>
      <c r="Y16" s="107"/>
      <c r="Z16" s="73"/>
      <c r="AA16" s="73"/>
      <c r="AB16" s="73"/>
      <c r="AC16" s="73"/>
      <c r="AD16" s="73"/>
      <c r="AE16" s="73"/>
    </row>
    <row r="17" spans="1:31" ht="15" customHeight="1" x14ac:dyDescent="0.25">
      <c r="A17" s="535"/>
      <c r="B17" s="536"/>
      <c r="C17" s="537"/>
      <c r="D17" s="73"/>
      <c r="E17" s="687" t="s">
        <v>86</v>
      </c>
      <c r="F17" s="688"/>
      <c r="G17" s="688"/>
      <c r="H17" s="689"/>
      <c r="I17" s="690"/>
      <c r="J17" s="690"/>
      <c r="K17" s="690"/>
      <c r="L17" s="690"/>
      <c r="M17" s="690"/>
      <c r="N17" s="690"/>
      <c r="O17" s="690"/>
      <c r="P17" s="690"/>
      <c r="Q17" s="690"/>
      <c r="R17" s="690"/>
      <c r="S17" s="691"/>
      <c r="T17" s="107"/>
      <c r="U17" s="107"/>
      <c r="V17" s="107"/>
      <c r="W17" s="107"/>
      <c r="X17" s="107"/>
      <c r="Y17" s="107"/>
      <c r="Z17" s="73"/>
      <c r="AA17" s="73"/>
      <c r="AB17" s="73"/>
      <c r="AC17" s="73"/>
      <c r="AD17" s="73"/>
      <c r="AE17" s="73"/>
    </row>
    <row r="18" spans="1:31" ht="15" customHeight="1" x14ac:dyDescent="0.25">
      <c r="A18" s="532" t="s">
        <v>704</v>
      </c>
      <c r="B18" s="533"/>
      <c r="C18" s="534"/>
      <c r="D18" s="73"/>
      <c r="E18" s="687" t="s">
        <v>87</v>
      </c>
      <c r="F18" s="688"/>
      <c r="G18" s="688"/>
      <c r="H18" s="689"/>
      <c r="I18" s="690"/>
      <c r="J18" s="690"/>
      <c r="K18" s="690"/>
      <c r="L18" s="690"/>
      <c r="M18" s="690"/>
      <c r="N18" s="690"/>
      <c r="O18" s="690"/>
      <c r="P18" s="690"/>
      <c r="Q18" s="690"/>
      <c r="R18" s="690"/>
      <c r="S18" s="691"/>
      <c r="T18" s="73"/>
      <c r="U18" s="73"/>
      <c r="V18" s="73"/>
      <c r="W18" s="73"/>
      <c r="X18" s="73"/>
      <c r="Y18" s="73"/>
      <c r="Z18" s="73"/>
      <c r="AA18" s="73"/>
      <c r="AB18" s="73"/>
      <c r="AC18" s="73"/>
      <c r="AD18" s="73"/>
      <c r="AE18" s="73"/>
    </row>
    <row r="19" spans="1:31" ht="15" customHeight="1" x14ac:dyDescent="0.25">
      <c r="A19" s="535"/>
      <c r="B19" s="536"/>
      <c r="C19" s="537"/>
      <c r="D19" s="73"/>
      <c r="E19" s="687" t="s">
        <v>815</v>
      </c>
      <c r="F19" s="688"/>
      <c r="G19" s="688"/>
      <c r="H19" s="689"/>
      <c r="I19" s="690"/>
      <c r="J19" s="690"/>
      <c r="K19" s="690"/>
      <c r="L19" s="690"/>
      <c r="M19" s="690"/>
      <c r="N19" s="690"/>
      <c r="O19" s="690"/>
      <c r="P19" s="690"/>
      <c r="Q19" s="690"/>
      <c r="R19" s="690"/>
      <c r="S19" s="691"/>
      <c r="T19" s="73"/>
      <c r="U19" s="73"/>
      <c r="V19" s="73"/>
      <c r="W19" s="73"/>
      <c r="X19" s="73"/>
      <c r="Y19" s="73"/>
      <c r="Z19" s="73"/>
      <c r="AA19" s="73"/>
      <c r="AB19" s="73"/>
      <c r="AC19" s="73"/>
      <c r="AD19" s="73"/>
      <c r="AE19" s="73"/>
    </row>
    <row r="20" spans="1:31" ht="15" customHeight="1" x14ac:dyDescent="0.25">
      <c r="A20" s="532" t="s">
        <v>705</v>
      </c>
      <c r="B20" s="533"/>
      <c r="C20" s="534"/>
      <c r="D20" s="73"/>
      <c r="E20" s="697" t="s">
        <v>88</v>
      </c>
      <c r="F20" s="698"/>
      <c r="G20" s="698"/>
      <c r="H20" s="699"/>
      <c r="I20" s="700" t="s">
        <v>846</v>
      </c>
      <c r="J20" s="701"/>
      <c r="K20" s="701"/>
      <c r="L20" s="701"/>
      <c r="M20" s="701"/>
      <c r="N20" s="701"/>
      <c r="O20" s="701"/>
      <c r="P20" s="701"/>
      <c r="Q20" s="701"/>
      <c r="R20" s="701"/>
      <c r="S20" s="702"/>
      <c r="T20" s="73"/>
      <c r="U20" s="73"/>
      <c r="V20" s="73"/>
      <c r="W20" s="73"/>
      <c r="X20" s="73"/>
      <c r="Y20" s="73"/>
      <c r="Z20" s="73"/>
      <c r="AA20" s="73"/>
      <c r="AB20" s="73"/>
      <c r="AC20" s="73"/>
      <c r="AD20" s="73"/>
      <c r="AE20" s="73"/>
    </row>
    <row r="21" spans="1:31" ht="15" customHeight="1" x14ac:dyDescent="0.25">
      <c r="A21" s="535"/>
      <c r="B21" s="536"/>
      <c r="C21" s="537"/>
      <c r="D21" s="73"/>
      <c r="E21" s="687" t="s">
        <v>89</v>
      </c>
      <c r="F21" s="688"/>
      <c r="G21" s="688"/>
      <c r="H21" s="689"/>
      <c r="I21" s="690"/>
      <c r="J21" s="690"/>
      <c r="K21" s="690"/>
      <c r="L21" s="690"/>
      <c r="M21" s="690"/>
      <c r="N21" s="690"/>
      <c r="O21" s="690"/>
      <c r="P21" s="690"/>
      <c r="Q21" s="690"/>
      <c r="R21" s="690"/>
      <c r="S21" s="691"/>
      <c r="T21" s="73"/>
      <c r="U21" s="73"/>
      <c r="V21" s="73"/>
      <c r="W21" s="73"/>
      <c r="X21" s="73"/>
      <c r="Y21" s="73"/>
      <c r="Z21" s="73"/>
      <c r="AA21" s="73"/>
      <c r="AB21" s="73"/>
      <c r="AC21" s="73"/>
      <c r="AD21" s="73"/>
      <c r="AE21" s="73"/>
    </row>
    <row r="22" spans="1:31" ht="15" customHeight="1" x14ac:dyDescent="0.25">
      <c r="A22" s="532" t="s">
        <v>706</v>
      </c>
      <c r="B22" s="533"/>
      <c r="C22" s="534"/>
      <c r="D22" s="73"/>
      <c r="E22" s="687" t="s">
        <v>90</v>
      </c>
      <c r="F22" s="688"/>
      <c r="G22" s="688"/>
      <c r="H22" s="689"/>
      <c r="I22" s="690"/>
      <c r="J22" s="690"/>
      <c r="K22" s="690"/>
      <c r="L22" s="690"/>
      <c r="M22" s="690"/>
      <c r="N22" s="690"/>
      <c r="O22" s="690"/>
      <c r="P22" s="690"/>
      <c r="Q22" s="690"/>
      <c r="R22" s="690"/>
      <c r="S22" s="691"/>
      <c r="T22" s="73"/>
      <c r="U22" s="73"/>
      <c r="V22" s="73"/>
      <c r="W22" s="73"/>
      <c r="X22" s="73"/>
      <c r="Y22" s="73"/>
      <c r="Z22" s="73"/>
      <c r="AA22" s="73"/>
      <c r="AB22" s="73"/>
      <c r="AC22" s="73"/>
      <c r="AD22" s="73"/>
      <c r="AE22" s="73"/>
    </row>
    <row r="23" spans="1:31" ht="15" customHeight="1" x14ac:dyDescent="0.25">
      <c r="A23" s="535"/>
      <c r="B23" s="536"/>
      <c r="C23" s="537"/>
      <c r="D23" s="73"/>
      <c r="E23" s="687" t="s">
        <v>91</v>
      </c>
      <c r="F23" s="688"/>
      <c r="G23" s="688"/>
      <c r="H23" s="689"/>
      <c r="I23" s="703"/>
      <c r="J23" s="690"/>
      <c r="K23" s="690"/>
      <c r="L23" s="690"/>
      <c r="M23" s="690"/>
      <c r="N23" s="690"/>
      <c r="O23" s="690"/>
      <c r="P23" s="690"/>
      <c r="Q23" s="690"/>
      <c r="R23" s="690"/>
      <c r="S23" s="691"/>
      <c r="T23" s="73"/>
      <c r="U23" s="73"/>
      <c r="V23" s="73"/>
      <c r="W23" s="73"/>
      <c r="X23" s="73"/>
      <c r="Y23" s="73"/>
      <c r="Z23" s="73"/>
      <c r="AA23" s="73"/>
      <c r="AB23" s="73"/>
      <c r="AC23" s="73"/>
      <c r="AD23" s="73"/>
      <c r="AE23" s="73"/>
    </row>
    <row r="24" spans="1:31" ht="15" customHeight="1" x14ac:dyDescent="0.25">
      <c r="A24" s="532" t="s">
        <v>707</v>
      </c>
      <c r="B24" s="533"/>
      <c r="C24" s="534"/>
      <c r="D24" s="73"/>
      <c r="E24" s="687" t="s">
        <v>92</v>
      </c>
      <c r="F24" s="688"/>
      <c r="G24" s="688"/>
      <c r="H24" s="689"/>
      <c r="I24" s="690"/>
      <c r="J24" s="690"/>
      <c r="K24" s="690"/>
      <c r="L24" s="690"/>
      <c r="M24" s="690"/>
      <c r="N24" s="690"/>
      <c r="O24" s="690"/>
      <c r="P24" s="690"/>
      <c r="Q24" s="690"/>
      <c r="R24" s="690"/>
      <c r="S24" s="691"/>
      <c r="T24" s="73"/>
      <c r="U24" s="73"/>
      <c r="V24" s="73"/>
      <c r="W24" s="73"/>
      <c r="X24" s="73"/>
      <c r="Y24" s="73"/>
      <c r="Z24" s="73"/>
      <c r="AA24" s="73"/>
      <c r="AB24" s="73"/>
      <c r="AC24" s="73"/>
      <c r="AD24" s="73"/>
      <c r="AE24" s="73"/>
    </row>
    <row r="25" spans="1:31" ht="15" customHeight="1" x14ac:dyDescent="0.25">
      <c r="A25" s="535"/>
      <c r="B25" s="536"/>
      <c r="C25" s="537"/>
      <c r="D25" s="73"/>
      <c r="E25" s="687" t="s">
        <v>93</v>
      </c>
      <c r="F25" s="688"/>
      <c r="G25" s="688"/>
      <c r="H25" s="689"/>
      <c r="I25" s="690"/>
      <c r="J25" s="690"/>
      <c r="K25" s="690"/>
      <c r="L25" s="690"/>
      <c r="M25" s="690"/>
      <c r="N25" s="690"/>
      <c r="O25" s="690"/>
      <c r="P25" s="690"/>
      <c r="Q25" s="690"/>
      <c r="R25" s="690"/>
      <c r="S25" s="691"/>
      <c r="T25" s="73"/>
      <c r="U25" s="73"/>
      <c r="V25" s="73"/>
      <c r="W25" s="73"/>
      <c r="X25" s="73"/>
      <c r="Y25" s="73"/>
      <c r="Z25" s="73"/>
      <c r="AA25" s="73"/>
      <c r="AB25" s="73"/>
      <c r="AC25" s="73"/>
      <c r="AD25" s="73"/>
      <c r="AE25" s="73"/>
    </row>
    <row r="26" spans="1:31" ht="15" customHeight="1" x14ac:dyDescent="0.25">
      <c r="A26" s="532" t="s">
        <v>708</v>
      </c>
      <c r="B26" s="533"/>
      <c r="C26" s="534"/>
      <c r="D26" s="73"/>
      <c r="E26" s="697" t="s">
        <v>94</v>
      </c>
      <c r="F26" s="698"/>
      <c r="G26" s="698"/>
      <c r="H26" s="699"/>
      <c r="I26" s="700" t="s">
        <v>847</v>
      </c>
      <c r="J26" s="701"/>
      <c r="K26" s="701"/>
      <c r="L26" s="701"/>
      <c r="M26" s="701"/>
      <c r="N26" s="701"/>
      <c r="O26" s="701"/>
      <c r="P26" s="701"/>
      <c r="Q26" s="701"/>
      <c r="R26" s="701"/>
      <c r="S26" s="702"/>
      <c r="T26" s="73"/>
      <c r="U26" s="73"/>
      <c r="V26" s="73"/>
      <c r="W26" s="73"/>
      <c r="X26" s="73"/>
      <c r="Y26" s="73"/>
      <c r="Z26" s="73"/>
      <c r="AA26" s="73"/>
      <c r="AB26" s="73"/>
      <c r="AC26" s="73"/>
      <c r="AD26" s="73"/>
      <c r="AE26" s="73"/>
    </row>
    <row r="27" spans="1:31" ht="15" customHeight="1" x14ac:dyDescent="0.25">
      <c r="A27" s="535"/>
      <c r="B27" s="536"/>
      <c r="C27" s="537"/>
      <c r="D27" s="73"/>
      <c r="E27" s="687" t="s">
        <v>95</v>
      </c>
      <c r="F27" s="688"/>
      <c r="G27" s="688"/>
      <c r="H27" s="689"/>
      <c r="I27" s="690"/>
      <c r="J27" s="690"/>
      <c r="K27" s="690"/>
      <c r="L27" s="690"/>
      <c r="M27" s="690"/>
      <c r="N27" s="690"/>
      <c r="O27" s="690"/>
      <c r="P27" s="690"/>
      <c r="Q27" s="690"/>
      <c r="R27" s="690"/>
      <c r="S27" s="691"/>
      <c r="T27" s="73"/>
      <c r="U27" s="73"/>
      <c r="V27" s="73"/>
      <c r="W27" s="73"/>
      <c r="X27" s="73"/>
      <c r="Y27" s="73"/>
      <c r="Z27" s="73"/>
      <c r="AA27" s="73"/>
      <c r="AB27" s="73"/>
      <c r="AC27" s="73"/>
      <c r="AD27" s="73"/>
      <c r="AE27" s="73"/>
    </row>
    <row r="28" spans="1:31" ht="15" customHeight="1" x14ac:dyDescent="0.25">
      <c r="A28" s="591" t="s">
        <v>14</v>
      </c>
      <c r="B28" s="592"/>
      <c r="C28" s="593"/>
      <c r="D28" s="73"/>
      <c r="E28" s="687" t="s">
        <v>96</v>
      </c>
      <c r="F28" s="688"/>
      <c r="G28" s="688"/>
      <c r="H28" s="689"/>
      <c r="I28" s="690"/>
      <c r="J28" s="690"/>
      <c r="K28" s="690"/>
      <c r="L28" s="690"/>
      <c r="M28" s="690"/>
      <c r="N28" s="690"/>
      <c r="O28" s="690"/>
      <c r="P28" s="690"/>
      <c r="Q28" s="690"/>
      <c r="R28" s="690"/>
      <c r="S28" s="691"/>
      <c r="T28" s="73"/>
      <c r="U28" s="73"/>
      <c r="V28" s="73"/>
      <c r="W28" s="73"/>
      <c r="X28" s="73"/>
      <c r="Y28" s="73"/>
      <c r="Z28" s="73"/>
      <c r="AA28" s="73"/>
      <c r="AB28" s="73"/>
      <c r="AC28" s="73"/>
      <c r="AD28" s="73"/>
      <c r="AE28" s="73"/>
    </row>
    <row r="29" spans="1:31" ht="15" customHeight="1" x14ac:dyDescent="0.25">
      <c r="A29" s="594"/>
      <c r="B29" s="595"/>
      <c r="C29" s="596"/>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row>
    <row r="30" spans="1:31" ht="15" customHeight="1" x14ac:dyDescent="0.25">
      <c r="A30" s="532" t="s">
        <v>17</v>
      </c>
      <c r="B30" s="533"/>
      <c r="C30" s="534"/>
      <c r="D30" s="73"/>
      <c r="E30" s="693" t="s">
        <v>97</v>
      </c>
      <c r="F30" s="694"/>
      <c r="G30" s="694"/>
      <c r="H30" s="694"/>
      <c r="I30" s="694"/>
      <c r="J30" s="694"/>
      <c r="K30" s="694"/>
      <c r="L30" s="694"/>
      <c r="M30" s="694"/>
      <c r="N30" s="694"/>
      <c r="O30" s="694"/>
      <c r="P30" s="694"/>
      <c r="Q30" s="694"/>
      <c r="R30" s="694"/>
      <c r="S30" s="694"/>
      <c r="T30" s="73"/>
      <c r="U30" s="73"/>
      <c r="V30" s="73"/>
      <c r="W30" s="73"/>
      <c r="X30" s="73"/>
      <c r="Y30" s="73"/>
      <c r="Z30" s="73"/>
      <c r="AA30" s="73"/>
      <c r="AB30" s="73"/>
      <c r="AC30" s="73"/>
      <c r="AD30" s="73"/>
      <c r="AE30" s="73"/>
    </row>
    <row r="31" spans="1:31" ht="15" customHeight="1" x14ac:dyDescent="0.25">
      <c r="A31" s="535"/>
      <c r="B31" s="536"/>
      <c r="C31" s="537"/>
      <c r="D31" s="73"/>
      <c r="E31" s="694"/>
      <c r="F31" s="694"/>
      <c r="G31" s="694"/>
      <c r="H31" s="694"/>
      <c r="I31" s="694"/>
      <c r="J31" s="694"/>
      <c r="K31" s="694"/>
      <c r="L31" s="694"/>
      <c r="M31" s="694"/>
      <c r="N31" s="694"/>
      <c r="O31" s="694"/>
      <c r="P31" s="694"/>
      <c r="Q31" s="694"/>
      <c r="R31" s="694"/>
      <c r="S31" s="694"/>
      <c r="T31" s="73"/>
      <c r="U31" s="73"/>
      <c r="V31" s="73"/>
      <c r="W31" s="73"/>
      <c r="X31" s="73"/>
      <c r="Y31" s="73"/>
      <c r="Z31" s="73"/>
      <c r="AA31" s="73"/>
      <c r="AB31" s="73"/>
      <c r="AC31" s="73"/>
      <c r="AD31" s="73"/>
      <c r="AE31" s="73"/>
    </row>
    <row r="32" spans="1:31" ht="15" customHeight="1" x14ac:dyDescent="0.25">
      <c r="A32" s="532" t="s">
        <v>19</v>
      </c>
      <c r="B32" s="533"/>
      <c r="C32" s="534"/>
      <c r="D32" s="73"/>
      <c r="E32" s="694"/>
      <c r="F32" s="694"/>
      <c r="G32" s="694"/>
      <c r="H32" s="694"/>
      <c r="I32" s="694"/>
      <c r="J32" s="694"/>
      <c r="K32" s="694"/>
      <c r="L32" s="694"/>
      <c r="M32" s="694"/>
      <c r="N32" s="694"/>
      <c r="O32" s="694"/>
      <c r="P32" s="694"/>
      <c r="Q32" s="694"/>
      <c r="R32" s="694"/>
      <c r="S32" s="694"/>
      <c r="T32" s="73"/>
      <c r="U32" s="73"/>
      <c r="V32" s="73"/>
      <c r="W32" s="73"/>
      <c r="X32" s="73"/>
      <c r="Y32" s="73"/>
      <c r="Z32" s="73"/>
      <c r="AA32" s="73"/>
      <c r="AB32" s="73"/>
      <c r="AC32" s="73"/>
      <c r="AD32" s="73"/>
      <c r="AE32" s="73"/>
    </row>
    <row r="33" spans="1:31" ht="15" customHeight="1" x14ac:dyDescent="0.25">
      <c r="A33" s="535"/>
      <c r="B33" s="536"/>
      <c r="C33" s="537"/>
      <c r="D33" s="73"/>
      <c r="E33" s="73"/>
      <c r="F33" s="73" t="s">
        <v>99</v>
      </c>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row>
    <row r="34" spans="1:31" ht="15" customHeight="1" x14ac:dyDescent="0.25">
      <c r="A34" s="81"/>
      <c r="B34" s="81"/>
      <c r="C34" s="81"/>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row>
    <row r="35" spans="1:31" ht="15" customHeight="1" x14ac:dyDescent="0.25">
      <c r="A35" s="82"/>
      <c r="B35" s="82"/>
      <c r="C35" s="82"/>
      <c r="D35" s="73"/>
      <c r="E35" s="695" t="s">
        <v>100</v>
      </c>
      <c r="F35" s="696"/>
      <c r="G35" s="696"/>
      <c r="H35" s="696"/>
      <c r="I35" s="696"/>
      <c r="J35" s="696"/>
      <c r="K35" s="696"/>
      <c r="L35" s="696"/>
      <c r="M35" s="696"/>
      <c r="N35" s="696"/>
      <c r="O35" s="696"/>
      <c r="P35" s="696"/>
      <c r="Q35" s="696"/>
      <c r="R35" s="696"/>
      <c r="S35" s="696"/>
      <c r="T35" s="73"/>
      <c r="U35" s="73"/>
      <c r="V35" s="73"/>
      <c r="W35" s="73"/>
      <c r="X35" s="73"/>
      <c r="Y35" s="73"/>
      <c r="Z35" s="73"/>
      <c r="AA35" s="73"/>
      <c r="AB35" s="73"/>
      <c r="AC35" s="73"/>
      <c r="AD35" s="73"/>
      <c r="AE35" s="73"/>
    </row>
    <row r="36" spans="1:31" ht="15" customHeight="1" x14ac:dyDescent="0.25">
      <c r="A36" s="539" t="s">
        <v>24</v>
      </c>
      <c r="B36" s="539"/>
      <c r="C36" s="539"/>
      <c r="D36" s="73"/>
      <c r="E36" s="696"/>
      <c r="F36" s="696"/>
      <c r="G36" s="696"/>
      <c r="H36" s="696"/>
      <c r="I36" s="696"/>
      <c r="J36" s="696"/>
      <c r="K36" s="696"/>
      <c r="L36" s="696"/>
      <c r="M36" s="696"/>
      <c r="N36" s="696"/>
      <c r="O36" s="696"/>
      <c r="P36" s="696"/>
      <c r="Q36" s="696"/>
      <c r="R36" s="696"/>
      <c r="S36" s="696"/>
      <c r="T36" s="73"/>
      <c r="U36" s="73"/>
      <c r="V36" s="73"/>
      <c r="W36" s="73"/>
      <c r="X36" s="73"/>
      <c r="Y36" s="73"/>
      <c r="Z36" s="73"/>
      <c r="AA36" s="73"/>
      <c r="AB36" s="73"/>
      <c r="AC36" s="73"/>
      <c r="AD36" s="73"/>
      <c r="AE36" s="73"/>
    </row>
    <row r="37" spans="1:31" ht="15" customHeight="1" x14ac:dyDescent="0.25">
      <c r="A37" s="131" t="s">
        <v>98</v>
      </c>
      <c r="B37" s="76"/>
      <c r="C37" s="76"/>
      <c r="D37" s="73"/>
      <c r="E37" s="73" t="s">
        <v>101</v>
      </c>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row>
    <row r="38" spans="1:31" ht="15" customHeight="1" x14ac:dyDescent="0.25">
      <c r="A38" s="133" t="s">
        <v>26</v>
      </c>
      <c r="B38" s="76"/>
      <c r="C38" s="76"/>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row>
    <row r="39" spans="1:31" ht="15" customHeight="1" x14ac:dyDescent="0.25">
      <c r="A39" s="77" t="s">
        <v>27</v>
      </c>
      <c r="B39" s="76"/>
      <c r="C39" s="76"/>
      <c r="D39" s="73"/>
      <c r="E39" s="687" t="s">
        <v>102</v>
      </c>
      <c r="F39" s="688"/>
      <c r="G39" s="688"/>
      <c r="H39" s="689"/>
      <c r="I39" s="690"/>
      <c r="J39" s="690"/>
      <c r="K39" s="690"/>
      <c r="L39" s="690"/>
      <c r="M39" s="690"/>
      <c r="N39" s="690"/>
      <c r="O39" s="502" t="s">
        <v>103</v>
      </c>
      <c r="P39" s="690"/>
      <c r="Q39" s="690"/>
      <c r="R39" s="690"/>
      <c r="S39" s="691"/>
      <c r="T39" s="73"/>
      <c r="U39" s="73"/>
      <c r="V39" s="73"/>
      <c r="W39" s="73"/>
      <c r="X39" s="73"/>
      <c r="Y39" s="73"/>
      <c r="Z39" s="73"/>
      <c r="AA39" s="73"/>
      <c r="AB39" s="73"/>
      <c r="AC39" s="73"/>
      <c r="AD39" s="73"/>
      <c r="AE39" s="73"/>
    </row>
    <row r="40" spans="1:31" ht="15" customHeight="1" x14ac:dyDescent="0.25">
      <c r="A40" s="77" t="s">
        <v>28</v>
      </c>
      <c r="B40" s="76"/>
      <c r="C40" s="76"/>
      <c r="D40" s="73"/>
      <c r="E40" s="73"/>
      <c r="F40" s="73"/>
      <c r="G40" s="73"/>
      <c r="H40" s="73"/>
      <c r="I40" s="692"/>
      <c r="J40" s="692"/>
      <c r="K40" s="692"/>
      <c r="L40" s="692"/>
      <c r="M40" s="692"/>
      <c r="N40" s="692"/>
      <c r="O40" s="692"/>
      <c r="P40" s="692"/>
      <c r="Q40" s="692"/>
      <c r="R40" s="692"/>
      <c r="S40" s="692"/>
      <c r="T40" s="73"/>
      <c r="U40" s="73"/>
      <c r="V40" s="73"/>
      <c r="W40" s="73"/>
      <c r="X40" s="73"/>
      <c r="Y40" s="73"/>
      <c r="Z40" s="73"/>
      <c r="AA40" s="73"/>
      <c r="AB40" s="73"/>
      <c r="AC40" s="73"/>
      <c r="AD40" s="73"/>
      <c r="AE40" s="73"/>
    </row>
    <row r="41" spans="1:31" ht="15" customHeight="1" x14ac:dyDescent="0.25">
      <c r="A41" s="77" t="s">
        <v>29</v>
      </c>
      <c r="B41" s="76"/>
      <c r="C41" s="76"/>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row>
    <row r="42" spans="1:31" ht="15" customHeight="1" x14ac:dyDescent="0.25">
      <c r="A42" s="77" t="s">
        <v>30</v>
      </c>
      <c r="B42" s="76"/>
      <c r="C42" s="76"/>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row>
    <row r="43" spans="1:31" ht="15" customHeight="1" x14ac:dyDescent="0.25">
      <c r="A43" s="83"/>
      <c r="B43" s="76"/>
      <c r="C43" s="76"/>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row>
    <row r="44" spans="1:31" ht="15" customHeight="1" x14ac:dyDescent="0.25">
      <c r="A44" s="540" t="s">
        <v>830</v>
      </c>
      <c r="B44" s="540"/>
      <c r="C44" s="540"/>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row>
    <row r="45" spans="1:31" ht="15" customHeight="1" x14ac:dyDescent="0.25">
      <c r="A45" s="540"/>
      <c r="B45" s="540"/>
      <c r="C45" s="540"/>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row>
    <row r="46" spans="1:31" ht="15" customHeight="1" x14ac:dyDescent="0.25">
      <c r="A46" s="538" t="s">
        <v>31</v>
      </c>
      <c r="B46" s="538"/>
      <c r="C46" s="538"/>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row>
    <row r="47" spans="1:31" ht="15" customHeight="1" x14ac:dyDescent="0.25">
      <c r="A47" s="538"/>
      <c r="B47" s="538"/>
      <c r="C47" s="538"/>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row>
    <row r="48" spans="1:31" ht="15" customHeight="1" x14ac:dyDescent="0.25">
      <c r="A48" s="82"/>
      <c r="B48" s="82"/>
      <c r="C48" s="82"/>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row>
    <row r="49" spans="1:31" ht="15" customHeight="1" x14ac:dyDescent="0.25">
      <c r="A49" s="82"/>
      <c r="B49" s="82"/>
      <c r="C49" s="82"/>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row>
    <row r="50" spans="1:31" ht="15" customHeight="1" x14ac:dyDescent="0.25">
      <c r="A50" s="82"/>
      <c r="B50" s="82"/>
      <c r="C50" s="82"/>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row>
    <row r="51" spans="1:31" ht="15" customHeight="1" x14ac:dyDescent="0.25">
      <c r="A51" s="82"/>
      <c r="B51" s="82"/>
      <c r="C51" s="82"/>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row>
    <row r="52" spans="1:31" ht="15" customHeight="1" x14ac:dyDescent="0.25">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row>
    <row r="53" spans="1:31" ht="15" customHeight="1" x14ac:dyDescent="0.25">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row>
    <row r="54" spans="1:31" ht="15" customHeight="1" x14ac:dyDescent="0.25">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row>
    <row r="55" spans="1:31" ht="15" customHeight="1" x14ac:dyDescent="0.25">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row>
    <row r="56" spans="1:31" ht="15" customHeight="1" x14ac:dyDescent="0.25">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row>
    <row r="57" spans="1:31" ht="15" customHeight="1" x14ac:dyDescent="0.25">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row>
    <row r="58" spans="1:31" ht="15" customHeight="1" x14ac:dyDescent="0.25">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row>
    <row r="59" spans="1:31" ht="15" customHeight="1" x14ac:dyDescent="0.25">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row>
    <row r="60" spans="1:31" ht="15" customHeight="1" x14ac:dyDescent="0.25">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row>
    <row r="61" spans="1:31" ht="15" customHeight="1" x14ac:dyDescent="0.25">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row>
    <row r="62" spans="1:31" ht="15" customHeight="1" x14ac:dyDescent="0.25">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row>
    <row r="63" spans="1:31" ht="15" customHeight="1" x14ac:dyDescent="0.25">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row>
    <row r="64" spans="1:31" ht="15" customHeight="1" x14ac:dyDescent="0.25">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row>
    <row r="65" spans="4:31" ht="15" customHeight="1" x14ac:dyDescent="0.25">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row>
    <row r="66" spans="4:31" ht="15" customHeight="1" x14ac:dyDescent="0.25">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row>
    <row r="67" spans="4:31" ht="15" customHeight="1" x14ac:dyDescent="0.25">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row>
    <row r="68" spans="4:31" ht="15" customHeight="1" x14ac:dyDescent="0.25">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row>
    <row r="69" spans="4:31" ht="15" customHeight="1" x14ac:dyDescent="0.25">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row>
    <row r="70" spans="4:31" ht="15" customHeight="1" x14ac:dyDescent="0.25">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row>
    <row r="71" spans="4:31" ht="15" customHeight="1" x14ac:dyDescent="0.25">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row>
    <row r="72" spans="4:31" ht="15" customHeight="1" x14ac:dyDescent="0.25">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row>
    <row r="73" spans="4:31" ht="15" customHeight="1" x14ac:dyDescent="0.25">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row>
    <row r="74" spans="4:31" ht="15" customHeight="1" x14ac:dyDescent="0.25">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row>
    <row r="75" spans="4:31" ht="15" customHeight="1" x14ac:dyDescent="0.25">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row>
    <row r="76" spans="4:31" ht="15" customHeight="1" x14ac:dyDescent="0.25">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row>
    <row r="77" spans="4:31" ht="15" customHeight="1" x14ac:dyDescent="0.25">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row>
    <row r="78" spans="4:31" ht="15" customHeight="1" x14ac:dyDescent="0.25">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row>
    <row r="79" spans="4:31" ht="15" customHeight="1" x14ac:dyDescent="0.25">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row>
    <row r="80" spans="4:31" ht="15" customHeight="1" x14ac:dyDescent="0.25">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row>
    <row r="81" spans="4:31" ht="15" customHeight="1" x14ac:dyDescent="0.25">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row>
    <row r="82" spans="4:31" ht="15" customHeight="1" x14ac:dyDescent="0.25">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row>
    <row r="83" spans="4:31" ht="15" customHeight="1" x14ac:dyDescent="0.25">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row>
    <row r="84" spans="4:31" ht="15" customHeight="1" x14ac:dyDescent="0.25">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row>
    <row r="85" spans="4:31" ht="15" customHeight="1" x14ac:dyDescent="0.25">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row>
    <row r="86" spans="4:31" ht="15" customHeight="1" x14ac:dyDescent="0.25">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row>
    <row r="87" spans="4:31" ht="15" customHeight="1" x14ac:dyDescent="0.25">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row>
    <row r="88" spans="4:31" ht="15" customHeight="1" x14ac:dyDescent="0.25">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row>
    <row r="89" spans="4:31" ht="15" customHeight="1" x14ac:dyDescent="0.25">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row>
    <row r="90" spans="4:31" ht="15" customHeight="1" x14ac:dyDescent="0.25">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row>
    <row r="91" spans="4:31" ht="15" customHeight="1" x14ac:dyDescent="0.25">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row>
    <row r="92" spans="4:31" ht="15" customHeight="1" x14ac:dyDescent="0.25">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row>
    <row r="93" spans="4:31" ht="15" customHeight="1" x14ac:dyDescent="0.25">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row>
    <row r="94" spans="4:31" ht="15" customHeight="1" x14ac:dyDescent="0.25">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row>
    <row r="95" spans="4:31" ht="15" customHeight="1" x14ac:dyDescent="0.25">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row>
    <row r="96" spans="4:31" ht="15" customHeight="1" x14ac:dyDescent="0.25">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row>
    <row r="97" spans="4:31" ht="15" customHeight="1" x14ac:dyDescent="0.25">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row>
    <row r="98" spans="4:31" ht="15" customHeight="1" x14ac:dyDescent="0.25">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row>
    <row r="99" spans="4:31" ht="15" customHeight="1" x14ac:dyDescent="0.25">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row>
    <row r="100" spans="4:31" ht="15" customHeight="1" x14ac:dyDescent="0.25">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row>
    <row r="101" spans="4:31" ht="15" customHeight="1" x14ac:dyDescent="0.25">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row>
    <row r="102" spans="4:31" ht="15" customHeight="1" x14ac:dyDescent="0.25">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row>
    <row r="103" spans="4:31" ht="15" customHeight="1" x14ac:dyDescent="0.25">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row>
    <row r="104" spans="4:31" ht="15" customHeight="1" x14ac:dyDescent="0.25">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row>
    <row r="105" spans="4:31" ht="15" customHeight="1" x14ac:dyDescent="0.25">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row>
    <row r="106" spans="4:31" ht="15" customHeight="1" x14ac:dyDescent="0.25">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row>
    <row r="107" spans="4:31" ht="15" customHeight="1" x14ac:dyDescent="0.25">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row>
    <row r="108" spans="4:31" ht="15" customHeight="1" x14ac:dyDescent="0.25">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row>
    <row r="109" spans="4:31" ht="15" customHeight="1" x14ac:dyDescent="0.25">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row>
    <row r="110" spans="4:31" ht="15" customHeight="1" x14ac:dyDescent="0.25">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row>
    <row r="111" spans="4:31" ht="15" customHeight="1" x14ac:dyDescent="0.25">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row>
    <row r="112" spans="4:31" ht="15" customHeight="1" x14ac:dyDescent="0.25"/>
    <row r="113" spans="25:25" ht="15" customHeight="1" x14ac:dyDescent="0.25"/>
    <row r="114" spans="25:25" ht="15" customHeight="1" x14ac:dyDescent="0.25"/>
    <row r="115" spans="25:25" ht="15" customHeight="1" x14ac:dyDescent="0.25"/>
    <row r="116" spans="25:25" ht="15" customHeight="1" x14ac:dyDescent="0.25"/>
    <row r="117" spans="25:25" ht="15" customHeight="1" x14ac:dyDescent="0.25"/>
    <row r="118" spans="25:25" ht="15" customHeight="1" x14ac:dyDescent="0.25"/>
    <row r="119" spans="25:25" x14ac:dyDescent="0.25">
      <c r="Y119" s="1" t="b">
        <v>0</v>
      </c>
    </row>
  </sheetData>
  <mergeCells count="75">
    <mergeCell ref="A1:C1"/>
    <mergeCell ref="A2:C3"/>
    <mergeCell ref="A4:C5"/>
    <mergeCell ref="E4:H4"/>
    <mergeCell ref="I4:S4"/>
    <mergeCell ref="N1:U1"/>
    <mergeCell ref="A10:C11"/>
    <mergeCell ref="A8:C9"/>
    <mergeCell ref="E7:H7"/>
    <mergeCell ref="I7:S7"/>
    <mergeCell ref="E8:H8"/>
    <mergeCell ref="I8:S8"/>
    <mergeCell ref="E9:H9"/>
    <mergeCell ref="I9:S9"/>
    <mergeCell ref="A6:C7"/>
    <mergeCell ref="E6:H6"/>
    <mergeCell ref="I6:S6"/>
    <mergeCell ref="E11:H11"/>
    <mergeCell ref="I11:S11"/>
    <mergeCell ref="E10:H10"/>
    <mergeCell ref="I10:S10"/>
    <mergeCell ref="E12:H12"/>
    <mergeCell ref="I12:S12"/>
    <mergeCell ref="A14:C15"/>
    <mergeCell ref="E13:H13"/>
    <mergeCell ref="I13:S13"/>
    <mergeCell ref="E14:H14"/>
    <mergeCell ref="I14:S14"/>
    <mergeCell ref="A20:C21"/>
    <mergeCell ref="E20:H20"/>
    <mergeCell ref="I20:S20"/>
    <mergeCell ref="E21:H21"/>
    <mergeCell ref="A12:C13"/>
    <mergeCell ref="A18:C19"/>
    <mergeCell ref="E17:H17"/>
    <mergeCell ref="I17:S17"/>
    <mergeCell ref="E18:H18"/>
    <mergeCell ref="I18:S18"/>
    <mergeCell ref="A16:C17"/>
    <mergeCell ref="E15:H15"/>
    <mergeCell ref="I15:S15"/>
    <mergeCell ref="E16:H16"/>
    <mergeCell ref="I16:S16"/>
    <mergeCell ref="I21:S21"/>
    <mergeCell ref="E23:H23"/>
    <mergeCell ref="I23:S23"/>
    <mergeCell ref="E24:H24"/>
    <mergeCell ref="I24:S24"/>
    <mergeCell ref="E25:H25"/>
    <mergeCell ref="I25:S25"/>
    <mergeCell ref="E39:H39"/>
    <mergeCell ref="I39:N39"/>
    <mergeCell ref="P39:S39"/>
    <mergeCell ref="E26:H26"/>
    <mergeCell ref="I26:S26"/>
    <mergeCell ref="E27:H27"/>
    <mergeCell ref="I27:S27"/>
    <mergeCell ref="E28:H28"/>
    <mergeCell ref="I28:S28"/>
    <mergeCell ref="E19:H19"/>
    <mergeCell ref="I19:S19"/>
    <mergeCell ref="A46:C47"/>
    <mergeCell ref="A28:C29"/>
    <mergeCell ref="A30:C31"/>
    <mergeCell ref="A32:C33"/>
    <mergeCell ref="A36:C36"/>
    <mergeCell ref="A44:C45"/>
    <mergeCell ref="E22:H22"/>
    <mergeCell ref="I22:S22"/>
    <mergeCell ref="I40:S40"/>
    <mergeCell ref="A22:C23"/>
    <mergeCell ref="A24:C25"/>
    <mergeCell ref="A26:C27"/>
    <mergeCell ref="E30:S32"/>
    <mergeCell ref="E35:S36"/>
  </mergeCells>
  <hyperlinks>
    <hyperlink ref="A4:C5" location="Landing!A1" display="Home" xr:uid="{074020CD-84D0-4C88-8F06-2539DF74326B}"/>
    <hyperlink ref="A10:C11" location="SpaceUT!A1" display="- Utilities" xr:uid="{BC7D4C52-91FD-45D3-8834-D2636BFCD7E9}"/>
    <hyperlink ref="A12:C13" location="SpaceSA!A1" display="- Safety" xr:uid="{5EB68650-7A0A-4C12-8C86-D494FDC0618F}"/>
    <hyperlink ref="A14:C15" location="SpaceFL!A1" display="- Flooring" xr:uid="{03DF5E1C-808B-4563-88E2-F665A2992DD4}"/>
    <hyperlink ref="A16:C17" location="SpaceCL!A1" display="- Cleaning" xr:uid="{205714B0-9BE5-4038-9FF1-7791460CB4B0}"/>
    <hyperlink ref="A26:C27" location="SpaceGR!A1" display="- Graphics &amp; Rigging" xr:uid="{76B0BF47-A3B4-46DF-834F-DAE44A7A6206}"/>
    <hyperlink ref="A28:C29" location="SpaceCD!A1" display="Your contact details" xr:uid="{75DCDF65-7E1F-46EF-8939-E5469E42704C}"/>
    <hyperlink ref="A30:C31" location="SpaceOS!A1" display="Order summary" xr:uid="{D93AAFB6-4E20-49FD-A894-FD9083BCEC4B}"/>
    <hyperlink ref="A32:C33" location="SpaceTC!A1" display="Terms and Conditions" xr:uid="{3AE89949-2E07-465A-AB60-7A26B4419557}"/>
    <hyperlink ref="A20:C21" location="'SpaceCA (2)'!A1" display="- Catering - Lunch/Dinner" xr:uid="{C8DA1B68-CF8B-4DCE-B69A-4F5EA6134550}"/>
    <hyperlink ref="A22:C23" location="'SpaceCA (3)'!A1" display="- Catering - Alcohol" xr:uid="{7C61C914-2CFA-481C-928E-E5C9525DB187}"/>
    <hyperlink ref="A24:C25" location="'SpaceCA (4)'!A1" display="- Catering - Hygiene" xr:uid="{FCF61DC4-FF15-4C99-BA25-FF3802EBCCBD}"/>
    <hyperlink ref="A6:C7" location="SpaceO!A1" display="Important information" xr:uid="{F813CDA3-B20C-4879-A7C2-1E471D16A5F1}"/>
    <hyperlink ref="A8:C9" location="SpaceEI!A1" display=" - Event IT" xr:uid="{B887906F-9D2E-4631-BB44-151CC0E8B971}"/>
    <hyperlink ref="A18:C19" location="SpaceCA!A1" display="- Catering - Breakfast" xr:uid="{DA6E2F5F-91A0-4C9A-B8FE-76DCE6F44EA0}"/>
    <hyperlink ref="A44" r:id="rId1" display="eventorders.nec@necgroup.co.uk" xr:uid="{861698E4-F0B1-4FDB-BE14-5BED79063B33}"/>
    <hyperlink ref="A44:C45" r:id="rId2" display="Click here to speak to our team!" xr:uid="{DCAE2FED-C7D1-4E9E-8104-C628D51DA9BC}"/>
  </hyperlinks>
  <printOptions horizontalCentered="1" verticalCentered="1"/>
  <pageMargins left="0.23622047244094491" right="0.23622047244094491" top="0.35433070866141736" bottom="0.35433070866141736" header="0.31496062992125984" footer="0.31496062992125984"/>
  <pageSetup paperSize="9" scale="89" orientation="landscape"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F7D4E-3B68-458F-ACA3-5D0FC187388B}">
  <sheetPr>
    <tabColor rgb="FF1E384E"/>
    <pageSetUpPr autoPageBreaks="0" fitToPage="1"/>
  </sheetPr>
  <dimension ref="A1:Y1094"/>
  <sheetViews>
    <sheetView showRowColHeaders="0" workbookViewId="0">
      <selection activeCell="A32" sqref="A32:C33"/>
    </sheetView>
  </sheetViews>
  <sheetFormatPr defaultColWidth="8.85546875" defaultRowHeight="18" x14ac:dyDescent="0.25"/>
  <cols>
    <col min="1" max="3" width="10.5703125" style="84" customWidth="1"/>
    <col min="4" max="4" width="4.5703125" style="1" customWidth="1"/>
    <col min="5" max="5" width="50.5703125" style="298" customWidth="1"/>
    <col min="6" max="6" width="8.85546875" style="298"/>
    <col min="7" max="10" width="10.7109375" style="298" bestFit="1" customWidth="1"/>
    <col min="11" max="11" width="5.5703125" style="73" customWidth="1"/>
    <col min="12" max="12" width="10.28515625" style="403" customWidth="1"/>
    <col min="13" max="13" width="12.85546875" style="298" customWidth="1"/>
    <col min="14" max="14" width="12.85546875" style="404" customWidth="1"/>
    <col min="15" max="15" width="35" style="298" bestFit="1" customWidth="1"/>
    <col min="16" max="16" width="11" style="1" customWidth="1"/>
    <col min="17" max="17" width="12" style="1" bestFit="1" customWidth="1"/>
    <col min="18" max="18" width="11" style="1" bestFit="1" customWidth="1"/>
    <col min="19" max="19" width="12" style="1" bestFit="1" customWidth="1"/>
    <col min="20" max="20" width="10.42578125" style="1" bestFit="1" customWidth="1"/>
    <col min="21" max="21" width="11.42578125" style="1" bestFit="1" customWidth="1"/>
    <col min="22" max="16384" width="8.85546875" style="1"/>
  </cols>
  <sheetData>
    <row r="1" spans="1:25" s="78" customFormat="1" ht="36" customHeight="1" x14ac:dyDescent="0.2">
      <c r="A1" s="541" t="s">
        <v>107</v>
      </c>
      <c r="B1" s="542"/>
      <c r="C1" s="542"/>
      <c r="E1" s="79" t="str">
        <f>Landing!B2</f>
        <v>NEC Products and Services Order Form 2024 - 2025</v>
      </c>
      <c r="J1" s="287"/>
      <c r="K1" s="554" t="s">
        <v>709</v>
      </c>
      <c r="L1" s="554"/>
      <c r="M1" s="554"/>
      <c r="N1" s="554"/>
      <c r="O1" s="554"/>
      <c r="U1" s="80"/>
      <c r="W1" s="80"/>
    </row>
    <row r="2" spans="1:25" ht="15" customHeight="1" x14ac:dyDescent="0.25">
      <c r="A2" s="543"/>
      <c r="B2" s="543"/>
      <c r="C2" s="543"/>
      <c r="D2" s="73"/>
      <c r="E2" s="73"/>
      <c r="F2" s="73"/>
      <c r="G2" s="128"/>
      <c r="H2" s="128"/>
      <c r="I2" s="128"/>
      <c r="J2" s="128"/>
      <c r="L2" s="111"/>
      <c r="M2" s="73"/>
      <c r="N2" s="112"/>
      <c r="O2" s="73"/>
      <c r="P2" s="73"/>
      <c r="Q2" s="73"/>
      <c r="R2" s="73"/>
      <c r="S2" s="73"/>
      <c r="T2" s="73"/>
      <c r="U2" s="73"/>
      <c r="V2" s="73"/>
      <c r="W2" s="73"/>
    </row>
    <row r="3" spans="1:25" ht="15" customHeight="1" x14ac:dyDescent="0.25">
      <c r="A3" s="543"/>
      <c r="B3" s="543"/>
      <c r="C3" s="543"/>
      <c r="D3" s="73"/>
      <c r="E3" s="503" t="s">
        <v>839</v>
      </c>
      <c r="F3" s="395"/>
      <c r="G3" s="719" t="s">
        <v>838</v>
      </c>
      <c r="H3" s="720"/>
      <c r="I3" s="720"/>
      <c r="J3" s="721"/>
      <c r="L3" s="504" t="s">
        <v>835</v>
      </c>
      <c r="M3" s="505" t="s">
        <v>836</v>
      </c>
      <c r="N3" s="713" t="s">
        <v>837</v>
      </c>
      <c r="O3" s="714"/>
      <c r="P3" s="73"/>
      <c r="Q3" s="73"/>
      <c r="R3" s="73"/>
      <c r="S3" s="73"/>
      <c r="T3" s="73"/>
      <c r="U3" s="73"/>
      <c r="V3" s="73"/>
      <c r="W3" s="73"/>
    </row>
    <row r="4" spans="1:25" ht="15" customHeight="1" x14ac:dyDescent="0.25">
      <c r="A4" s="544" t="s">
        <v>6</v>
      </c>
      <c r="B4" s="545"/>
      <c r="C4" s="546"/>
      <c r="D4" s="73"/>
      <c r="E4" s="409" t="str">
        <f>IF(SpaceCD!I4=0,"",SpaceCD!I4)</f>
        <v/>
      </c>
      <c r="F4" s="73"/>
      <c r="G4" s="715" t="str">
        <f>IF(SpaceCD!I7=0,"",SpaceCD!I7)</f>
        <v/>
      </c>
      <c r="H4" s="716"/>
      <c r="I4" s="716"/>
      <c r="J4" s="717"/>
      <c r="L4" s="393" t="str">
        <f>IF(SpaceCD!I8=0,"",SpaceCD!I8)</f>
        <v/>
      </c>
      <c r="M4" s="412" t="str">
        <f>IF(SpaceCD!I9=0,"",SpaceCD!I9)</f>
        <v/>
      </c>
      <c r="N4" s="639" t="str">
        <f>IF(SpaceCD!I10=0,"",SpaceCD!I10)</f>
        <v/>
      </c>
      <c r="O4" s="718"/>
      <c r="P4" s="73"/>
      <c r="Q4" s="73"/>
      <c r="R4" s="73"/>
      <c r="S4" s="73"/>
      <c r="T4" s="73"/>
      <c r="U4" s="73"/>
      <c r="V4" s="73"/>
      <c r="W4" s="73"/>
    </row>
    <row r="5" spans="1:25" ht="15" customHeight="1" x14ac:dyDescent="0.25">
      <c r="A5" s="544"/>
      <c r="B5" s="545"/>
      <c r="C5" s="546"/>
      <c r="D5" s="73"/>
      <c r="E5" s="73"/>
      <c r="F5" s="73"/>
      <c r="G5" s="707" t="str">
        <f>_xlfn.CONCAT(SpaceCD!I11," ",SpaceCD!I12)</f>
        <v xml:space="preserve"> </v>
      </c>
      <c r="H5" s="708"/>
      <c r="I5" s="708"/>
      <c r="J5" s="709"/>
      <c r="L5" s="394"/>
      <c r="M5" s="73"/>
      <c r="N5" s="112"/>
      <c r="O5" s="73"/>
      <c r="P5" s="73"/>
      <c r="Q5" s="73"/>
      <c r="R5" s="73"/>
      <c r="S5" s="73"/>
      <c r="T5" s="73"/>
      <c r="U5" s="73"/>
      <c r="V5" s="73"/>
      <c r="W5" s="73"/>
    </row>
    <row r="6" spans="1:25" ht="15" customHeight="1" x14ac:dyDescent="0.25">
      <c r="A6" s="544" t="s">
        <v>8</v>
      </c>
      <c r="B6" s="545"/>
      <c r="C6" s="546"/>
      <c r="D6" s="73"/>
      <c r="E6" s="503" t="s">
        <v>840</v>
      </c>
      <c r="F6" s="73"/>
      <c r="G6" s="707" t="str">
        <f>_xlfn.CONCAT(SpaceCD!I13," ",SpaceCD!I14," ",SpaceCD!I16)</f>
        <v xml:space="preserve">  </v>
      </c>
      <c r="H6" s="708"/>
      <c r="I6" s="708"/>
      <c r="J6" s="709"/>
      <c r="L6" s="111"/>
      <c r="M6" s="73"/>
      <c r="N6" s="112"/>
      <c r="O6" s="73"/>
      <c r="P6" s="73"/>
      <c r="Q6" s="73"/>
      <c r="R6" s="73"/>
      <c r="S6" s="73"/>
      <c r="T6" s="73"/>
      <c r="U6" s="73"/>
      <c r="V6" s="73"/>
      <c r="W6" s="73"/>
    </row>
    <row r="7" spans="1:25" ht="15" customHeight="1" x14ac:dyDescent="0.25">
      <c r="A7" s="544"/>
      <c r="B7" s="545"/>
      <c r="C7" s="546"/>
      <c r="D7" s="73"/>
      <c r="E7" s="410" t="str">
        <f>_xlfn.CONCAT(SpaceCD!I21," ",SpaceCD!I22)</f>
        <v xml:space="preserve"> </v>
      </c>
      <c r="F7" s="73"/>
      <c r="G7" s="707" t="str">
        <f>IF(SpaceCD!I15=0," ",SpaceCD!I15)</f>
        <v xml:space="preserve"> </v>
      </c>
      <c r="H7" s="708"/>
      <c r="I7" s="708"/>
      <c r="J7" s="709"/>
      <c r="L7" s="111"/>
      <c r="M7" s="73"/>
      <c r="N7" s="112"/>
      <c r="O7" s="73"/>
      <c r="P7" s="73"/>
      <c r="Q7" s="73"/>
      <c r="R7" s="73"/>
      <c r="S7" s="73"/>
      <c r="T7" s="73"/>
      <c r="U7" s="73"/>
      <c r="V7" s="73"/>
      <c r="W7" s="73"/>
    </row>
    <row r="8" spans="1:25" ht="15" customHeight="1" x14ac:dyDescent="0.25">
      <c r="A8" s="532" t="s">
        <v>843</v>
      </c>
      <c r="B8" s="533"/>
      <c r="C8" s="534"/>
      <c r="D8" s="73"/>
      <c r="E8" s="410" t="str">
        <f>_xlfn.CONCAT("E: ",SpaceCD!I23)</f>
        <v xml:space="preserve">E: </v>
      </c>
      <c r="F8" s="73"/>
      <c r="G8" s="707" t="str">
        <f>_xlfn.CONCAT("T: ",SpaceCD!I17)</f>
        <v xml:space="preserve">T: </v>
      </c>
      <c r="H8" s="708"/>
      <c r="I8" s="708"/>
      <c r="J8" s="709"/>
      <c r="L8" s="111"/>
      <c r="M8" s="73"/>
      <c r="N8" s="112"/>
      <c r="O8" s="73"/>
      <c r="P8" s="73"/>
      <c r="Q8" s="73"/>
      <c r="R8" s="73"/>
      <c r="S8" s="73"/>
      <c r="T8" s="73"/>
      <c r="U8" s="73"/>
      <c r="V8" s="73"/>
      <c r="W8" s="73"/>
    </row>
    <row r="9" spans="1:25" ht="15" customHeight="1" x14ac:dyDescent="0.25">
      <c r="A9" s="535"/>
      <c r="B9" s="536"/>
      <c r="C9" s="537"/>
      <c r="D9" s="73"/>
      <c r="E9" s="411" t="str">
        <f>_xlfn.CONCAT("T: ",SpaceCD!I24)</f>
        <v xml:space="preserve">T: </v>
      </c>
      <c r="F9" s="73"/>
      <c r="G9" s="707" t="str">
        <f>_xlfn.CONCAT("Tax no. ",SpaceCD!I18)</f>
        <v xml:space="preserve">Tax no. </v>
      </c>
      <c r="H9" s="708"/>
      <c r="I9" s="708"/>
      <c r="J9" s="709"/>
      <c r="L9" s="111"/>
      <c r="M9" s="73"/>
      <c r="N9" s="112"/>
      <c r="O9" s="73"/>
      <c r="P9" s="73"/>
      <c r="Q9" s="73"/>
      <c r="R9" s="73"/>
      <c r="S9" s="73"/>
      <c r="T9" s="73"/>
      <c r="U9" s="73"/>
      <c r="V9" s="73"/>
      <c r="W9" s="73"/>
    </row>
    <row r="10" spans="1:25" ht="15" customHeight="1" x14ac:dyDescent="0.25">
      <c r="A10" s="532" t="s">
        <v>702</v>
      </c>
      <c r="B10" s="533"/>
      <c r="C10" s="534"/>
      <c r="D10" s="73"/>
      <c r="E10" s="405"/>
      <c r="F10" s="73"/>
      <c r="G10" s="710" t="str">
        <f>_xlfn.CONCAT("Reg no. ",SpaceCD!I19)</f>
        <v xml:space="preserve">Reg no. </v>
      </c>
      <c r="H10" s="711"/>
      <c r="I10" s="711"/>
      <c r="J10" s="712"/>
      <c r="L10" s="111"/>
      <c r="M10" s="73"/>
      <c r="N10" s="112"/>
      <c r="O10" s="73"/>
      <c r="P10" s="111"/>
      <c r="Q10" s="117"/>
      <c r="R10" s="111"/>
      <c r="S10" s="73"/>
      <c r="T10" s="73"/>
      <c r="U10" s="73"/>
      <c r="V10" s="73"/>
      <c r="W10" s="73"/>
    </row>
    <row r="11" spans="1:25" ht="15" customHeight="1" x14ac:dyDescent="0.25">
      <c r="A11" s="535"/>
      <c r="B11" s="536"/>
      <c r="C11" s="537"/>
      <c r="D11" s="73"/>
      <c r="E11" s="73"/>
      <c r="F11" s="73"/>
      <c r="G11" s="128"/>
      <c r="H11" s="128"/>
      <c r="I11" s="128"/>
      <c r="J11" s="128"/>
      <c r="L11" s="111"/>
      <c r="M11" s="73"/>
      <c r="N11" s="112"/>
      <c r="O11" s="73"/>
      <c r="P11" s="111"/>
      <c r="Q11" s="117"/>
      <c r="R11" s="111"/>
      <c r="S11" s="73"/>
      <c r="T11" s="73"/>
      <c r="U11" s="73"/>
      <c r="V11" s="73"/>
      <c r="W11" s="73"/>
    </row>
    <row r="12" spans="1:25" ht="15" customHeight="1" x14ac:dyDescent="0.25">
      <c r="A12" s="532" t="s">
        <v>703</v>
      </c>
      <c r="B12" s="533"/>
      <c r="C12" s="534"/>
      <c r="D12" s="73"/>
      <c r="E12" s="506" t="s">
        <v>104</v>
      </c>
      <c r="F12" s="507" t="s">
        <v>34</v>
      </c>
      <c r="G12" s="508" t="s">
        <v>35</v>
      </c>
      <c r="H12" s="508" t="s">
        <v>36</v>
      </c>
      <c r="I12" s="508" t="s">
        <v>37</v>
      </c>
      <c r="J12" s="509" t="s">
        <v>38</v>
      </c>
      <c r="L12" s="722" t="s">
        <v>239</v>
      </c>
      <c r="M12" s="722"/>
      <c r="N12" s="722"/>
      <c r="O12" s="722"/>
      <c r="P12" s="111"/>
      <c r="Q12" s="117"/>
      <c r="R12" s="111"/>
      <c r="S12" s="73"/>
      <c r="T12" s="73"/>
      <c r="U12" s="73"/>
      <c r="V12" s="73"/>
      <c r="W12" s="73"/>
    </row>
    <row r="13" spans="1:25" ht="15" customHeight="1" x14ac:dyDescent="0.25">
      <c r="A13" s="535"/>
      <c r="B13" s="536"/>
      <c r="C13" s="537"/>
      <c r="D13" s="73"/>
      <c r="E13" s="396"/>
      <c r="F13" s="397">
        <f>SUMIF(F16:F199,"&lt;&gt;9999",F16:F199)</f>
        <v>0</v>
      </c>
      <c r="G13" s="398">
        <f>SUM(G16:G199)</f>
        <v>0</v>
      </c>
      <c r="H13" s="398">
        <f>SUM(H16:H199)</f>
        <v>0</v>
      </c>
      <c r="I13" s="398">
        <f>SUM(I16:I199)</f>
        <v>0</v>
      </c>
      <c r="J13" s="399">
        <f>SUM(J16:J199)</f>
        <v>0</v>
      </c>
      <c r="L13" s="113" t="s">
        <v>165</v>
      </c>
      <c r="M13" s="114" t="s">
        <v>219</v>
      </c>
      <c r="N13" s="115" t="s">
        <v>34</v>
      </c>
      <c r="O13" s="116" t="s">
        <v>32</v>
      </c>
      <c r="P13" s="111"/>
      <c r="Q13" s="117"/>
      <c r="R13" s="118"/>
      <c r="S13" s="86"/>
      <c r="T13" s="86"/>
      <c r="U13" s="86"/>
      <c r="V13" s="86"/>
      <c r="W13" s="86"/>
      <c r="X13" s="5"/>
      <c r="Y13" s="5"/>
    </row>
    <row r="14" spans="1:25" ht="15" customHeight="1" x14ac:dyDescent="0.25">
      <c r="A14" s="532" t="s">
        <v>650</v>
      </c>
      <c r="B14" s="533"/>
      <c r="C14" s="534"/>
      <c r="D14" s="73"/>
      <c r="E14" s="73"/>
      <c r="F14" s="73"/>
      <c r="G14" s="128"/>
      <c r="H14" s="128"/>
      <c r="I14" s="128"/>
      <c r="J14" s="128"/>
      <c r="L14" s="403" t="str" cm="1">
        <f t="array" ref="L14:O14">_xlfn._xlws.FILTER(SpaceHelper!I5:L100,SpaceHelper!I5:I100&gt;1,"")</f>
        <v/>
      </c>
      <c r="M14" s="298">
        <v>0</v>
      </c>
      <c r="N14" s="404">
        <v>0</v>
      </c>
      <c r="O14" s="298">
        <v>0</v>
      </c>
      <c r="P14" s="111"/>
      <c r="Q14" s="117"/>
      <c r="R14" s="118"/>
      <c r="S14" s="86"/>
      <c r="T14" s="86"/>
      <c r="U14" s="86"/>
      <c r="V14" s="86"/>
      <c r="W14" s="86"/>
      <c r="X14" s="5"/>
      <c r="Y14" s="5"/>
    </row>
    <row r="15" spans="1:25" ht="15" customHeight="1" x14ac:dyDescent="0.25">
      <c r="A15" s="535"/>
      <c r="B15" s="536"/>
      <c r="C15" s="537"/>
      <c r="D15" s="73"/>
      <c r="E15" s="510" t="s">
        <v>105</v>
      </c>
      <c r="F15" s="511" t="s">
        <v>34</v>
      </c>
      <c r="G15" s="512" t="s">
        <v>35</v>
      </c>
      <c r="H15" s="512" t="s">
        <v>36</v>
      </c>
      <c r="I15" s="512" t="s">
        <v>37</v>
      </c>
      <c r="J15" s="513" t="s">
        <v>38</v>
      </c>
      <c r="P15" s="111"/>
      <c r="Q15" s="117"/>
      <c r="R15" s="118"/>
      <c r="S15" s="86"/>
      <c r="T15" s="86"/>
      <c r="U15" s="86"/>
      <c r="V15" s="86"/>
      <c r="W15" s="86"/>
      <c r="X15" s="5"/>
      <c r="Y15" s="5"/>
    </row>
    <row r="16" spans="1:25" ht="15" customHeight="1" x14ac:dyDescent="0.25">
      <c r="A16" s="532" t="s">
        <v>651</v>
      </c>
      <c r="B16" s="533"/>
      <c r="C16" s="534"/>
      <c r="D16" s="73"/>
      <c r="E16" s="400" t="str" cm="1">
        <f t="array" ref="E16">_xlfn._xlws.FILTER(SpaceHelper!B4:G214,SpaceHelper!C4:C214&gt;0,"")</f>
        <v/>
      </c>
      <c r="F16" s="401"/>
      <c r="G16" s="450"/>
      <c r="H16" s="451"/>
      <c r="I16" s="452"/>
      <c r="J16" s="452"/>
      <c r="K16" s="94"/>
      <c r="P16" s="111"/>
      <c r="Q16" s="73"/>
      <c r="R16" s="86"/>
      <c r="S16" s="86"/>
      <c r="T16" s="86"/>
      <c r="U16" s="86"/>
      <c r="V16" s="86"/>
      <c r="W16" s="86"/>
      <c r="X16" s="5"/>
      <c r="Y16" s="5"/>
    </row>
    <row r="17" spans="1:25" ht="15" customHeight="1" x14ac:dyDescent="0.25">
      <c r="A17" s="535"/>
      <c r="B17" s="536"/>
      <c r="C17" s="537"/>
      <c r="D17" s="73"/>
      <c r="G17" s="453"/>
      <c r="H17" s="453"/>
      <c r="I17" s="453"/>
      <c r="J17" s="453"/>
      <c r="P17" s="111"/>
      <c r="Q17" s="73"/>
      <c r="R17" s="118"/>
      <c r="S17" s="86"/>
      <c r="T17" s="86"/>
      <c r="U17" s="86"/>
      <c r="V17" s="86"/>
      <c r="W17" s="86"/>
      <c r="X17" s="5"/>
      <c r="Y17" s="5"/>
    </row>
    <row r="18" spans="1:25" ht="15" customHeight="1" x14ac:dyDescent="0.25">
      <c r="A18" s="532" t="s">
        <v>704</v>
      </c>
      <c r="B18" s="533"/>
      <c r="C18" s="534"/>
      <c r="D18" s="73"/>
      <c r="G18" s="453"/>
      <c r="H18" s="453"/>
      <c r="I18" s="453"/>
      <c r="J18" s="453"/>
      <c r="P18" s="111"/>
      <c r="Q18" s="73"/>
      <c r="R18" s="118"/>
      <c r="S18" s="86"/>
      <c r="T18" s="86"/>
      <c r="U18" s="86"/>
      <c r="V18" s="86"/>
      <c r="W18" s="86"/>
      <c r="X18" s="5"/>
      <c r="Y18" s="5"/>
    </row>
    <row r="19" spans="1:25" ht="15" customHeight="1" x14ac:dyDescent="0.25">
      <c r="A19" s="535"/>
      <c r="B19" s="536"/>
      <c r="C19" s="537"/>
      <c r="D19" s="73"/>
      <c r="G19" s="453"/>
      <c r="H19" s="453"/>
      <c r="I19" s="453"/>
      <c r="J19" s="453"/>
      <c r="P19" s="111"/>
      <c r="Q19" s="73"/>
      <c r="R19" s="118"/>
      <c r="S19" s="86"/>
      <c r="T19" s="86"/>
      <c r="U19" s="86"/>
      <c r="V19" s="86"/>
      <c r="W19" s="86"/>
      <c r="X19" s="5"/>
      <c r="Y19" s="5"/>
    </row>
    <row r="20" spans="1:25" ht="15" customHeight="1" x14ac:dyDescent="0.25">
      <c r="A20" s="532" t="s">
        <v>705</v>
      </c>
      <c r="B20" s="533"/>
      <c r="C20" s="534"/>
      <c r="D20" s="73"/>
      <c r="G20" s="453"/>
      <c r="H20" s="453"/>
      <c r="I20" s="453"/>
      <c r="J20" s="453"/>
      <c r="P20" s="111"/>
      <c r="Q20" s="73"/>
      <c r="R20" s="118"/>
      <c r="S20" s="86"/>
      <c r="T20" s="86"/>
      <c r="U20" s="86"/>
      <c r="V20" s="86"/>
      <c r="W20" s="86"/>
      <c r="X20" s="5"/>
      <c r="Y20" s="5"/>
    </row>
    <row r="21" spans="1:25" ht="15" customHeight="1" x14ac:dyDescent="0.25">
      <c r="A21" s="535"/>
      <c r="B21" s="536"/>
      <c r="C21" s="537"/>
      <c r="D21" s="73"/>
      <c r="G21" s="453"/>
      <c r="H21" s="453"/>
      <c r="I21" s="453"/>
      <c r="J21" s="453"/>
      <c r="P21" s="111"/>
      <c r="Q21" s="73"/>
      <c r="R21" s="118"/>
      <c r="S21" s="86"/>
      <c r="T21" s="86"/>
      <c r="U21" s="86"/>
      <c r="V21" s="86"/>
      <c r="W21" s="86"/>
      <c r="X21" s="5"/>
      <c r="Y21" s="5"/>
    </row>
    <row r="22" spans="1:25" ht="15" customHeight="1" x14ac:dyDescent="0.25">
      <c r="A22" s="532" t="s">
        <v>706</v>
      </c>
      <c r="B22" s="533"/>
      <c r="C22" s="534"/>
      <c r="D22" s="73"/>
      <c r="G22" s="453"/>
      <c r="H22" s="453"/>
      <c r="I22" s="453"/>
      <c r="J22" s="453"/>
      <c r="P22" s="73"/>
      <c r="Q22" s="73"/>
      <c r="R22" s="73"/>
      <c r="S22" s="73"/>
      <c r="T22" s="73"/>
      <c r="U22" s="73"/>
      <c r="V22" s="73"/>
      <c r="W22" s="73"/>
    </row>
    <row r="23" spans="1:25" ht="15" customHeight="1" x14ac:dyDescent="0.25">
      <c r="A23" s="535"/>
      <c r="B23" s="536"/>
      <c r="C23" s="537"/>
      <c r="D23" s="73"/>
      <c r="G23" s="453"/>
      <c r="H23" s="453"/>
      <c r="I23" s="453"/>
      <c r="J23" s="453"/>
      <c r="P23" s="73"/>
      <c r="Q23" s="73"/>
      <c r="R23" s="73"/>
      <c r="S23" s="73"/>
      <c r="T23" s="73"/>
      <c r="U23" s="73"/>
      <c r="V23" s="73"/>
      <c r="W23" s="73"/>
    </row>
    <row r="24" spans="1:25" ht="15" customHeight="1" x14ac:dyDescent="0.25">
      <c r="A24" s="532" t="s">
        <v>707</v>
      </c>
      <c r="B24" s="533"/>
      <c r="C24" s="534"/>
      <c r="D24" s="73"/>
      <c r="G24" s="453"/>
      <c r="H24" s="453"/>
      <c r="I24" s="453"/>
      <c r="J24" s="453"/>
      <c r="N24" s="301"/>
      <c r="P24" s="73"/>
      <c r="Q24" s="73"/>
      <c r="R24" s="73"/>
      <c r="S24" s="73"/>
      <c r="T24" s="73"/>
      <c r="U24" s="73"/>
      <c r="V24" s="73"/>
      <c r="W24" s="73"/>
    </row>
    <row r="25" spans="1:25" ht="15" customHeight="1" x14ac:dyDescent="0.25">
      <c r="A25" s="535"/>
      <c r="B25" s="536"/>
      <c r="C25" s="537"/>
      <c r="D25" s="73"/>
      <c r="G25" s="453"/>
      <c r="H25" s="453"/>
      <c r="I25" s="453"/>
      <c r="J25" s="453"/>
      <c r="N25" s="301"/>
      <c r="P25" s="73"/>
      <c r="Q25" s="73"/>
      <c r="R25" s="73"/>
      <c r="S25" s="73"/>
      <c r="T25" s="73"/>
      <c r="U25" s="73"/>
      <c r="V25" s="73"/>
      <c r="W25" s="73"/>
    </row>
    <row r="26" spans="1:25" ht="15" customHeight="1" x14ac:dyDescent="0.25">
      <c r="A26" s="532" t="s">
        <v>708</v>
      </c>
      <c r="B26" s="533"/>
      <c r="C26" s="534"/>
      <c r="D26" s="73"/>
      <c r="G26" s="453"/>
      <c r="H26" s="453"/>
      <c r="I26" s="453"/>
      <c r="J26" s="453"/>
      <c r="N26" s="301"/>
      <c r="P26" s="73"/>
      <c r="Q26" s="73"/>
      <c r="R26" s="73"/>
      <c r="S26" s="73"/>
      <c r="T26" s="73"/>
      <c r="U26" s="73"/>
      <c r="V26" s="73"/>
      <c r="W26" s="73"/>
    </row>
    <row r="27" spans="1:25" ht="15" customHeight="1" x14ac:dyDescent="0.25">
      <c r="A27" s="535"/>
      <c r="B27" s="536"/>
      <c r="C27" s="537"/>
      <c r="D27" s="73"/>
      <c r="G27" s="402"/>
      <c r="H27" s="402"/>
      <c r="I27" s="402"/>
      <c r="J27" s="402"/>
      <c r="N27" s="301"/>
      <c r="P27" s="73"/>
      <c r="Q27" s="73"/>
      <c r="R27" s="73"/>
      <c r="S27" s="73"/>
      <c r="T27" s="73"/>
      <c r="U27" s="73"/>
      <c r="V27" s="73"/>
      <c r="W27" s="73"/>
    </row>
    <row r="28" spans="1:25" ht="15" customHeight="1" x14ac:dyDescent="0.25">
      <c r="A28" s="532" t="s">
        <v>14</v>
      </c>
      <c r="B28" s="533"/>
      <c r="C28" s="534"/>
      <c r="D28" s="73"/>
      <c r="G28" s="402"/>
      <c r="H28" s="402"/>
      <c r="I28" s="402"/>
      <c r="J28" s="402"/>
      <c r="N28" s="301"/>
      <c r="P28" s="73"/>
      <c r="Q28" s="73"/>
      <c r="R28" s="73"/>
      <c r="S28" s="73"/>
      <c r="T28" s="73"/>
      <c r="U28" s="73"/>
      <c r="V28" s="73"/>
      <c r="W28" s="73"/>
    </row>
    <row r="29" spans="1:25" ht="15" customHeight="1" x14ac:dyDescent="0.25">
      <c r="A29" s="535"/>
      <c r="B29" s="536"/>
      <c r="C29" s="537"/>
      <c r="D29" s="73"/>
      <c r="G29" s="402"/>
      <c r="H29" s="402"/>
      <c r="I29" s="402"/>
      <c r="J29" s="402"/>
      <c r="N29" s="301"/>
      <c r="P29" s="73"/>
      <c r="Q29" s="73"/>
      <c r="R29" s="73"/>
      <c r="S29" s="73"/>
      <c r="T29" s="73"/>
      <c r="U29" s="73"/>
      <c r="V29" s="73"/>
      <c r="W29" s="73"/>
    </row>
    <row r="30" spans="1:25" ht="15" customHeight="1" x14ac:dyDescent="0.25">
      <c r="A30" s="591" t="s">
        <v>17</v>
      </c>
      <c r="B30" s="592"/>
      <c r="C30" s="593"/>
      <c r="D30" s="73"/>
      <c r="G30" s="402"/>
      <c r="H30" s="402"/>
      <c r="I30" s="402"/>
      <c r="J30" s="402"/>
      <c r="N30" s="301"/>
      <c r="P30" s="73"/>
      <c r="Q30" s="73"/>
      <c r="R30" s="73"/>
      <c r="S30" s="73"/>
      <c r="T30" s="73"/>
      <c r="U30" s="73"/>
      <c r="V30" s="73"/>
      <c r="W30" s="73"/>
    </row>
    <row r="31" spans="1:25" ht="15" customHeight="1" x14ac:dyDescent="0.25">
      <c r="A31" s="594"/>
      <c r="B31" s="595"/>
      <c r="C31" s="596"/>
      <c r="D31" s="73"/>
      <c r="G31" s="402"/>
      <c r="H31" s="402"/>
      <c r="I31" s="402"/>
      <c r="J31" s="402"/>
      <c r="N31" s="301"/>
      <c r="P31" s="73"/>
      <c r="Q31" s="73"/>
      <c r="R31" s="73"/>
      <c r="S31" s="73"/>
      <c r="T31" s="73"/>
      <c r="U31" s="73"/>
      <c r="V31" s="73"/>
      <c r="W31" s="73"/>
    </row>
    <row r="32" spans="1:25" ht="15" customHeight="1" x14ac:dyDescent="0.25">
      <c r="A32" s="532" t="s">
        <v>19</v>
      </c>
      <c r="B32" s="533"/>
      <c r="C32" s="534"/>
      <c r="D32" s="73"/>
      <c r="G32" s="402"/>
      <c r="H32" s="402"/>
      <c r="I32" s="402"/>
      <c r="J32" s="402"/>
      <c r="N32" s="301"/>
      <c r="P32" s="73"/>
      <c r="Q32" s="73"/>
      <c r="R32" s="73"/>
      <c r="S32" s="73"/>
      <c r="T32" s="73"/>
      <c r="U32" s="73"/>
      <c r="V32" s="73"/>
      <c r="W32" s="73"/>
    </row>
    <row r="33" spans="1:23" ht="15" customHeight="1" x14ac:dyDescent="0.25">
      <c r="A33" s="535"/>
      <c r="B33" s="536"/>
      <c r="C33" s="537"/>
      <c r="D33" s="73"/>
      <c r="G33" s="402"/>
      <c r="H33" s="402"/>
      <c r="I33" s="402"/>
      <c r="J33" s="402"/>
      <c r="N33" s="301"/>
      <c r="P33" s="73"/>
      <c r="Q33" s="73"/>
      <c r="R33" s="73"/>
      <c r="S33" s="73"/>
      <c r="T33" s="73"/>
      <c r="U33" s="73"/>
      <c r="V33" s="73"/>
      <c r="W33" s="73"/>
    </row>
    <row r="34" spans="1:23" ht="15" customHeight="1" x14ac:dyDescent="0.25">
      <c r="A34" s="81"/>
      <c r="B34" s="81"/>
      <c r="C34" s="81"/>
      <c r="D34" s="73"/>
      <c r="G34" s="402"/>
      <c r="H34" s="402"/>
      <c r="I34" s="402"/>
      <c r="J34" s="402"/>
      <c r="N34" s="301"/>
      <c r="P34" s="111"/>
      <c r="Q34" s="73"/>
      <c r="R34" s="111"/>
      <c r="S34" s="73"/>
      <c r="T34" s="73"/>
      <c r="U34" s="73"/>
      <c r="V34" s="73"/>
      <c r="W34" s="73"/>
    </row>
    <row r="35" spans="1:23" ht="15" customHeight="1" x14ac:dyDescent="0.25">
      <c r="A35" s="82"/>
      <c r="B35" s="82"/>
      <c r="C35" s="82"/>
      <c r="D35" s="73"/>
      <c r="G35" s="402"/>
      <c r="H35" s="402"/>
      <c r="I35" s="402"/>
      <c r="J35" s="402"/>
      <c r="N35" s="301"/>
      <c r="P35" s="111"/>
      <c r="Q35" s="73"/>
      <c r="R35" s="111"/>
      <c r="S35" s="73"/>
      <c r="T35" s="73"/>
      <c r="U35" s="73"/>
      <c r="V35" s="73"/>
      <c r="W35" s="73"/>
    </row>
    <row r="36" spans="1:23" ht="15" customHeight="1" x14ac:dyDescent="0.25">
      <c r="A36" s="539" t="s">
        <v>24</v>
      </c>
      <c r="B36" s="539"/>
      <c r="C36" s="539"/>
      <c r="D36" s="73"/>
      <c r="G36" s="402"/>
      <c r="H36" s="402"/>
      <c r="I36" s="402"/>
      <c r="J36" s="402"/>
      <c r="N36" s="301"/>
      <c r="P36" s="111"/>
      <c r="Q36" s="73"/>
      <c r="R36" s="111"/>
      <c r="S36" s="73"/>
      <c r="T36" s="73"/>
      <c r="U36" s="73"/>
      <c r="V36" s="73"/>
      <c r="W36" s="73"/>
    </row>
    <row r="37" spans="1:23" ht="15" customHeight="1" x14ac:dyDescent="0.25">
      <c r="A37" s="131" t="s">
        <v>98</v>
      </c>
      <c r="B37" s="76"/>
      <c r="C37" s="76"/>
      <c r="D37" s="73"/>
      <c r="G37" s="402"/>
      <c r="H37" s="402"/>
      <c r="I37" s="402"/>
      <c r="J37" s="402"/>
      <c r="N37" s="301"/>
      <c r="P37" s="73"/>
      <c r="Q37" s="73"/>
      <c r="R37" s="111"/>
      <c r="S37" s="73"/>
      <c r="T37" s="73"/>
      <c r="U37" s="73"/>
      <c r="V37" s="73"/>
      <c r="W37" s="73"/>
    </row>
    <row r="38" spans="1:23" ht="15" customHeight="1" x14ac:dyDescent="0.25">
      <c r="A38" s="131" t="s">
        <v>26</v>
      </c>
      <c r="B38" s="76"/>
      <c r="C38" s="76"/>
      <c r="D38" s="73"/>
      <c r="G38" s="402"/>
      <c r="H38" s="402"/>
      <c r="I38" s="402"/>
      <c r="J38" s="402"/>
      <c r="N38" s="301"/>
      <c r="P38" s="73"/>
      <c r="Q38" s="73"/>
      <c r="R38" s="111"/>
      <c r="S38" s="73"/>
      <c r="T38" s="73"/>
      <c r="U38" s="73"/>
      <c r="V38" s="73"/>
      <c r="W38" s="73"/>
    </row>
    <row r="39" spans="1:23" ht="15" customHeight="1" x14ac:dyDescent="0.25">
      <c r="A39" s="133" t="s">
        <v>27</v>
      </c>
      <c r="B39" s="76"/>
      <c r="C39" s="76"/>
      <c r="D39" s="73"/>
      <c r="G39" s="402"/>
      <c r="H39" s="402"/>
      <c r="I39" s="402"/>
      <c r="J39" s="402"/>
      <c r="P39" s="73"/>
      <c r="Q39" s="73"/>
      <c r="R39" s="111"/>
      <c r="S39" s="73"/>
      <c r="T39" s="73"/>
      <c r="U39" s="73"/>
      <c r="V39" s="73"/>
      <c r="W39" s="73"/>
    </row>
    <row r="40" spans="1:23" ht="15" customHeight="1" x14ac:dyDescent="0.25">
      <c r="A40" s="77" t="s">
        <v>28</v>
      </c>
      <c r="B40" s="76"/>
      <c r="C40" s="76"/>
      <c r="D40" s="73"/>
      <c r="G40" s="402"/>
      <c r="H40" s="402"/>
      <c r="I40" s="402"/>
      <c r="J40" s="402"/>
      <c r="P40" s="73"/>
      <c r="Q40" s="73"/>
      <c r="R40" s="111"/>
      <c r="S40" s="73"/>
      <c r="T40" s="73"/>
      <c r="U40" s="73"/>
      <c r="V40" s="73"/>
      <c r="W40" s="73"/>
    </row>
    <row r="41" spans="1:23" ht="15" customHeight="1" x14ac:dyDescent="0.25">
      <c r="A41" s="77" t="s">
        <v>29</v>
      </c>
      <c r="B41" s="76"/>
      <c r="C41" s="76"/>
      <c r="D41" s="73"/>
      <c r="G41" s="402"/>
      <c r="H41" s="402"/>
      <c r="I41" s="402"/>
      <c r="J41" s="402"/>
      <c r="P41" s="73"/>
      <c r="Q41" s="73"/>
      <c r="R41" s="73"/>
      <c r="S41" s="73"/>
      <c r="T41" s="73"/>
      <c r="U41" s="73"/>
      <c r="V41" s="73"/>
      <c r="W41" s="73"/>
    </row>
    <row r="42" spans="1:23" ht="15" customHeight="1" x14ac:dyDescent="0.25">
      <c r="A42" s="77" t="s">
        <v>30</v>
      </c>
      <c r="B42" s="76"/>
      <c r="C42" s="76"/>
      <c r="D42" s="73"/>
      <c r="G42" s="402"/>
      <c r="H42" s="402"/>
      <c r="I42" s="402"/>
      <c r="J42" s="402"/>
      <c r="P42" s="73"/>
      <c r="Q42" s="73"/>
      <c r="R42" s="111"/>
      <c r="S42" s="73"/>
      <c r="T42" s="73"/>
      <c r="U42" s="73"/>
      <c r="V42" s="73"/>
      <c r="W42" s="73"/>
    </row>
    <row r="43" spans="1:23" ht="15" customHeight="1" x14ac:dyDescent="0.25">
      <c r="A43" s="83"/>
      <c r="B43" s="76"/>
      <c r="C43" s="76"/>
      <c r="D43" s="73"/>
      <c r="G43" s="402"/>
      <c r="H43" s="402"/>
      <c r="I43" s="402"/>
      <c r="J43" s="402"/>
      <c r="P43" s="73"/>
      <c r="Q43" s="73"/>
      <c r="R43" s="111"/>
      <c r="S43" s="73"/>
      <c r="T43" s="73"/>
      <c r="U43" s="73"/>
      <c r="V43" s="73"/>
      <c r="W43" s="73"/>
    </row>
    <row r="44" spans="1:23" ht="15" customHeight="1" x14ac:dyDescent="0.25">
      <c r="A44" s="540" t="s">
        <v>830</v>
      </c>
      <c r="B44" s="540"/>
      <c r="C44" s="540"/>
      <c r="D44" s="73"/>
      <c r="G44" s="402"/>
      <c r="H44" s="402"/>
      <c r="I44" s="402"/>
      <c r="J44" s="402"/>
      <c r="P44" s="73"/>
      <c r="Q44" s="73"/>
      <c r="R44" s="111"/>
      <c r="S44" s="73"/>
      <c r="T44" s="73"/>
      <c r="U44" s="73"/>
      <c r="V44" s="73"/>
      <c r="W44" s="73"/>
    </row>
    <row r="45" spans="1:23" ht="15" customHeight="1" x14ac:dyDescent="0.25">
      <c r="A45" s="540"/>
      <c r="B45" s="540"/>
      <c r="C45" s="540"/>
      <c r="D45" s="73"/>
      <c r="G45" s="402"/>
      <c r="H45" s="402"/>
      <c r="I45" s="402"/>
      <c r="J45" s="402"/>
      <c r="P45" s="73"/>
      <c r="Q45" s="73"/>
      <c r="R45" s="111"/>
      <c r="S45" s="73"/>
      <c r="T45" s="73"/>
      <c r="U45" s="73"/>
      <c r="V45" s="73"/>
      <c r="W45" s="73"/>
    </row>
    <row r="46" spans="1:23" ht="15" customHeight="1" x14ac:dyDescent="0.25">
      <c r="A46" s="538" t="s">
        <v>31</v>
      </c>
      <c r="B46" s="538"/>
      <c r="C46" s="538"/>
      <c r="D46" s="73"/>
      <c r="G46" s="402"/>
      <c r="H46" s="402"/>
      <c r="I46" s="402"/>
      <c r="J46" s="402"/>
      <c r="P46" s="73"/>
      <c r="Q46" s="73"/>
      <c r="R46" s="111"/>
      <c r="S46" s="73"/>
      <c r="T46" s="73"/>
      <c r="U46" s="73"/>
      <c r="V46" s="73"/>
      <c r="W46" s="73"/>
    </row>
    <row r="47" spans="1:23" ht="15" customHeight="1" x14ac:dyDescent="0.25">
      <c r="A47" s="538"/>
      <c r="B47" s="538"/>
      <c r="C47" s="538"/>
      <c r="D47" s="73"/>
      <c r="G47" s="402"/>
      <c r="H47" s="402"/>
      <c r="I47" s="402"/>
      <c r="J47" s="402"/>
      <c r="P47" s="73"/>
      <c r="Q47" s="73"/>
      <c r="R47" s="111"/>
      <c r="S47" s="73"/>
      <c r="T47" s="73"/>
      <c r="U47" s="73"/>
      <c r="V47" s="73"/>
      <c r="W47" s="73"/>
    </row>
    <row r="48" spans="1:23" ht="15" customHeight="1" x14ac:dyDescent="0.25">
      <c r="A48" s="82"/>
      <c r="B48" s="82"/>
      <c r="C48" s="82"/>
      <c r="D48" s="73"/>
      <c r="G48" s="402"/>
      <c r="H48" s="402"/>
      <c r="I48" s="402"/>
      <c r="J48" s="402"/>
      <c r="P48" s="73"/>
      <c r="Q48" s="73"/>
      <c r="R48" s="111"/>
      <c r="S48" s="73"/>
      <c r="T48" s="73"/>
      <c r="U48" s="73"/>
      <c r="V48" s="73"/>
      <c r="W48" s="73"/>
    </row>
    <row r="49" spans="1:23" ht="15" customHeight="1" x14ac:dyDescent="0.25">
      <c r="A49" s="82"/>
      <c r="B49" s="82"/>
      <c r="C49" s="82"/>
      <c r="D49" s="73"/>
      <c r="G49" s="402"/>
      <c r="H49" s="402"/>
      <c r="I49" s="402"/>
      <c r="J49" s="402"/>
      <c r="P49" s="73"/>
      <c r="Q49" s="73"/>
      <c r="R49" s="111"/>
      <c r="S49" s="73"/>
      <c r="T49" s="73"/>
      <c r="U49" s="73"/>
      <c r="V49" s="73"/>
      <c r="W49" s="73"/>
    </row>
    <row r="50" spans="1:23" ht="15" customHeight="1" x14ac:dyDescent="0.25">
      <c r="A50" s="82"/>
      <c r="B50" s="82"/>
      <c r="C50" s="82"/>
      <c r="D50" s="73"/>
      <c r="G50" s="402"/>
      <c r="H50" s="402"/>
      <c r="I50" s="402"/>
      <c r="J50" s="402"/>
      <c r="P50" s="73"/>
      <c r="Q50" s="73"/>
      <c r="R50" s="73"/>
      <c r="S50" s="73"/>
      <c r="T50" s="73"/>
      <c r="U50" s="73"/>
      <c r="V50" s="73"/>
      <c r="W50" s="73"/>
    </row>
    <row r="51" spans="1:23" ht="15" customHeight="1" x14ac:dyDescent="0.25">
      <c r="A51" s="82"/>
      <c r="B51" s="82"/>
      <c r="C51" s="82"/>
      <c r="D51" s="73"/>
      <c r="G51" s="402"/>
      <c r="H51" s="402"/>
      <c r="I51" s="402"/>
      <c r="J51" s="402"/>
      <c r="P51" s="111"/>
      <c r="Q51" s="73"/>
      <c r="R51" s="111"/>
      <c r="S51" s="73"/>
      <c r="T51" s="73"/>
      <c r="U51" s="73"/>
      <c r="V51" s="73"/>
      <c r="W51" s="73"/>
    </row>
    <row r="52" spans="1:23" ht="15" customHeight="1" x14ac:dyDescent="0.25">
      <c r="D52" s="73"/>
      <c r="G52" s="402"/>
      <c r="H52" s="402"/>
      <c r="I52" s="402"/>
      <c r="J52" s="402"/>
      <c r="P52" s="111"/>
      <c r="Q52" s="73"/>
      <c r="R52" s="111"/>
      <c r="S52" s="73"/>
      <c r="T52" s="73"/>
      <c r="U52" s="73"/>
      <c r="V52" s="73"/>
      <c r="W52" s="73"/>
    </row>
    <row r="53" spans="1:23" ht="15" customHeight="1" x14ac:dyDescent="0.25">
      <c r="D53" s="73"/>
      <c r="G53" s="402"/>
      <c r="H53" s="402"/>
      <c r="I53" s="402"/>
      <c r="J53" s="402"/>
      <c r="P53" s="111"/>
      <c r="Q53" s="73"/>
      <c r="R53" s="111"/>
      <c r="S53" s="73"/>
      <c r="T53" s="73"/>
      <c r="U53" s="73"/>
      <c r="V53" s="73"/>
      <c r="W53" s="73"/>
    </row>
    <row r="54" spans="1:23" ht="15" customHeight="1" x14ac:dyDescent="0.25">
      <c r="D54" s="73"/>
      <c r="G54" s="402"/>
      <c r="H54" s="402"/>
      <c r="I54" s="402"/>
      <c r="J54" s="402"/>
      <c r="P54" s="111"/>
      <c r="Q54" s="73"/>
      <c r="R54" s="111"/>
      <c r="S54" s="73"/>
      <c r="T54" s="73"/>
      <c r="U54" s="73"/>
      <c r="V54" s="73"/>
      <c r="W54" s="73"/>
    </row>
    <row r="55" spans="1:23" ht="15" customHeight="1" x14ac:dyDescent="0.25">
      <c r="D55" s="73"/>
      <c r="G55" s="402"/>
      <c r="H55" s="402"/>
      <c r="I55" s="402"/>
      <c r="J55" s="402"/>
      <c r="P55" s="111"/>
      <c r="Q55" s="73"/>
      <c r="R55" s="111"/>
      <c r="S55" s="73"/>
      <c r="T55" s="73"/>
      <c r="U55" s="73"/>
      <c r="V55" s="73"/>
      <c r="W55" s="73"/>
    </row>
    <row r="56" spans="1:23" ht="15" customHeight="1" x14ac:dyDescent="0.25">
      <c r="D56" s="73"/>
      <c r="G56" s="402"/>
      <c r="H56" s="402"/>
      <c r="I56" s="402"/>
      <c r="J56" s="402"/>
      <c r="P56" s="111"/>
      <c r="Q56" s="73"/>
      <c r="R56" s="111"/>
      <c r="S56" s="73"/>
      <c r="T56" s="73"/>
      <c r="U56" s="73"/>
      <c r="V56" s="73"/>
      <c r="W56" s="73"/>
    </row>
    <row r="57" spans="1:23" ht="15" customHeight="1" x14ac:dyDescent="0.25">
      <c r="D57" s="73"/>
      <c r="G57" s="402"/>
      <c r="H57" s="402"/>
      <c r="I57" s="402"/>
      <c r="J57" s="402"/>
      <c r="P57" s="111"/>
      <c r="Q57" s="73"/>
      <c r="R57" s="111"/>
      <c r="S57" s="73"/>
      <c r="T57" s="73"/>
      <c r="U57" s="73"/>
      <c r="V57" s="73"/>
      <c r="W57" s="73"/>
    </row>
    <row r="58" spans="1:23" ht="15" customHeight="1" x14ac:dyDescent="0.25">
      <c r="D58" s="73"/>
      <c r="G58" s="402"/>
      <c r="H58" s="402"/>
      <c r="I58" s="402"/>
      <c r="J58" s="402"/>
      <c r="P58" s="111"/>
      <c r="Q58" s="73"/>
      <c r="R58" s="111"/>
      <c r="S58" s="73"/>
      <c r="T58" s="73"/>
      <c r="U58" s="73"/>
      <c r="V58" s="73"/>
      <c r="W58" s="73"/>
    </row>
    <row r="59" spans="1:23" ht="15" customHeight="1" x14ac:dyDescent="0.25">
      <c r="D59" s="73"/>
      <c r="G59" s="402"/>
      <c r="H59" s="402"/>
      <c r="I59" s="402"/>
      <c r="J59" s="402"/>
      <c r="P59" s="111"/>
      <c r="Q59" s="73"/>
      <c r="R59" s="111"/>
      <c r="S59" s="73"/>
      <c r="T59" s="73"/>
      <c r="U59" s="73"/>
      <c r="V59" s="73"/>
      <c r="W59" s="73"/>
    </row>
    <row r="60" spans="1:23" ht="15" customHeight="1" x14ac:dyDescent="0.25">
      <c r="D60" s="73"/>
      <c r="G60" s="402"/>
      <c r="H60" s="402"/>
      <c r="I60" s="402"/>
      <c r="J60" s="402"/>
      <c r="P60" s="111"/>
      <c r="Q60" s="73"/>
      <c r="R60" s="111"/>
      <c r="S60" s="73"/>
      <c r="T60" s="73"/>
      <c r="U60" s="73"/>
      <c r="V60" s="73"/>
      <c r="W60" s="73"/>
    </row>
    <row r="61" spans="1:23" ht="15" customHeight="1" x14ac:dyDescent="0.25">
      <c r="D61" s="73"/>
      <c r="G61" s="402"/>
      <c r="H61" s="402"/>
      <c r="I61" s="402"/>
      <c r="J61" s="402"/>
      <c r="P61" s="73"/>
      <c r="Q61" s="73"/>
      <c r="R61" s="73"/>
      <c r="S61" s="73"/>
      <c r="T61" s="73"/>
      <c r="U61" s="73"/>
      <c r="V61" s="73"/>
      <c r="W61" s="73"/>
    </row>
    <row r="62" spans="1:23" ht="15" customHeight="1" x14ac:dyDescent="0.25">
      <c r="D62" s="73"/>
      <c r="G62" s="402"/>
      <c r="H62" s="402"/>
      <c r="I62" s="402"/>
      <c r="J62" s="402"/>
      <c r="P62" s="111"/>
      <c r="Q62" s="73"/>
      <c r="R62" s="111"/>
      <c r="S62" s="73"/>
      <c r="T62" s="73"/>
      <c r="U62" s="73"/>
      <c r="V62" s="73"/>
      <c r="W62" s="73"/>
    </row>
    <row r="63" spans="1:23" ht="15" customHeight="1" x14ac:dyDescent="0.25">
      <c r="D63" s="73"/>
      <c r="G63" s="402"/>
      <c r="H63" s="402"/>
      <c r="I63" s="402"/>
      <c r="J63" s="402"/>
      <c r="P63" s="111"/>
      <c r="Q63" s="73"/>
      <c r="R63" s="111"/>
      <c r="S63" s="73"/>
      <c r="T63" s="73"/>
      <c r="U63" s="73"/>
      <c r="V63" s="73"/>
      <c r="W63" s="73"/>
    </row>
    <row r="64" spans="1:23" ht="15" customHeight="1" x14ac:dyDescent="0.25">
      <c r="D64" s="73"/>
      <c r="G64" s="402"/>
      <c r="H64" s="402"/>
      <c r="I64" s="402"/>
      <c r="J64" s="402"/>
      <c r="P64" s="111"/>
      <c r="Q64" s="73"/>
      <c r="R64" s="111"/>
      <c r="S64" s="73"/>
      <c r="T64" s="73"/>
      <c r="U64" s="73"/>
      <c r="V64" s="73"/>
      <c r="W64" s="73"/>
    </row>
    <row r="65" spans="4:23" ht="15" customHeight="1" x14ac:dyDescent="0.25">
      <c r="D65" s="73"/>
      <c r="G65" s="402"/>
      <c r="H65" s="402"/>
      <c r="I65" s="402"/>
      <c r="J65" s="402"/>
      <c r="P65" s="111"/>
      <c r="Q65" s="73"/>
      <c r="R65" s="111"/>
      <c r="S65" s="73"/>
      <c r="T65" s="73"/>
      <c r="U65" s="73"/>
      <c r="V65" s="73"/>
      <c r="W65" s="73"/>
    </row>
    <row r="66" spans="4:23" ht="15" customHeight="1" x14ac:dyDescent="0.25">
      <c r="D66" s="73"/>
      <c r="G66" s="402"/>
      <c r="H66" s="402"/>
      <c r="I66" s="402"/>
      <c r="J66" s="402"/>
      <c r="P66" s="111"/>
      <c r="Q66" s="73"/>
      <c r="R66" s="111"/>
      <c r="S66" s="73"/>
      <c r="T66" s="73"/>
      <c r="U66" s="73"/>
      <c r="V66" s="73"/>
      <c r="W66" s="73"/>
    </row>
    <row r="67" spans="4:23" ht="15" customHeight="1" x14ac:dyDescent="0.25">
      <c r="D67" s="73"/>
      <c r="G67" s="402"/>
      <c r="H67" s="402"/>
      <c r="I67" s="402"/>
      <c r="J67" s="402"/>
      <c r="P67" s="111"/>
      <c r="Q67" s="73"/>
      <c r="R67" s="111"/>
      <c r="S67" s="73"/>
      <c r="T67" s="73"/>
      <c r="U67" s="73"/>
      <c r="V67" s="73"/>
      <c r="W67" s="73"/>
    </row>
    <row r="68" spans="4:23" ht="15" customHeight="1" x14ac:dyDescent="0.25">
      <c r="D68" s="73"/>
      <c r="G68" s="402"/>
      <c r="H68" s="402"/>
      <c r="I68" s="402"/>
      <c r="J68" s="402"/>
      <c r="P68" s="111"/>
      <c r="Q68" s="73"/>
      <c r="R68" s="111"/>
      <c r="S68" s="73"/>
      <c r="T68" s="73"/>
      <c r="U68" s="73"/>
      <c r="V68" s="73"/>
      <c r="W68" s="73"/>
    </row>
    <row r="69" spans="4:23" ht="15" customHeight="1" x14ac:dyDescent="0.25">
      <c r="D69" s="73"/>
      <c r="G69" s="402"/>
      <c r="H69" s="402"/>
      <c r="I69" s="402"/>
      <c r="J69" s="402"/>
      <c r="P69" s="111"/>
      <c r="Q69" s="73"/>
      <c r="R69" s="111"/>
      <c r="S69" s="73"/>
      <c r="T69" s="73"/>
      <c r="U69" s="73"/>
      <c r="V69" s="73"/>
      <c r="W69" s="73"/>
    </row>
    <row r="70" spans="4:23" ht="15" customHeight="1" x14ac:dyDescent="0.25">
      <c r="D70" s="73"/>
      <c r="G70" s="402"/>
      <c r="H70" s="402"/>
      <c r="I70" s="402"/>
      <c r="J70" s="402"/>
      <c r="P70" s="73"/>
      <c r="Q70" s="73"/>
      <c r="R70" s="73"/>
      <c r="S70" s="73"/>
      <c r="T70" s="73"/>
      <c r="U70" s="73"/>
      <c r="V70" s="73"/>
      <c r="W70" s="73"/>
    </row>
    <row r="71" spans="4:23" ht="15" customHeight="1" x14ac:dyDescent="0.25">
      <c r="D71" s="73"/>
      <c r="G71" s="402"/>
      <c r="H71" s="402"/>
      <c r="I71" s="402"/>
      <c r="J71" s="402"/>
      <c r="P71" s="111"/>
      <c r="Q71" s="73"/>
      <c r="R71" s="111"/>
      <c r="S71" s="73"/>
      <c r="T71" s="73"/>
      <c r="U71" s="73"/>
      <c r="V71" s="73"/>
      <c r="W71" s="73"/>
    </row>
    <row r="72" spans="4:23" ht="15" customHeight="1" x14ac:dyDescent="0.25">
      <c r="D72" s="73"/>
      <c r="G72" s="402"/>
      <c r="H72" s="402"/>
      <c r="I72" s="402"/>
      <c r="J72" s="402"/>
      <c r="P72" s="111"/>
      <c r="Q72" s="73"/>
      <c r="R72" s="111"/>
      <c r="S72" s="73"/>
      <c r="T72" s="73"/>
      <c r="U72" s="73"/>
      <c r="V72" s="73"/>
      <c r="W72" s="73"/>
    </row>
    <row r="73" spans="4:23" ht="15" customHeight="1" x14ac:dyDescent="0.25">
      <c r="D73" s="73"/>
      <c r="G73" s="402"/>
      <c r="H73" s="402"/>
      <c r="I73" s="402"/>
      <c r="J73" s="402"/>
      <c r="P73" s="111"/>
      <c r="Q73" s="73"/>
      <c r="R73" s="111"/>
      <c r="S73" s="73"/>
      <c r="T73" s="73"/>
      <c r="U73" s="73"/>
      <c r="V73" s="73"/>
      <c r="W73" s="73"/>
    </row>
    <row r="74" spans="4:23" ht="15" customHeight="1" x14ac:dyDescent="0.25">
      <c r="D74" s="73"/>
      <c r="G74" s="402"/>
      <c r="H74" s="402"/>
      <c r="I74" s="402"/>
      <c r="J74" s="402"/>
      <c r="P74" s="111"/>
      <c r="Q74" s="73"/>
      <c r="R74" s="111"/>
      <c r="S74" s="73"/>
      <c r="T74" s="73"/>
      <c r="U74" s="73"/>
      <c r="V74" s="73"/>
      <c r="W74" s="73"/>
    </row>
    <row r="75" spans="4:23" ht="15" customHeight="1" x14ac:dyDescent="0.25">
      <c r="D75" s="73"/>
      <c r="G75" s="402"/>
      <c r="H75" s="402"/>
      <c r="I75" s="402"/>
      <c r="J75" s="402"/>
      <c r="P75" s="111"/>
      <c r="Q75" s="73"/>
      <c r="R75" s="111"/>
      <c r="S75" s="73"/>
      <c r="T75" s="73"/>
      <c r="U75" s="73"/>
      <c r="V75" s="73"/>
      <c r="W75" s="73"/>
    </row>
    <row r="76" spans="4:23" ht="15" customHeight="1" x14ac:dyDescent="0.25">
      <c r="D76" s="73"/>
      <c r="G76" s="402"/>
      <c r="H76" s="402"/>
      <c r="I76" s="402"/>
      <c r="J76" s="402"/>
      <c r="P76" s="111"/>
      <c r="Q76" s="73"/>
      <c r="R76" s="111"/>
      <c r="S76" s="73"/>
      <c r="T76" s="73"/>
      <c r="U76" s="73"/>
      <c r="V76" s="73"/>
      <c r="W76" s="73"/>
    </row>
    <row r="77" spans="4:23" ht="15" customHeight="1" x14ac:dyDescent="0.25">
      <c r="D77" s="73"/>
      <c r="G77" s="402"/>
      <c r="H77" s="402"/>
      <c r="I77" s="402"/>
      <c r="J77" s="402"/>
      <c r="P77" s="73"/>
      <c r="Q77" s="73"/>
      <c r="R77" s="73"/>
      <c r="S77" s="73"/>
      <c r="T77" s="73"/>
      <c r="U77" s="73"/>
      <c r="V77" s="73"/>
      <c r="W77" s="73"/>
    </row>
    <row r="78" spans="4:23" ht="15" customHeight="1" x14ac:dyDescent="0.25">
      <c r="D78" s="73"/>
      <c r="G78" s="402"/>
      <c r="H78" s="402"/>
      <c r="I78" s="402"/>
      <c r="J78" s="402"/>
      <c r="P78" s="111"/>
      <c r="Q78" s="73"/>
      <c r="R78" s="111"/>
      <c r="S78" s="73"/>
      <c r="T78" s="73"/>
      <c r="U78" s="73"/>
      <c r="V78" s="73"/>
      <c r="W78" s="73"/>
    </row>
    <row r="79" spans="4:23" ht="15" customHeight="1" x14ac:dyDescent="0.25">
      <c r="D79" s="73"/>
      <c r="G79" s="402"/>
      <c r="H79" s="402"/>
      <c r="I79" s="402"/>
      <c r="J79" s="402"/>
      <c r="P79" s="111"/>
      <c r="Q79" s="73"/>
      <c r="R79" s="111"/>
      <c r="S79" s="73"/>
      <c r="T79" s="73"/>
      <c r="U79" s="73"/>
      <c r="V79" s="73"/>
      <c r="W79" s="73"/>
    </row>
    <row r="80" spans="4:23" ht="15" customHeight="1" x14ac:dyDescent="0.25">
      <c r="D80" s="73"/>
      <c r="G80" s="402"/>
      <c r="H80" s="402"/>
      <c r="I80" s="402"/>
      <c r="J80" s="402"/>
      <c r="P80" s="111"/>
      <c r="Q80" s="73"/>
      <c r="R80" s="111"/>
      <c r="S80" s="73"/>
      <c r="T80" s="73"/>
      <c r="U80" s="73"/>
      <c r="V80" s="73"/>
      <c r="W80" s="73"/>
    </row>
    <row r="81" spans="4:23" ht="15" customHeight="1" x14ac:dyDescent="0.25">
      <c r="D81" s="73"/>
      <c r="G81" s="402"/>
      <c r="H81" s="402"/>
      <c r="I81" s="402"/>
      <c r="J81" s="402"/>
      <c r="P81" s="111"/>
      <c r="Q81" s="73"/>
      <c r="R81" s="111"/>
      <c r="S81" s="73"/>
      <c r="T81" s="73"/>
      <c r="U81" s="73"/>
      <c r="V81" s="73"/>
      <c r="W81" s="73"/>
    </row>
    <row r="82" spans="4:23" ht="15" customHeight="1" x14ac:dyDescent="0.25">
      <c r="D82" s="73"/>
      <c r="G82" s="402"/>
      <c r="H82" s="402"/>
      <c r="I82" s="402"/>
      <c r="J82" s="402"/>
      <c r="P82" s="111"/>
      <c r="Q82" s="73"/>
      <c r="R82" s="111"/>
      <c r="S82" s="73"/>
      <c r="T82" s="73"/>
      <c r="U82" s="73"/>
      <c r="V82" s="73"/>
      <c r="W82" s="73"/>
    </row>
    <row r="83" spans="4:23" ht="15" customHeight="1" x14ac:dyDescent="0.25">
      <c r="D83" s="73"/>
      <c r="G83" s="402"/>
      <c r="H83" s="402"/>
      <c r="I83" s="402"/>
      <c r="J83" s="402"/>
      <c r="P83" s="111"/>
      <c r="Q83" s="73"/>
      <c r="R83" s="111"/>
      <c r="S83" s="73"/>
      <c r="T83" s="73"/>
      <c r="U83" s="73"/>
      <c r="V83" s="73"/>
      <c r="W83" s="73"/>
    </row>
    <row r="84" spans="4:23" ht="15" customHeight="1" x14ac:dyDescent="0.25">
      <c r="D84" s="73"/>
      <c r="G84" s="402"/>
      <c r="H84" s="402"/>
      <c r="I84" s="402"/>
      <c r="J84" s="402"/>
      <c r="P84" s="111"/>
      <c r="Q84" s="73"/>
      <c r="R84" s="111"/>
      <c r="S84" s="73"/>
      <c r="T84" s="73"/>
      <c r="U84" s="73"/>
      <c r="V84" s="73"/>
      <c r="W84" s="73"/>
    </row>
    <row r="85" spans="4:23" ht="15" customHeight="1" x14ac:dyDescent="0.25">
      <c r="D85" s="73"/>
      <c r="G85" s="402"/>
      <c r="H85" s="402"/>
      <c r="I85" s="402"/>
      <c r="J85" s="402"/>
      <c r="P85" s="111"/>
      <c r="Q85" s="73"/>
      <c r="R85" s="111"/>
      <c r="S85" s="73"/>
      <c r="T85" s="73"/>
      <c r="U85" s="73"/>
      <c r="V85" s="73"/>
      <c r="W85" s="73"/>
    </row>
    <row r="86" spans="4:23" ht="15" customHeight="1" x14ac:dyDescent="0.25">
      <c r="D86" s="73"/>
      <c r="G86" s="402"/>
      <c r="H86" s="402"/>
      <c r="I86" s="402"/>
      <c r="J86" s="402"/>
      <c r="P86" s="111"/>
      <c r="Q86" s="73"/>
      <c r="R86" s="111"/>
      <c r="S86" s="73"/>
      <c r="T86" s="73"/>
      <c r="U86" s="73"/>
      <c r="V86" s="73"/>
      <c r="W86" s="73"/>
    </row>
    <row r="87" spans="4:23" ht="15" customHeight="1" x14ac:dyDescent="0.25">
      <c r="D87" s="73"/>
      <c r="G87" s="402"/>
      <c r="H87" s="402"/>
      <c r="I87" s="402"/>
      <c r="J87" s="402"/>
      <c r="P87" s="73"/>
      <c r="Q87" s="73"/>
      <c r="R87" s="73"/>
      <c r="S87" s="73"/>
      <c r="T87" s="73"/>
      <c r="U87" s="73"/>
      <c r="V87" s="73"/>
      <c r="W87" s="73"/>
    </row>
    <row r="88" spans="4:23" ht="15" customHeight="1" x14ac:dyDescent="0.25">
      <c r="D88" s="73"/>
      <c r="G88" s="402"/>
      <c r="H88" s="402"/>
      <c r="I88" s="402"/>
      <c r="J88" s="402"/>
      <c r="P88" s="111"/>
      <c r="Q88" s="73"/>
      <c r="R88" s="111"/>
      <c r="S88" s="73"/>
      <c r="T88" s="73"/>
      <c r="U88" s="73"/>
      <c r="V88" s="73"/>
      <c r="W88" s="73"/>
    </row>
    <row r="89" spans="4:23" ht="15" customHeight="1" x14ac:dyDescent="0.25">
      <c r="D89" s="73"/>
      <c r="G89" s="402"/>
      <c r="H89" s="402"/>
      <c r="I89" s="402"/>
      <c r="J89" s="402"/>
      <c r="P89" s="111"/>
      <c r="Q89" s="73"/>
      <c r="R89" s="111"/>
      <c r="S89" s="73"/>
      <c r="T89" s="73"/>
      <c r="U89" s="73"/>
      <c r="V89" s="73"/>
      <c r="W89" s="73"/>
    </row>
    <row r="90" spans="4:23" ht="15" customHeight="1" x14ac:dyDescent="0.25">
      <c r="D90" s="73"/>
      <c r="G90" s="402"/>
      <c r="H90" s="402"/>
      <c r="I90" s="402"/>
      <c r="J90" s="402"/>
      <c r="P90" s="73"/>
      <c r="Q90" s="73"/>
      <c r="R90" s="73"/>
      <c r="S90" s="73"/>
      <c r="T90" s="73"/>
      <c r="U90" s="73"/>
      <c r="V90" s="73"/>
      <c r="W90" s="73"/>
    </row>
    <row r="91" spans="4:23" ht="15" customHeight="1" x14ac:dyDescent="0.25">
      <c r="D91" s="73"/>
      <c r="G91" s="402"/>
      <c r="H91" s="402"/>
      <c r="I91" s="402"/>
      <c r="J91" s="402"/>
      <c r="P91" s="111"/>
      <c r="Q91" s="73"/>
      <c r="R91" s="111"/>
      <c r="S91" s="73"/>
      <c r="T91" s="73"/>
      <c r="U91" s="73"/>
      <c r="V91" s="73"/>
      <c r="W91" s="73"/>
    </row>
    <row r="92" spans="4:23" ht="15" customHeight="1" x14ac:dyDescent="0.25">
      <c r="D92" s="73"/>
      <c r="G92" s="402"/>
      <c r="H92" s="402"/>
      <c r="I92" s="402"/>
      <c r="J92" s="402"/>
      <c r="P92" s="111"/>
      <c r="Q92" s="73"/>
      <c r="R92" s="111"/>
      <c r="S92" s="73"/>
      <c r="T92" s="73"/>
      <c r="U92" s="73"/>
      <c r="V92" s="73"/>
      <c r="W92" s="73"/>
    </row>
    <row r="93" spans="4:23" ht="15" customHeight="1" x14ac:dyDescent="0.25">
      <c r="D93" s="73"/>
      <c r="G93" s="402"/>
      <c r="H93" s="402"/>
      <c r="I93" s="402"/>
      <c r="J93" s="402"/>
      <c r="P93" s="111"/>
      <c r="Q93" s="73"/>
      <c r="R93" s="111"/>
      <c r="S93" s="73"/>
      <c r="T93" s="73"/>
      <c r="U93" s="73"/>
      <c r="V93" s="73"/>
      <c r="W93" s="73"/>
    </row>
    <row r="94" spans="4:23" ht="15" customHeight="1" x14ac:dyDescent="0.25">
      <c r="D94" s="73"/>
      <c r="G94" s="402"/>
      <c r="H94" s="402"/>
      <c r="I94" s="402"/>
      <c r="J94" s="402"/>
      <c r="P94" s="111"/>
      <c r="Q94" s="73"/>
      <c r="R94" s="111"/>
      <c r="S94" s="73"/>
      <c r="T94" s="73"/>
      <c r="U94" s="73"/>
      <c r="V94" s="73"/>
      <c r="W94" s="73"/>
    </row>
    <row r="95" spans="4:23" ht="15" customHeight="1" x14ac:dyDescent="0.25">
      <c r="D95" s="73"/>
      <c r="G95" s="402"/>
      <c r="H95" s="402"/>
      <c r="I95" s="402"/>
      <c r="J95" s="402"/>
      <c r="P95" s="111"/>
      <c r="Q95" s="73"/>
      <c r="R95" s="111"/>
      <c r="S95" s="73"/>
      <c r="T95" s="73"/>
      <c r="U95" s="73"/>
      <c r="V95" s="73"/>
      <c r="W95" s="73"/>
    </row>
    <row r="96" spans="4:23" ht="15" customHeight="1" x14ac:dyDescent="0.25">
      <c r="D96" s="73"/>
      <c r="G96" s="402"/>
      <c r="H96" s="402"/>
      <c r="I96" s="402"/>
      <c r="J96" s="402"/>
      <c r="P96" s="111"/>
      <c r="Q96" s="73"/>
      <c r="R96" s="111"/>
      <c r="S96" s="73"/>
      <c r="T96" s="73"/>
      <c r="U96" s="73"/>
      <c r="V96" s="73"/>
      <c r="W96" s="73"/>
    </row>
    <row r="97" spans="4:23" ht="15" customHeight="1" x14ac:dyDescent="0.25">
      <c r="D97" s="73"/>
      <c r="G97" s="402"/>
      <c r="H97" s="402"/>
      <c r="I97" s="402"/>
      <c r="J97" s="402"/>
      <c r="P97" s="111"/>
      <c r="Q97" s="73"/>
      <c r="R97" s="111"/>
      <c r="S97" s="73"/>
      <c r="T97" s="73"/>
      <c r="U97" s="73"/>
      <c r="V97" s="73"/>
      <c r="W97" s="73"/>
    </row>
    <row r="98" spans="4:23" ht="15" customHeight="1" x14ac:dyDescent="0.25">
      <c r="D98" s="73"/>
      <c r="G98" s="402"/>
      <c r="H98" s="402"/>
      <c r="I98" s="402"/>
      <c r="J98" s="402"/>
      <c r="P98" s="111"/>
      <c r="Q98" s="73"/>
      <c r="R98" s="111"/>
      <c r="S98" s="73"/>
      <c r="T98" s="73"/>
      <c r="U98" s="73"/>
      <c r="V98" s="73"/>
      <c r="W98" s="73"/>
    </row>
    <row r="99" spans="4:23" ht="15" customHeight="1" x14ac:dyDescent="0.25">
      <c r="D99" s="73"/>
      <c r="G99" s="402"/>
      <c r="H99" s="402"/>
      <c r="I99" s="402"/>
      <c r="J99" s="402"/>
      <c r="P99" s="111"/>
      <c r="Q99" s="73"/>
      <c r="R99" s="111"/>
      <c r="S99" s="73"/>
      <c r="T99" s="73"/>
      <c r="U99" s="73"/>
      <c r="V99" s="73"/>
      <c r="W99" s="73"/>
    </row>
    <row r="100" spans="4:23" ht="15" customHeight="1" x14ac:dyDescent="0.25">
      <c r="G100" s="402"/>
      <c r="H100" s="402"/>
      <c r="I100" s="402"/>
      <c r="J100" s="402"/>
    </row>
    <row r="101" spans="4:23" ht="15" customHeight="1" x14ac:dyDescent="0.25">
      <c r="G101" s="402"/>
      <c r="H101" s="402"/>
      <c r="I101" s="402"/>
      <c r="J101" s="402"/>
      <c r="P101" s="8"/>
      <c r="R101" s="8"/>
    </row>
    <row r="102" spans="4:23" ht="15" customHeight="1" x14ac:dyDescent="0.25">
      <c r="G102" s="402"/>
      <c r="H102" s="402"/>
      <c r="I102" s="402"/>
      <c r="J102" s="402"/>
      <c r="P102" s="8"/>
      <c r="R102" s="8"/>
    </row>
    <row r="103" spans="4:23" ht="15" customHeight="1" x14ac:dyDescent="0.25">
      <c r="G103" s="402"/>
      <c r="H103" s="402"/>
      <c r="I103" s="402"/>
      <c r="J103" s="402"/>
      <c r="P103" s="8"/>
      <c r="R103" s="8"/>
    </row>
    <row r="104" spans="4:23" ht="15" customHeight="1" x14ac:dyDescent="0.25">
      <c r="G104" s="402"/>
      <c r="H104" s="402"/>
      <c r="I104" s="402"/>
      <c r="J104" s="402"/>
      <c r="P104" s="8"/>
      <c r="R104" s="8"/>
    </row>
    <row r="105" spans="4:23" ht="15" customHeight="1" x14ac:dyDescent="0.25">
      <c r="G105" s="402"/>
      <c r="H105" s="402"/>
      <c r="I105" s="402"/>
      <c r="J105" s="402"/>
      <c r="P105" s="8"/>
      <c r="R105" s="8"/>
    </row>
    <row r="106" spans="4:23" ht="15" customHeight="1" x14ac:dyDescent="0.25">
      <c r="G106" s="402"/>
      <c r="H106" s="402"/>
      <c r="I106" s="402"/>
      <c r="J106" s="402"/>
    </row>
    <row r="107" spans="4:23" ht="15" customHeight="1" x14ac:dyDescent="0.25">
      <c r="G107" s="453"/>
      <c r="H107" s="453"/>
      <c r="I107" s="453"/>
      <c r="J107" s="453"/>
    </row>
    <row r="108" spans="4:23" ht="15" customHeight="1" x14ac:dyDescent="0.25">
      <c r="G108" s="453"/>
      <c r="H108" s="453"/>
      <c r="I108" s="453"/>
      <c r="J108" s="453"/>
    </row>
    <row r="109" spans="4:23" ht="15" customHeight="1" x14ac:dyDescent="0.25">
      <c r="G109" s="453"/>
      <c r="H109" s="453"/>
      <c r="I109" s="453"/>
      <c r="J109" s="453"/>
    </row>
    <row r="110" spans="4:23" ht="15" customHeight="1" x14ac:dyDescent="0.25">
      <c r="G110" s="453"/>
      <c r="H110" s="453"/>
      <c r="I110" s="453"/>
      <c r="J110" s="453"/>
    </row>
    <row r="111" spans="4:23" ht="15" customHeight="1" x14ac:dyDescent="0.25">
      <c r="G111" s="453"/>
      <c r="H111" s="453"/>
      <c r="I111" s="453"/>
      <c r="J111" s="453"/>
    </row>
    <row r="112" spans="4:23" ht="15" customHeight="1" x14ac:dyDescent="0.25">
      <c r="G112" s="453"/>
      <c r="H112" s="453"/>
      <c r="I112" s="453"/>
      <c r="J112" s="453"/>
    </row>
    <row r="113" spans="7:10" ht="15" customHeight="1" x14ac:dyDescent="0.25">
      <c r="G113" s="453"/>
      <c r="H113" s="453"/>
      <c r="I113" s="453"/>
      <c r="J113" s="453"/>
    </row>
    <row r="114" spans="7:10" ht="15" customHeight="1" x14ac:dyDescent="0.25">
      <c r="G114" s="453"/>
      <c r="H114" s="453"/>
      <c r="I114" s="453"/>
      <c r="J114" s="453"/>
    </row>
    <row r="115" spans="7:10" ht="15" customHeight="1" x14ac:dyDescent="0.25">
      <c r="G115" s="453"/>
      <c r="H115" s="453"/>
      <c r="I115" s="453"/>
      <c r="J115" s="453"/>
    </row>
    <row r="116" spans="7:10" ht="15" customHeight="1" x14ac:dyDescent="0.25">
      <c r="G116" s="453"/>
      <c r="H116" s="453"/>
      <c r="I116" s="453"/>
      <c r="J116" s="453"/>
    </row>
    <row r="117" spans="7:10" ht="15" customHeight="1" x14ac:dyDescent="0.25">
      <c r="G117" s="453"/>
      <c r="H117" s="453"/>
      <c r="I117" s="453"/>
      <c r="J117" s="453"/>
    </row>
    <row r="118" spans="7:10" ht="15" customHeight="1" x14ac:dyDescent="0.25">
      <c r="G118" s="453"/>
      <c r="H118" s="453"/>
      <c r="I118" s="453"/>
      <c r="J118" s="453"/>
    </row>
    <row r="119" spans="7:10" ht="15" customHeight="1" x14ac:dyDescent="0.25">
      <c r="G119" s="453"/>
      <c r="H119" s="453"/>
      <c r="I119" s="453"/>
      <c r="J119" s="453"/>
    </row>
    <row r="120" spans="7:10" ht="15" customHeight="1" x14ac:dyDescent="0.25">
      <c r="G120" s="453"/>
      <c r="H120" s="453"/>
      <c r="I120" s="453"/>
      <c r="J120" s="453"/>
    </row>
    <row r="121" spans="7:10" ht="15" customHeight="1" x14ac:dyDescent="0.25">
      <c r="G121" s="453"/>
      <c r="H121" s="453"/>
      <c r="I121" s="453"/>
      <c r="J121" s="453"/>
    </row>
    <row r="122" spans="7:10" ht="15" customHeight="1" x14ac:dyDescent="0.25">
      <c r="G122" s="453"/>
      <c r="H122" s="453"/>
      <c r="I122" s="453"/>
      <c r="J122" s="453"/>
    </row>
    <row r="123" spans="7:10" ht="15" customHeight="1" x14ac:dyDescent="0.25">
      <c r="G123" s="453"/>
      <c r="H123" s="453"/>
      <c r="I123" s="453"/>
      <c r="J123" s="453"/>
    </row>
    <row r="124" spans="7:10" ht="15" customHeight="1" x14ac:dyDescent="0.25">
      <c r="G124" s="453"/>
      <c r="H124" s="453"/>
      <c r="I124" s="453"/>
      <c r="J124" s="453"/>
    </row>
    <row r="125" spans="7:10" ht="15" customHeight="1" x14ac:dyDescent="0.25">
      <c r="G125" s="453"/>
      <c r="H125" s="453"/>
      <c r="I125" s="453"/>
      <c r="J125" s="453"/>
    </row>
    <row r="126" spans="7:10" ht="15" customHeight="1" x14ac:dyDescent="0.25">
      <c r="G126" s="453"/>
      <c r="H126" s="453"/>
      <c r="I126" s="453"/>
      <c r="J126" s="453"/>
    </row>
    <row r="127" spans="7:10" ht="15" customHeight="1" x14ac:dyDescent="0.25">
      <c r="G127" s="453"/>
      <c r="H127" s="453"/>
      <c r="I127" s="453"/>
      <c r="J127" s="453"/>
    </row>
    <row r="128" spans="7:10" ht="15" customHeight="1" x14ac:dyDescent="0.25">
      <c r="G128" s="453"/>
      <c r="H128" s="453"/>
      <c r="I128" s="453"/>
      <c r="J128" s="453"/>
    </row>
    <row r="129" spans="7:10" ht="15" customHeight="1" x14ac:dyDescent="0.25">
      <c r="G129" s="453"/>
      <c r="H129" s="453"/>
      <c r="I129" s="453"/>
      <c r="J129" s="453"/>
    </row>
    <row r="130" spans="7:10" ht="15" customHeight="1" x14ac:dyDescent="0.25">
      <c r="G130" s="453"/>
      <c r="H130" s="453"/>
      <c r="I130" s="453"/>
      <c r="J130" s="453"/>
    </row>
    <row r="131" spans="7:10" ht="15" customHeight="1" x14ac:dyDescent="0.25">
      <c r="G131" s="453"/>
      <c r="H131" s="453"/>
      <c r="I131" s="453"/>
      <c r="J131" s="453"/>
    </row>
    <row r="132" spans="7:10" ht="15" customHeight="1" x14ac:dyDescent="0.25">
      <c r="G132" s="453"/>
      <c r="H132" s="453"/>
      <c r="I132" s="453"/>
      <c r="J132" s="453"/>
    </row>
    <row r="133" spans="7:10" ht="15" customHeight="1" x14ac:dyDescent="0.25">
      <c r="G133" s="453"/>
      <c r="H133" s="453"/>
      <c r="I133" s="453"/>
      <c r="J133" s="453"/>
    </row>
    <row r="134" spans="7:10" ht="15" customHeight="1" x14ac:dyDescent="0.25">
      <c r="G134" s="453"/>
      <c r="H134" s="453"/>
      <c r="I134" s="453"/>
      <c r="J134" s="453"/>
    </row>
    <row r="135" spans="7:10" ht="15" customHeight="1" x14ac:dyDescent="0.25">
      <c r="G135" s="453"/>
      <c r="H135" s="453"/>
      <c r="I135" s="453"/>
      <c r="J135" s="453"/>
    </row>
    <row r="136" spans="7:10" ht="15" customHeight="1" x14ac:dyDescent="0.25">
      <c r="G136" s="453"/>
      <c r="H136" s="453"/>
      <c r="I136" s="453"/>
      <c r="J136" s="453"/>
    </row>
    <row r="137" spans="7:10" ht="15" customHeight="1" x14ac:dyDescent="0.25">
      <c r="G137" s="453"/>
      <c r="H137" s="453"/>
      <c r="I137" s="453"/>
      <c r="J137" s="453"/>
    </row>
    <row r="138" spans="7:10" ht="15" customHeight="1" x14ac:dyDescent="0.25">
      <c r="G138" s="453"/>
      <c r="H138" s="453"/>
      <c r="I138" s="453"/>
      <c r="J138" s="453"/>
    </row>
    <row r="139" spans="7:10" ht="15" customHeight="1" x14ac:dyDescent="0.25">
      <c r="G139" s="453"/>
      <c r="H139" s="453"/>
      <c r="I139" s="453"/>
      <c r="J139" s="453"/>
    </row>
    <row r="140" spans="7:10" ht="15" customHeight="1" x14ac:dyDescent="0.25">
      <c r="G140" s="453"/>
      <c r="H140" s="453"/>
      <c r="I140" s="453"/>
      <c r="J140" s="453"/>
    </row>
    <row r="141" spans="7:10" ht="15" customHeight="1" x14ac:dyDescent="0.25">
      <c r="G141" s="453"/>
      <c r="H141" s="453"/>
      <c r="I141" s="453"/>
      <c r="J141" s="453"/>
    </row>
    <row r="142" spans="7:10" ht="15" customHeight="1" x14ac:dyDescent="0.25">
      <c r="G142" s="453"/>
      <c r="H142" s="453"/>
      <c r="I142" s="453"/>
      <c r="J142" s="453"/>
    </row>
    <row r="143" spans="7:10" ht="15" customHeight="1" x14ac:dyDescent="0.25">
      <c r="G143" s="453"/>
      <c r="H143" s="453"/>
      <c r="I143" s="453"/>
      <c r="J143" s="453"/>
    </row>
    <row r="144" spans="7:10" ht="15" customHeight="1" x14ac:dyDescent="0.25">
      <c r="G144" s="453"/>
      <c r="H144" s="453"/>
      <c r="I144" s="453"/>
      <c r="J144" s="453"/>
    </row>
    <row r="145" spans="7:10" ht="15" customHeight="1" x14ac:dyDescent="0.25">
      <c r="G145" s="453"/>
      <c r="H145" s="453"/>
      <c r="I145" s="453"/>
      <c r="J145" s="453"/>
    </row>
    <row r="146" spans="7:10" ht="15" customHeight="1" x14ac:dyDescent="0.25">
      <c r="G146" s="453"/>
      <c r="H146" s="453"/>
      <c r="I146" s="453"/>
      <c r="J146" s="453"/>
    </row>
    <row r="147" spans="7:10" ht="15" customHeight="1" x14ac:dyDescent="0.25">
      <c r="G147" s="453"/>
      <c r="H147" s="453"/>
      <c r="I147" s="453"/>
      <c r="J147" s="453"/>
    </row>
    <row r="148" spans="7:10" ht="15" customHeight="1" x14ac:dyDescent="0.25">
      <c r="G148" s="453"/>
      <c r="H148" s="453"/>
      <c r="I148" s="453"/>
      <c r="J148" s="453"/>
    </row>
    <row r="149" spans="7:10" ht="15" customHeight="1" x14ac:dyDescent="0.25">
      <c r="G149" s="453"/>
      <c r="H149" s="453"/>
      <c r="I149" s="453"/>
      <c r="J149" s="453"/>
    </row>
    <row r="150" spans="7:10" ht="15" customHeight="1" x14ac:dyDescent="0.25">
      <c r="G150" s="453"/>
      <c r="H150" s="453"/>
      <c r="I150" s="453"/>
      <c r="J150" s="453"/>
    </row>
    <row r="151" spans="7:10" ht="15" customHeight="1" x14ac:dyDescent="0.25">
      <c r="G151" s="453"/>
      <c r="H151" s="453"/>
      <c r="I151" s="453"/>
      <c r="J151" s="453"/>
    </row>
    <row r="152" spans="7:10" ht="15" customHeight="1" x14ac:dyDescent="0.25">
      <c r="G152" s="453"/>
      <c r="H152" s="453"/>
      <c r="I152" s="453"/>
      <c r="J152" s="453"/>
    </row>
    <row r="153" spans="7:10" ht="15" customHeight="1" x14ac:dyDescent="0.25">
      <c r="G153" s="453"/>
      <c r="H153" s="453"/>
      <c r="I153" s="453"/>
      <c r="J153" s="453"/>
    </row>
    <row r="154" spans="7:10" ht="15" customHeight="1" x14ac:dyDescent="0.25">
      <c r="G154" s="453"/>
      <c r="H154" s="453"/>
      <c r="I154" s="453"/>
      <c r="J154" s="453"/>
    </row>
    <row r="155" spans="7:10" ht="15" customHeight="1" x14ac:dyDescent="0.25">
      <c r="G155" s="453"/>
      <c r="H155" s="453"/>
      <c r="I155" s="453"/>
      <c r="J155" s="453"/>
    </row>
    <row r="156" spans="7:10" ht="15" customHeight="1" x14ac:dyDescent="0.25">
      <c r="G156" s="453"/>
      <c r="H156" s="453"/>
      <c r="I156" s="453"/>
      <c r="J156" s="453"/>
    </row>
    <row r="157" spans="7:10" ht="15" customHeight="1" x14ac:dyDescent="0.25">
      <c r="G157" s="453"/>
      <c r="H157" s="453"/>
      <c r="I157" s="453"/>
      <c r="J157" s="453"/>
    </row>
    <row r="158" spans="7:10" ht="15" customHeight="1" x14ac:dyDescent="0.25">
      <c r="G158" s="453"/>
      <c r="H158" s="453"/>
      <c r="I158" s="453"/>
      <c r="J158" s="453"/>
    </row>
    <row r="159" spans="7:10" ht="15" customHeight="1" x14ac:dyDescent="0.25">
      <c r="G159" s="453"/>
      <c r="H159" s="453"/>
      <c r="I159" s="453"/>
      <c r="J159" s="453"/>
    </row>
    <row r="160" spans="7:10" ht="15" customHeight="1" x14ac:dyDescent="0.25">
      <c r="G160" s="453"/>
      <c r="H160" s="453"/>
      <c r="I160" s="453"/>
      <c r="J160" s="453"/>
    </row>
    <row r="161" spans="7:10" ht="15" customHeight="1" x14ac:dyDescent="0.25">
      <c r="G161" s="453"/>
      <c r="H161" s="453"/>
      <c r="I161" s="453"/>
      <c r="J161" s="453"/>
    </row>
    <row r="162" spans="7:10" ht="15" customHeight="1" x14ac:dyDescent="0.25">
      <c r="G162" s="453"/>
      <c r="H162" s="453"/>
      <c r="I162" s="453"/>
      <c r="J162" s="453"/>
    </row>
    <row r="163" spans="7:10" ht="15" customHeight="1" x14ac:dyDescent="0.25">
      <c r="G163" s="453"/>
      <c r="H163" s="453"/>
      <c r="I163" s="453"/>
      <c r="J163" s="453"/>
    </row>
    <row r="164" spans="7:10" ht="15" customHeight="1" x14ac:dyDescent="0.25">
      <c r="G164" s="453"/>
      <c r="H164" s="453"/>
      <c r="I164" s="453"/>
      <c r="J164" s="453"/>
    </row>
    <row r="165" spans="7:10" ht="15" customHeight="1" x14ac:dyDescent="0.25">
      <c r="G165" s="453"/>
      <c r="H165" s="453"/>
      <c r="I165" s="453"/>
      <c r="J165" s="453"/>
    </row>
    <row r="166" spans="7:10" ht="15" customHeight="1" x14ac:dyDescent="0.25">
      <c r="G166" s="453"/>
      <c r="H166" s="453"/>
      <c r="I166" s="453"/>
      <c r="J166" s="453"/>
    </row>
    <row r="167" spans="7:10" ht="15" customHeight="1" x14ac:dyDescent="0.25">
      <c r="G167" s="453"/>
      <c r="H167" s="453"/>
      <c r="I167" s="453"/>
      <c r="J167" s="453"/>
    </row>
    <row r="168" spans="7:10" ht="15" customHeight="1" x14ac:dyDescent="0.25">
      <c r="G168" s="453"/>
      <c r="H168" s="453"/>
      <c r="I168" s="453"/>
      <c r="J168" s="453"/>
    </row>
    <row r="169" spans="7:10" ht="15" customHeight="1" x14ac:dyDescent="0.25">
      <c r="G169" s="453"/>
      <c r="H169" s="453"/>
      <c r="I169" s="453"/>
      <c r="J169" s="453"/>
    </row>
    <row r="170" spans="7:10" ht="15" customHeight="1" x14ac:dyDescent="0.25">
      <c r="G170" s="453"/>
      <c r="H170" s="453"/>
      <c r="I170" s="453"/>
      <c r="J170" s="453"/>
    </row>
    <row r="171" spans="7:10" ht="15" customHeight="1" x14ac:dyDescent="0.25">
      <c r="G171" s="453"/>
      <c r="H171" s="453"/>
      <c r="I171" s="453"/>
      <c r="J171" s="453"/>
    </row>
    <row r="172" spans="7:10" ht="15" customHeight="1" x14ac:dyDescent="0.25">
      <c r="G172" s="453"/>
      <c r="H172" s="453"/>
      <c r="I172" s="453"/>
      <c r="J172" s="453"/>
    </row>
    <row r="173" spans="7:10" ht="15" customHeight="1" x14ac:dyDescent="0.25">
      <c r="G173" s="453"/>
      <c r="H173" s="453"/>
      <c r="I173" s="453"/>
      <c r="J173" s="453"/>
    </row>
    <row r="174" spans="7:10" ht="15" customHeight="1" x14ac:dyDescent="0.25">
      <c r="G174" s="453"/>
      <c r="H174" s="453"/>
      <c r="I174" s="453"/>
      <c r="J174" s="453"/>
    </row>
    <row r="175" spans="7:10" ht="15" customHeight="1" x14ac:dyDescent="0.25">
      <c r="G175" s="453"/>
      <c r="H175" s="453"/>
      <c r="I175" s="453"/>
      <c r="J175" s="453"/>
    </row>
    <row r="176" spans="7:10" ht="15" customHeight="1" x14ac:dyDescent="0.25">
      <c r="G176" s="453"/>
      <c r="H176" s="453"/>
      <c r="I176" s="453"/>
      <c r="J176" s="453"/>
    </row>
    <row r="177" spans="7:10" ht="15" customHeight="1" x14ac:dyDescent="0.25">
      <c r="G177" s="453"/>
      <c r="H177" s="453"/>
      <c r="I177" s="453"/>
      <c r="J177" s="453"/>
    </row>
    <row r="178" spans="7:10" ht="15" customHeight="1" x14ac:dyDescent="0.25">
      <c r="G178" s="453"/>
      <c r="H178" s="453"/>
      <c r="I178" s="453"/>
      <c r="J178" s="453"/>
    </row>
    <row r="179" spans="7:10" ht="15" customHeight="1" x14ac:dyDescent="0.25">
      <c r="G179" s="453"/>
      <c r="H179" s="453"/>
      <c r="I179" s="453"/>
      <c r="J179" s="453"/>
    </row>
    <row r="180" spans="7:10" ht="15" customHeight="1" x14ac:dyDescent="0.25">
      <c r="G180" s="453"/>
      <c r="H180" s="453"/>
      <c r="I180" s="453"/>
      <c r="J180" s="453"/>
    </row>
    <row r="181" spans="7:10" ht="15" customHeight="1" x14ac:dyDescent="0.25">
      <c r="G181" s="453"/>
      <c r="H181" s="453"/>
      <c r="I181" s="453"/>
      <c r="J181" s="453"/>
    </row>
    <row r="182" spans="7:10" ht="15" customHeight="1" x14ac:dyDescent="0.25">
      <c r="G182" s="453"/>
      <c r="H182" s="453"/>
      <c r="I182" s="453"/>
      <c r="J182" s="453"/>
    </row>
    <row r="183" spans="7:10" ht="15" customHeight="1" x14ac:dyDescent="0.25">
      <c r="G183" s="453"/>
      <c r="H183" s="453"/>
      <c r="I183" s="453"/>
      <c r="J183" s="453"/>
    </row>
    <row r="184" spans="7:10" ht="15" customHeight="1" x14ac:dyDescent="0.25">
      <c r="G184" s="453"/>
      <c r="H184" s="453"/>
      <c r="I184" s="453"/>
      <c r="J184" s="453"/>
    </row>
    <row r="185" spans="7:10" ht="15" customHeight="1" x14ac:dyDescent="0.25">
      <c r="G185" s="453"/>
      <c r="H185" s="453"/>
      <c r="I185" s="453"/>
      <c r="J185" s="453"/>
    </row>
    <row r="186" spans="7:10" ht="15" customHeight="1" x14ac:dyDescent="0.25">
      <c r="G186" s="453"/>
      <c r="H186" s="453"/>
      <c r="I186" s="453"/>
      <c r="J186" s="453"/>
    </row>
    <row r="187" spans="7:10" ht="15" customHeight="1" x14ac:dyDescent="0.25">
      <c r="G187" s="453"/>
      <c r="H187" s="453"/>
      <c r="I187" s="453"/>
      <c r="J187" s="453"/>
    </row>
    <row r="188" spans="7:10" ht="15" customHeight="1" x14ac:dyDescent="0.25">
      <c r="G188" s="453"/>
      <c r="H188" s="453"/>
      <c r="I188" s="453"/>
      <c r="J188" s="453"/>
    </row>
    <row r="189" spans="7:10" ht="15" customHeight="1" x14ac:dyDescent="0.25">
      <c r="G189" s="453"/>
      <c r="H189" s="453"/>
      <c r="I189" s="453"/>
      <c r="J189" s="453"/>
    </row>
    <row r="190" spans="7:10" ht="15" customHeight="1" x14ac:dyDescent="0.25">
      <c r="G190" s="453"/>
      <c r="H190" s="453"/>
      <c r="I190" s="453"/>
      <c r="J190" s="453"/>
    </row>
    <row r="191" spans="7:10" ht="15" customHeight="1" x14ac:dyDescent="0.25">
      <c r="G191" s="453"/>
      <c r="H191" s="453"/>
      <c r="I191" s="453"/>
      <c r="J191" s="453"/>
    </row>
    <row r="192" spans="7:10" ht="15" customHeight="1" x14ac:dyDescent="0.25">
      <c r="G192" s="453"/>
      <c r="H192" s="453"/>
      <c r="I192" s="453"/>
      <c r="J192" s="453"/>
    </row>
    <row r="193" spans="7:10" ht="15" customHeight="1" x14ac:dyDescent="0.25">
      <c r="G193" s="453"/>
      <c r="H193" s="453"/>
      <c r="I193" s="453"/>
      <c r="J193" s="453"/>
    </row>
    <row r="194" spans="7:10" ht="15" customHeight="1" x14ac:dyDescent="0.25">
      <c r="G194" s="453"/>
      <c r="H194" s="453"/>
      <c r="I194" s="453"/>
      <c r="J194" s="453"/>
    </row>
    <row r="195" spans="7:10" ht="15" customHeight="1" x14ac:dyDescent="0.25">
      <c r="G195" s="453"/>
      <c r="H195" s="453"/>
      <c r="I195" s="453"/>
      <c r="J195" s="453"/>
    </row>
    <row r="196" spans="7:10" ht="15" customHeight="1" x14ac:dyDescent="0.25">
      <c r="G196" s="453"/>
      <c r="H196" s="453"/>
      <c r="I196" s="453"/>
      <c r="J196" s="453"/>
    </row>
    <row r="197" spans="7:10" ht="15" customHeight="1" x14ac:dyDescent="0.25">
      <c r="G197" s="453"/>
      <c r="H197" s="453"/>
      <c r="I197" s="453"/>
      <c r="J197" s="453"/>
    </row>
    <row r="198" spans="7:10" ht="15" customHeight="1" x14ac:dyDescent="0.25">
      <c r="G198" s="453"/>
      <c r="H198" s="453"/>
      <c r="I198" s="453"/>
      <c r="J198" s="453"/>
    </row>
    <row r="199" spans="7:10" ht="15" customHeight="1" x14ac:dyDescent="0.25">
      <c r="G199" s="453"/>
      <c r="H199" s="453"/>
      <c r="I199" s="453"/>
      <c r="J199" s="453"/>
    </row>
    <row r="200" spans="7:10" ht="15" customHeight="1" x14ac:dyDescent="0.25">
      <c r="G200" s="453"/>
      <c r="H200" s="453"/>
      <c r="I200" s="453"/>
      <c r="J200" s="453"/>
    </row>
    <row r="201" spans="7:10" ht="15" customHeight="1" x14ac:dyDescent="0.25">
      <c r="G201" s="453"/>
      <c r="H201" s="453"/>
      <c r="I201" s="453"/>
      <c r="J201" s="453"/>
    </row>
    <row r="202" spans="7:10" ht="15" customHeight="1" x14ac:dyDescent="0.25">
      <c r="G202" s="453"/>
      <c r="H202" s="453"/>
      <c r="I202" s="453"/>
      <c r="J202" s="453"/>
    </row>
    <row r="203" spans="7:10" ht="15" customHeight="1" x14ac:dyDescent="0.25">
      <c r="G203" s="453"/>
      <c r="H203" s="453"/>
      <c r="I203" s="453"/>
      <c r="J203" s="453"/>
    </row>
    <row r="204" spans="7:10" ht="15" customHeight="1" x14ac:dyDescent="0.25">
      <c r="G204" s="453"/>
      <c r="H204" s="453"/>
      <c r="I204" s="453"/>
      <c r="J204" s="453"/>
    </row>
    <row r="205" spans="7:10" ht="15" customHeight="1" x14ac:dyDescent="0.25">
      <c r="G205" s="453"/>
      <c r="H205" s="453"/>
      <c r="I205" s="453"/>
      <c r="J205" s="453"/>
    </row>
    <row r="206" spans="7:10" ht="15" customHeight="1" x14ac:dyDescent="0.25">
      <c r="G206" s="453"/>
      <c r="H206" s="453"/>
      <c r="I206" s="453"/>
      <c r="J206" s="453"/>
    </row>
    <row r="207" spans="7:10" ht="15" customHeight="1" x14ac:dyDescent="0.25">
      <c r="G207" s="453"/>
      <c r="H207" s="453"/>
      <c r="I207" s="453"/>
      <c r="J207" s="453"/>
    </row>
    <row r="208" spans="7:10" ht="15" customHeight="1" x14ac:dyDescent="0.25">
      <c r="G208" s="453"/>
      <c r="H208" s="453"/>
      <c r="I208" s="453"/>
      <c r="J208" s="453"/>
    </row>
    <row r="209" spans="7:10" ht="15" customHeight="1" x14ac:dyDescent="0.25">
      <c r="G209" s="453"/>
      <c r="H209" s="453"/>
      <c r="I209" s="453"/>
      <c r="J209" s="453"/>
    </row>
    <row r="210" spans="7:10" ht="15" customHeight="1" x14ac:dyDescent="0.25">
      <c r="G210" s="453"/>
      <c r="H210" s="453"/>
      <c r="I210" s="453"/>
      <c r="J210" s="453"/>
    </row>
    <row r="211" spans="7:10" ht="15" customHeight="1" x14ac:dyDescent="0.25">
      <c r="G211" s="453"/>
      <c r="H211" s="453"/>
      <c r="I211" s="453"/>
      <c r="J211" s="453"/>
    </row>
    <row r="212" spans="7:10" ht="15" customHeight="1" x14ac:dyDescent="0.25">
      <c r="G212" s="453"/>
      <c r="H212" s="453"/>
      <c r="I212" s="453"/>
      <c r="J212" s="453"/>
    </row>
    <row r="213" spans="7:10" ht="15" customHeight="1" x14ac:dyDescent="0.25">
      <c r="G213" s="453"/>
      <c r="H213" s="453"/>
      <c r="I213" s="453"/>
      <c r="J213" s="453"/>
    </row>
    <row r="214" spans="7:10" ht="15" customHeight="1" x14ac:dyDescent="0.25">
      <c r="G214" s="453"/>
      <c r="H214" s="453"/>
      <c r="I214" s="453"/>
      <c r="J214" s="453"/>
    </row>
    <row r="215" spans="7:10" ht="15" customHeight="1" x14ac:dyDescent="0.25">
      <c r="G215" s="453"/>
      <c r="H215" s="453"/>
      <c r="I215" s="453"/>
      <c r="J215" s="453"/>
    </row>
    <row r="216" spans="7:10" ht="15" customHeight="1" x14ac:dyDescent="0.25">
      <c r="G216" s="453"/>
      <c r="H216" s="453"/>
      <c r="I216" s="453"/>
      <c r="J216" s="453"/>
    </row>
    <row r="217" spans="7:10" ht="15" customHeight="1" x14ac:dyDescent="0.25">
      <c r="G217" s="453"/>
      <c r="H217" s="453"/>
      <c r="I217" s="453"/>
      <c r="J217" s="453"/>
    </row>
    <row r="218" spans="7:10" ht="15" customHeight="1" x14ac:dyDescent="0.25">
      <c r="G218" s="453"/>
      <c r="H218" s="453"/>
      <c r="I218" s="453"/>
      <c r="J218" s="453"/>
    </row>
    <row r="219" spans="7:10" ht="15" customHeight="1" x14ac:dyDescent="0.25">
      <c r="G219" s="453"/>
      <c r="H219" s="453"/>
      <c r="I219" s="453"/>
      <c r="J219" s="453"/>
    </row>
    <row r="220" spans="7:10" ht="15" customHeight="1" x14ac:dyDescent="0.25">
      <c r="G220" s="453"/>
      <c r="H220" s="453"/>
      <c r="I220" s="453"/>
      <c r="J220" s="453"/>
    </row>
    <row r="221" spans="7:10" ht="15" customHeight="1" x14ac:dyDescent="0.25">
      <c r="G221" s="453"/>
      <c r="H221" s="453"/>
      <c r="I221" s="453"/>
      <c r="J221" s="453"/>
    </row>
    <row r="222" spans="7:10" ht="15" customHeight="1" x14ac:dyDescent="0.25">
      <c r="G222" s="453"/>
      <c r="H222" s="453"/>
      <c r="I222" s="453"/>
      <c r="J222" s="453"/>
    </row>
    <row r="223" spans="7:10" ht="15" customHeight="1" x14ac:dyDescent="0.25">
      <c r="G223" s="453"/>
      <c r="H223" s="453"/>
      <c r="I223" s="453"/>
      <c r="J223" s="453"/>
    </row>
    <row r="224" spans="7:10" ht="15" customHeight="1" x14ac:dyDescent="0.25">
      <c r="G224" s="453"/>
      <c r="H224" s="453"/>
      <c r="I224" s="453"/>
      <c r="J224" s="453"/>
    </row>
    <row r="225" spans="7:10" ht="15" customHeight="1" x14ac:dyDescent="0.25">
      <c r="G225" s="453"/>
      <c r="H225" s="453"/>
      <c r="I225" s="453"/>
      <c r="J225" s="453"/>
    </row>
    <row r="226" spans="7:10" ht="15" customHeight="1" x14ac:dyDescent="0.25">
      <c r="G226" s="453"/>
      <c r="H226" s="453"/>
      <c r="I226" s="453"/>
      <c r="J226" s="453"/>
    </row>
    <row r="227" spans="7:10" ht="15" customHeight="1" x14ac:dyDescent="0.25">
      <c r="G227" s="453"/>
      <c r="H227" s="453"/>
      <c r="I227" s="453"/>
      <c r="J227" s="453"/>
    </row>
    <row r="228" spans="7:10" ht="15" customHeight="1" x14ac:dyDescent="0.25">
      <c r="G228" s="453"/>
      <c r="H228" s="453"/>
      <c r="I228" s="453"/>
      <c r="J228" s="453"/>
    </row>
    <row r="229" spans="7:10" ht="15" customHeight="1" x14ac:dyDescent="0.25">
      <c r="G229" s="453"/>
      <c r="H229" s="453"/>
      <c r="I229" s="453"/>
      <c r="J229" s="453"/>
    </row>
    <row r="230" spans="7:10" ht="15" customHeight="1" x14ac:dyDescent="0.25">
      <c r="G230" s="453"/>
      <c r="H230" s="453"/>
      <c r="I230" s="453"/>
      <c r="J230" s="453"/>
    </row>
    <row r="231" spans="7:10" ht="15" customHeight="1" x14ac:dyDescent="0.25">
      <c r="G231" s="453"/>
      <c r="H231" s="453"/>
      <c r="I231" s="453"/>
      <c r="J231" s="453"/>
    </row>
    <row r="232" spans="7:10" ht="15" customHeight="1" x14ac:dyDescent="0.25">
      <c r="G232" s="453"/>
      <c r="H232" s="453"/>
      <c r="I232" s="453"/>
      <c r="J232" s="453"/>
    </row>
    <row r="233" spans="7:10" ht="15" customHeight="1" x14ac:dyDescent="0.25">
      <c r="G233" s="453"/>
      <c r="H233" s="453"/>
      <c r="I233" s="453"/>
      <c r="J233" s="453"/>
    </row>
    <row r="234" spans="7:10" ht="15" customHeight="1" x14ac:dyDescent="0.25">
      <c r="G234" s="453"/>
      <c r="H234" s="453"/>
      <c r="I234" s="453"/>
      <c r="J234" s="453"/>
    </row>
    <row r="235" spans="7:10" ht="15" customHeight="1" x14ac:dyDescent="0.25">
      <c r="G235" s="453"/>
      <c r="H235" s="453"/>
      <c r="I235" s="453"/>
      <c r="J235" s="453"/>
    </row>
    <row r="236" spans="7:10" ht="15" customHeight="1" x14ac:dyDescent="0.25">
      <c r="G236" s="453"/>
      <c r="H236" s="453"/>
      <c r="I236" s="453"/>
      <c r="J236" s="453"/>
    </row>
    <row r="237" spans="7:10" ht="15" customHeight="1" x14ac:dyDescent="0.25">
      <c r="G237" s="453"/>
      <c r="H237" s="453"/>
      <c r="I237" s="453"/>
      <c r="J237" s="453"/>
    </row>
    <row r="238" spans="7:10" ht="15" customHeight="1" x14ac:dyDescent="0.25">
      <c r="G238" s="453"/>
      <c r="H238" s="453"/>
      <c r="I238" s="453"/>
      <c r="J238" s="453"/>
    </row>
    <row r="239" spans="7:10" ht="15" customHeight="1" x14ac:dyDescent="0.25">
      <c r="G239" s="453"/>
      <c r="H239" s="453"/>
      <c r="I239" s="453"/>
      <c r="J239" s="453"/>
    </row>
    <row r="240" spans="7:10" ht="15" customHeight="1" x14ac:dyDescent="0.25">
      <c r="G240" s="453"/>
      <c r="H240" s="453"/>
      <c r="I240" s="453"/>
      <c r="J240" s="453"/>
    </row>
    <row r="241" spans="7:10" ht="15" customHeight="1" x14ac:dyDescent="0.25">
      <c r="G241" s="453"/>
      <c r="H241" s="453"/>
      <c r="I241" s="453"/>
      <c r="J241" s="453"/>
    </row>
    <row r="242" spans="7:10" ht="15" customHeight="1" x14ac:dyDescent="0.25">
      <c r="G242" s="453"/>
      <c r="H242" s="453"/>
      <c r="I242" s="453"/>
      <c r="J242" s="453"/>
    </row>
    <row r="243" spans="7:10" ht="15" customHeight="1" x14ac:dyDescent="0.25">
      <c r="G243" s="453"/>
      <c r="H243" s="453"/>
      <c r="I243" s="453"/>
      <c r="J243" s="453"/>
    </row>
    <row r="244" spans="7:10" ht="15" customHeight="1" x14ac:dyDescent="0.25">
      <c r="G244" s="453"/>
      <c r="H244" s="453"/>
      <c r="I244" s="453"/>
      <c r="J244" s="453"/>
    </row>
    <row r="245" spans="7:10" ht="15" customHeight="1" x14ac:dyDescent="0.25">
      <c r="G245" s="453"/>
      <c r="H245" s="453"/>
      <c r="I245" s="453"/>
      <c r="J245" s="453"/>
    </row>
    <row r="246" spans="7:10" ht="15" customHeight="1" x14ac:dyDescent="0.25">
      <c r="G246" s="453"/>
      <c r="H246" s="453"/>
      <c r="I246" s="453"/>
      <c r="J246" s="453"/>
    </row>
    <row r="247" spans="7:10" ht="15" customHeight="1" x14ac:dyDescent="0.25">
      <c r="G247" s="453"/>
      <c r="H247" s="453"/>
      <c r="I247" s="453"/>
      <c r="J247" s="453"/>
    </row>
    <row r="248" spans="7:10" ht="15" customHeight="1" x14ac:dyDescent="0.25">
      <c r="G248" s="453"/>
      <c r="H248" s="453"/>
      <c r="I248" s="453"/>
      <c r="J248" s="453"/>
    </row>
    <row r="249" spans="7:10" ht="15" customHeight="1" x14ac:dyDescent="0.25">
      <c r="G249" s="453"/>
      <c r="H249" s="453"/>
      <c r="I249" s="453"/>
      <c r="J249" s="453"/>
    </row>
    <row r="250" spans="7:10" ht="15" customHeight="1" x14ac:dyDescent="0.25">
      <c r="G250" s="453"/>
      <c r="H250" s="453"/>
      <c r="I250" s="453"/>
      <c r="J250" s="453"/>
    </row>
    <row r="251" spans="7:10" ht="15" customHeight="1" x14ac:dyDescent="0.25">
      <c r="G251" s="453"/>
      <c r="H251" s="453"/>
      <c r="I251" s="453"/>
      <c r="J251" s="453"/>
    </row>
    <row r="252" spans="7:10" ht="15" customHeight="1" x14ac:dyDescent="0.25">
      <c r="G252" s="453"/>
      <c r="H252" s="453"/>
      <c r="I252" s="453"/>
      <c r="J252" s="453"/>
    </row>
    <row r="253" spans="7:10" ht="15" customHeight="1" x14ac:dyDescent="0.25">
      <c r="G253" s="453"/>
      <c r="H253" s="453"/>
      <c r="I253" s="453"/>
      <c r="J253" s="453"/>
    </row>
    <row r="254" spans="7:10" ht="15" customHeight="1" x14ac:dyDescent="0.25">
      <c r="G254" s="453"/>
      <c r="H254" s="453"/>
      <c r="I254" s="453"/>
      <c r="J254" s="453"/>
    </row>
    <row r="255" spans="7:10" ht="15" customHeight="1" x14ac:dyDescent="0.25">
      <c r="G255" s="453"/>
      <c r="H255" s="453"/>
      <c r="I255" s="453"/>
      <c r="J255" s="453"/>
    </row>
    <row r="256" spans="7:10" ht="15" customHeight="1" x14ac:dyDescent="0.25">
      <c r="G256" s="453"/>
      <c r="H256" s="453"/>
      <c r="I256" s="453"/>
      <c r="J256" s="453"/>
    </row>
    <row r="257" spans="7:10" ht="15" customHeight="1" x14ac:dyDescent="0.25">
      <c r="G257" s="453"/>
      <c r="H257" s="453"/>
      <c r="I257" s="453"/>
      <c r="J257" s="453"/>
    </row>
    <row r="258" spans="7:10" ht="15" customHeight="1" x14ac:dyDescent="0.25">
      <c r="G258" s="453"/>
      <c r="H258" s="453"/>
      <c r="I258" s="453"/>
      <c r="J258" s="453"/>
    </row>
    <row r="259" spans="7:10" ht="15" customHeight="1" x14ac:dyDescent="0.25">
      <c r="G259" s="453"/>
      <c r="H259" s="453"/>
      <c r="I259" s="453"/>
      <c r="J259" s="453"/>
    </row>
    <row r="260" spans="7:10" ht="15" customHeight="1" x14ac:dyDescent="0.25">
      <c r="G260" s="453"/>
      <c r="H260" s="453"/>
      <c r="I260" s="453"/>
      <c r="J260" s="453"/>
    </row>
    <row r="261" spans="7:10" ht="15" customHeight="1" x14ac:dyDescent="0.25">
      <c r="G261" s="453"/>
      <c r="H261" s="453"/>
      <c r="I261" s="453"/>
      <c r="J261" s="453"/>
    </row>
    <row r="262" spans="7:10" ht="15" customHeight="1" x14ac:dyDescent="0.25">
      <c r="G262" s="453"/>
      <c r="H262" s="453"/>
      <c r="I262" s="453"/>
      <c r="J262" s="453"/>
    </row>
    <row r="263" spans="7:10" ht="15" customHeight="1" x14ac:dyDescent="0.25">
      <c r="G263" s="453"/>
      <c r="H263" s="453"/>
      <c r="I263" s="453"/>
      <c r="J263" s="453"/>
    </row>
    <row r="264" spans="7:10" ht="15" customHeight="1" x14ac:dyDescent="0.25">
      <c r="G264" s="453"/>
      <c r="H264" s="453"/>
      <c r="I264" s="453"/>
      <c r="J264" s="453"/>
    </row>
    <row r="265" spans="7:10" ht="15" customHeight="1" x14ac:dyDescent="0.25">
      <c r="G265" s="453"/>
      <c r="H265" s="453"/>
      <c r="I265" s="453"/>
      <c r="J265" s="453"/>
    </row>
    <row r="266" spans="7:10" ht="15" customHeight="1" x14ac:dyDescent="0.25">
      <c r="G266" s="453"/>
      <c r="H266" s="453"/>
      <c r="I266" s="453"/>
      <c r="J266" s="453"/>
    </row>
    <row r="267" spans="7:10" ht="15" customHeight="1" x14ac:dyDescent="0.25">
      <c r="G267" s="453"/>
      <c r="H267" s="453"/>
      <c r="I267" s="453"/>
      <c r="J267" s="453"/>
    </row>
    <row r="268" spans="7:10" ht="15" customHeight="1" x14ac:dyDescent="0.25">
      <c r="G268" s="453"/>
      <c r="H268" s="453"/>
      <c r="I268" s="453"/>
      <c r="J268" s="453"/>
    </row>
    <row r="269" spans="7:10" ht="15" customHeight="1" x14ac:dyDescent="0.25">
      <c r="G269" s="453"/>
      <c r="H269" s="453"/>
      <c r="I269" s="453"/>
      <c r="J269" s="453"/>
    </row>
    <row r="270" spans="7:10" ht="15" customHeight="1" x14ac:dyDescent="0.25">
      <c r="G270" s="453"/>
      <c r="H270" s="453"/>
      <c r="I270" s="453"/>
      <c r="J270" s="453"/>
    </row>
    <row r="271" spans="7:10" ht="15" customHeight="1" x14ac:dyDescent="0.25">
      <c r="G271" s="453"/>
      <c r="H271" s="453"/>
      <c r="I271" s="453"/>
      <c r="J271" s="453"/>
    </row>
    <row r="272" spans="7:10" ht="15" customHeight="1" x14ac:dyDescent="0.25">
      <c r="G272" s="453"/>
      <c r="H272" s="453"/>
      <c r="I272" s="453"/>
      <c r="J272" s="453"/>
    </row>
    <row r="273" spans="7:10" ht="15" customHeight="1" x14ac:dyDescent="0.25">
      <c r="G273" s="453"/>
      <c r="H273" s="453"/>
      <c r="I273" s="453"/>
      <c r="J273" s="453"/>
    </row>
    <row r="274" spans="7:10" ht="15" customHeight="1" x14ac:dyDescent="0.25">
      <c r="G274" s="453"/>
      <c r="H274" s="453"/>
      <c r="I274" s="453"/>
      <c r="J274" s="453"/>
    </row>
    <row r="275" spans="7:10" ht="15" customHeight="1" x14ac:dyDescent="0.25">
      <c r="G275" s="453"/>
      <c r="H275" s="453"/>
      <c r="I275" s="453"/>
      <c r="J275" s="453"/>
    </row>
    <row r="276" spans="7:10" ht="15" customHeight="1" x14ac:dyDescent="0.25">
      <c r="G276" s="453"/>
      <c r="H276" s="453"/>
      <c r="I276" s="453"/>
      <c r="J276" s="453"/>
    </row>
    <row r="277" spans="7:10" ht="15" customHeight="1" x14ac:dyDescent="0.25">
      <c r="G277" s="453"/>
      <c r="H277" s="453"/>
      <c r="I277" s="453"/>
      <c r="J277" s="453"/>
    </row>
    <row r="278" spans="7:10" ht="15" customHeight="1" x14ac:dyDescent="0.25">
      <c r="G278" s="453"/>
      <c r="H278" s="453"/>
      <c r="I278" s="453"/>
      <c r="J278" s="453"/>
    </row>
    <row r="279" spans="7:10" ht="15" customHeight="1" x14ac:dyDescent="0.25">
      <c r="G279" s="453"/>
      <c r="H279" s="453"/>
      <c r="I279" s="453"/>
      <c r="J279" s="453"/>
    </row>
    <row r="280" spans="7:10" ht="15" customHeight="1" x14ac:dyDescent="0.25">
      <c r="G280" s="453"/>
      <c r="H280" s="453"/>
      <c r="I280" s="453"/>
      <c r="J280" s="453"/>
    </row>
    <row r="281" spans="7:10" ht="15" customHeight="1" x14ac:dyDescent="0.25">
      <c r="G281" s="453"/>
      <c r="H281" s="453"/>
      <c r="I281" s="453"/>
      <c r="J281" s="453"/>
    </row>
    <row r="282" spans="7:10" ht="15" customHeight="1" x14ac:dyDescent="0.25">
      <c r="G282" s="453"/>
      <c r="H282" s="453"/>
      <c r="I282" s="453"/>
      <c r="J282" s="453"/>
    </row>
    <row r="283" spans="7:10" ht="15" customHeight="1" x14ac:dyDescent="0.25">
      <c r="G283" s="453"/>
      <c r="H283" s="453"/>
      <c r="I283" s="453"/>
      <c r="J283" s="453"/>
    </row>
    <row r="284" spans="7:10" ht="15" customHeight="1" x14ac:dyDescent="0.25">
      <c r="G284" s="453"/>
      <c r="H284" s="453"/>
      <c r="I284" s="453"/>
      <c r="J284" s="453"/>
    </row>
    <row r="285" spans="7:10" ht="15" customHeight="1" x14ac:dyDescent="0.25">
      <c r="G285" s="453"/>
      <c r="H285" s="453"/>
      <c r="I285" s="453"/>
      <c r="J285" s="453"/>
    </row>
    <row r="286" spans="7:10" ht="15" customHeight="1" x14ac:dyDescent="0.25">
      <c r="G286" s="453"/>
      <c r="H286" s="453"/>
      <c r="I286" s="453"/>
      <c r="J286" s="453"/>
    </row>
    <row r="287" spans="7:10" ht="15" customHeight="1" x14ac:dyDescent="0.25">
      <c r="G287" s="453"/>
      <c r="H287" s="453"/>
      <c r="I287" s="453"/>
      <c r="J287" s="453"/>
    </row>
    <row r="288" spans="7:10" ht="15" customHeight="1" x14ac:dyDescent="0.25">
      <c r="G288" s="453"/>
      <c r="H288" s="453"/>
      <c r="I288" s="453"/>
      <c r="J288" s="453"/>
    </row>
    <row r="289" spans="7:10" ht="15" customHeight="1" x14ac:dyDescent="0.25">
      <c r="G289" s="453"/>
      <c r="H289" s="453"/>
      <c r="I289" s="453"/>
      <c r="J289" s="453"/>
    </row>
    <row r="290" spans="7:10" ht="15" customHeight="1" x14ac:dyDescent="0.25">
      <c r="G290" s="453"/>
      <c r="H290" s="453"/>
      <c r="I290" s="453"/>
      <c r="J290" s="453"/>
    </row>
    <row r="291" spans="7:10" ht="15" customHeight="1" x14ac:dyDescent="0.25">
      <c r="G291" s="453"/>
      <c r="H291" s="453"/>
      <c r="I291" s="453"/>
      <c r="J291" s="453"/>
    </row>
    <row r="292" spans="7:10" ht="15" customHeight="1" x14ac:dyDescent="0.25">
      <c r="G292" s="453"/>
      <c r="H292" s="453"/>
      <c r="I292" s="453"/>
      <c r="J292" s="453"/>
    </row>
    <row r="293" spans="7:10" ht="15" customHeight="1" x14ac:dyDescent="0.25">
      <c r="G293" s="453"/>
      <c r="H293" s="453"/>
      <c r="I293" s="453"/>
      <c r="J293" s="453"/>
    </row>
    <row r="294" spans="7:10" ht="15" customHeight="1" x14ac:dyDescent="0.25">
      <c r="G294" s="453"/>
      <c r="H294" s="453"/>
      <c r="I294" s="453"/>
      <c r="J294" s="453"/>
    </row>
    <row r="295" spans="7:10" ht="15" customHeight="1" x14ac:dyDescent="0.25">
      <c r="G295" s="453"/>
      <c r="H295" s="453"/>
      <c r="I295" s="453"/>
      <c r="J295" s="453"/>
    </row>
    <row r="296" spans="7:10" ht="15" customHeight="1" x14ac:dyDescent="0.25">
      <c r="G296" s="453"/>
      <c r="H296" s="453"/>
      <c r="I296" s="453"/>
      <c r="J296" s="453"/>
    </row>
    <row r="297" spans="7:10" ht="15" customHeight="1" x14ac:dyDescent="0.25">
      <c r="G297" s="453"/>
      <c r="H297" s="453"/>
      <c r="I297" s="453"/>
      <c r="J297" s="453"/>
    </row>
    <row r="298" spans="7:10" ht="15" customHeight="1" x14ac:dyDescent="0.25">
      <c r="G298" s="453"/>
      <c r="H298" s="453"/>
      <c r="I298" s="453"/>
      <c r="J298" s="453"/>
    </row>
    <row r="299" spans="7:10" ht="15" customHeight="1" x14ac:dyDescent="0.25">
      <c r="G299" s="453"/>
      <c r="H299" s="453"/>
      <c r="I299" s="453"/>
      <c r="J299" s="453"/>
    </row>
    <row r="300" spans="7:10" ht="15" customHeight="1" x14ac:dyDescent="0.25">
      <c r="G300" s="453"/>
      <c r="H300" s="453"/>
      <c r="I300" s="453"/>
      <c r="J300" s="453"/>
    </row>
    <row r="301" spans="7:10" ht="15" customHeight="1" x14ac:dyDescent="0.25">
      <c r="G301" s="453"/>
      <c r="H301" s="453"/>
      <c r="I301" s="453"/>
      <c r="J301" s="453"/>
    </row>
    <row r="302" spans="7:10" ht="15" customHeight="1" x14ac:dyDescent="0.25">
      <c r="G302" s="453"/>
      <c r="H302" s="453"/>
      <c r="I302" s="453"/>
      <c r="J302" s="453"/>
    </row>
    <row r="303" spans="7:10" ht="15" customHeight="1" x14ac:dyDescent="0.25">
      <c r="G303" s="453"/>
      <c r="H303" s="453"/>
      <c r="I303" s="453"/>
      <c r="J303" s="453"/>
    </row>
    <row r="304" spans="7:10" ht="15" customHeight="1" x14ac:dyDescent="0.25">
      <c r="G304" s="453"/>
      <c r="H304" s="453"/>
      <c r="I304" s="453"/>
      <c r="J304" s="453"/>
    </row>
    <row r="305" spans="7:10" ht="15" customHeight="1" x14ac:dyDescent="0.25">
      <c r="G305" s="453"/>
      <c r="H305" s="453"/>
      <c r="I305" s="453"/>
      <c r="J305" s="453"/>
    </row>
    <row r="306" spans="7:10" ht="15" customHeight="1" x14ac:dyDescent="0.25">
      <c r="G306" s="453"/>
      <c r="H306" s="453"/>
      <c r="I306" s="453"/>
      <c r="J306" s="453"/>
    </row>
    <row r="307" spans="7:10" ht="15" customHeight="1" x14ac:dyDescent="0.25">
      <c r="G307" s="453"/>
      <c r="H307" s="453"/>
      <c r="I307" s="453"/>
      <c r="J307" s="453"/>
    </row>
    <row r="308" spans="7:10" ht="15" customHeight="1" x14ac:dyDescent="0.25">
      <c r="G308" s="453"/>
      <c r="H308" s="453"/>
      <c r="I308" s="453"/>
      <c r="J308" s="453"/>
    </row>
    <row r="309" spans="7:10" ht="15" customHeight="1" x14ac:dyDescent="0.25">
      <c r="G309" s="453"/>
      <c r="H309" s="453"/>
      <c r="I309" s="453"/>
      <c r="J309" s="453"/>
    </row>
    <row r="310" spans="7:10" ht="15" customHeight="1" x14ac:dyDescent="0.25">
      <c r="G310" s="453"/>
      <c r="H310" s="453"/>
      <c r="I310" s="453"/>
      <c r="J310" s="453"/>
    </row>
    <row r="311" spans="7:10" ht="15" customHeight="1" x14ac:dyDescent="0.25">
      <c r="G311" s="453"/>
      <c r="H311" s="453"/>
      <c r="I311" s="453"/>
      <c r="J311" s="453"/>
    </row>
    <row r="312" spans="7:10" ht="15" customHeight="1" x14ac:dyDescent="0.25">
      <c r="G312" s="453"/>
      <c r="H312" s="453"/>
      <c r="I312" s="453"/>
      <c r="J312" s="453"/>
    </row>
    <row r="313" spans="7:10" ht="15" customHeight="1" x14ac:dyDescent="0.25">
      <c r="G313" s="453"/>
      <c r="H313" s="453"/>
      <c r="I313" s="453"/>
      <c r="J313" s="453"/>
    </row>
    <row r="314" spans="7:10" ht="15" customHeight="1" x14ac:dyDescent="0.25">
      <c r="G314" s="453"/>
      <c r="H314" s="453"/>
      <c r="I314" s="453"/>
      <c r="J314" s="453"/>
    </row>
    <row r="315" spans="7:10" ht="15" customHeight="1" x14ac:dyDescent="0.25">
      <c r="G315" s="453"/>
      <c r="H315" s="453"/>
      <c r="I315" s="453"/>
      <c r="J315" s="453"/>
    </row>
    <row r="316" spans="7:10" ht="15" customHeight="1" x14ac:dyDescent="0.25">
      <c r="G316" s="453"/>
      <c r="H316" s="453"/>
      <c r="I316" s="453"/>
      <c r="J316" s="453"/>
    </row>
    <row r="317" spans="7:10" ht="15" customHeight="1" x14ac:dyDescent="0.25">
      <c r="G317" s="453"/>
      <c r="H317" s="453"/>
      <c r="I317" s="453"/>
      <c r="J317" s="453"/>
    </row>
    <row r="318" spans="7:10" ht="15" customHeight="1" x14ac:dyDescent="0.25">
      <c r="G318" s="453"/>
      <c r="H318" s="453"/>
      <c r="I318" s="453"/>
      <c r="J318" s="453"/>
    </row>
    <row r="319" spans="7:10" ht="15" customHeight="1" x14ac:dyDescent="0.25">
      <c r="G319" s="453"/>
      <c r="H319" s="453"/>
      <c r="I319" s="453"/>
      <c r="J319" s="453"/>
    </row>
    <row r="320" spans="7:10" ht="15" customHeight="1" x14ac:dyDescent="0.25">
      <c r="G320" s="453"/>
      <c r="H320" s="453"/>
      <c r="I320" s="453"/>
      <c r="J320" s="453"/>
    </row>
    <row r="321" spans="7:10" ht="15" customHeight="1" x14ac:dyDescent="0.25">
      <c r="G321" s="453"/>
      <c r="H321" s="453"/>
      <c r="I321" s="453"/>
      <c r="J321" s="453"/>
    </row>
    <row r="322" spans="7:10" ht="15" customHeight="1" x14ac:dyDescent="0.25">
      <c r="G322" s="453"/>
      <c r="H322" s="453"/>
      <c r="I322" s="453"/>
      <c r="J322" s="453"/>
    </row>
    <row r="323" spans="7:10" ht="15" customHeight="1" x14ac:dyDescent="0.25">
      <c r="G323" s="453"/>
      <c r="H323" s="453"/>
      <c r="I323" s="453"/>
      <c r="J323" s="453"/>
    </row>
    <row r="324" spans="7:10" ht="15" customHeight="1" x14ac:dyDescent="0.25">
      <c r="G324" s="453"/>
      <c r="H324" s="453"/>
      <c r="I324" s="453"/>
      <c r="J324" s="453"/>
    </row>
    <row r="325" spans="7:10" ht="15" customHeight="1" x14ac:dyDescent="0.25">
      <c r="G325" s="453"/>
      <c r="H325" s="453"/>
      <c r="I325" s="453"/>
      <c r="J325" s="453"/>
    </row>
    <row r="326" spans="7:10" ht="15" customHeight="1" x14ac:dyDescent="0.25">
      <c r="G326" s="453"/>
      <c r="H326" s="453"/>
      <c r="I326" s="453"/>
      <c r="J326" s="453"/>
    </row>
    <row r="327" spans="7:10" ht="15" customHeight="1" x14ac:dyDescent="0.25">
      <c r="G327" s="453"/>
      <c r="H327" s="453"/>
      <c r="I327" s="453"/>
      <c r="J327" s="453"/>
    </row>
    <row r="328" spans="7:10" ht="15" customHeight="1" x14ac:dyDescent="0.25">
      <c r="G328" s="453"/>
      <c r="H328" s="453"/>
      <c r="I328" s="453"/>
      <c r="J328" s="453"/>
    </row>
    <row r="329" spans="7:10" ht="15" customHeight="1" x14ac:dyDescent="0.25">
      <c r="G329" s="453"/>
      <c r="H329" s="453"/>
      <c r="I329" s="453"/>
      <c r="J329" s="453"/>
    </row>
    <row r="330" spans="7:10" ht="15" customHeight="1" x14ac:dyDescent="0.25">
      <c r="G330" s="453"/>
      <c r="H330" s="453"/>
      <c r="I330" s="453"/>
      <c r="J330" s="453"/>
    </row>
    <row r="331" spans="7:10" ht="15" customHeight="1" x14ac:dyDescent="0.25">
      <c r="G331" s="453"/>
      <c r="H331" s="453"/>
      <c r="I331" s="453"/>
      <c r="J331" s="453"/>
    </row>
    <row r="332" spans="7:10" ht="15" customHeight="1" x14ac:dyDescent="0.25">
      <c r="G332" s="453"/>
      <c r="H332" s="453"/>
      <c r="I332" s="453"/>
      <c r="J332" s="453"/>
    </row>
    <row r="333" spans="7:10" ht="15" customHeight="1" x14ac:dyDescent="0.25">
      <c r="G333" s="453"/>
      <c r="H333" s="453"/>
      <c r="I333" s="453"/>
      <c r="J333" s="453"/>
    </row>
    <row r="334" spans="7:10" ht="15" customHeight="1" x14ac:dyDescent="0.25">
      <c r="G334" s="453"/>
      <c r="H334" s="453"/>
      <c r="I334" s="453"/>
      <c r="J334" s="453"/>
    </row>
    <row r="335" spans="7:10" ht="15" customHeight="1" x14ac:dyDescent="0.25">
      <c r="G335" s="453"/>
      <c r="H335" s="453"/>
      <c r="I335" s="453"/>
      <c r="J335" s="453"/>
    </row>
    <row r="336" spans="7:10" ht="15" customHeight="1" x14ac:dyDescent="0.25">
      <c r="G336" s="453"/>
      <c r="H336" s="453"/>
      <c r="I336" s="453"/>
      <c r="J336" s="453"/>
    </row>
    <row r="337" spans="7:10" ht="15" customHeight="1" x14ac:dyDescent="0.25">
      <c r="G337" s="453"/>
      <c r="H337" s="453"/>
      <c r="I337" s="453"/>
      <c r="J337" s="453"/>
    </row>
    <row r="338" spans="7:10" ht="15" customHeight="1" x14ac:dyDescent="0.25">
      <c r="G338" s="453"/>
      <c r="H338" s="453"/>
      <c r="I338" s="453"/>
      <c r="J338" s="453"/>
    </row>
    <row r="339" spans="7:10" ht="15" customHeight="1" x14ac:dyDescent="0.25">
      <c r="G339" s="453"/>
      <c r="H339" s="453"/>
      <c r="I339" s="453"/>
      <c r="J339" s="453"/>
    </row>
    <row r="340" spans="7:10" ht="15" customHeight="1" x14ac:dyDescent="0.25">
      <c r="G340" s="453"/>
      <c r="H340" s="453"/>
      <c r="I340" s="453"/>
      <c r="J340" s="453"/>
    </row>
    <row r="341" spans="7:10" ht="15" customHeight="1" x14ac:dyDescent="0.25">
      <c r="G341" s="453"/>
      <c r="H341" s="453"/>
      <c r="I341" s="453"/>
      <c r="J341" s="453"/>
    </row>
    <row r="342" spans="7:10" ht="15" customHeight="1" x14ac:dyDescent="0.25">
      <c r="G342" s="453"/>
      <c r="H342" s="453"/>
      <c r="I342" s="453"/>
      <c r="J342" s="453"/>
    </row>
    <row r="343" spans="7:10" ht="15" customHeight="1" x14ac:dyDescent="0.25">
      <c r="G343" s="453"/>
      <c r="H343" s="453"/>
      <c r="I343" s="453"/>
      <c r="J343" s="453"/>
    </row>
    <row r="344" spans="7:10" ht="15" customHeight="1" x14ac:dyDescent="0.25">
      <c r="G344" s="453"/>
      <c r="H344" s="453"/>
      <c r="I344" s="453"/>
      <c r="J344" s="453"/>
    </row>
    <row r="345" spans="7:10" ht="15" customHeight="1" x14ac:dyDescent="0.25">
      <c r="G345" s="453"/>
      <c r="H345" s="453"/>
      <c r="I345" s="453"/>
      <c r="J345" s="453"/>
    </row>
    <row r="346" spans="7:10" ht="15" customHeight="1" x14ac:dyDescent="0.25">
      <c r="G346" s="453"/>
      <c r="H346" s="453"/>
      <c r="I346" s="453"/>
      <c r="J346" s="453"/>
    </row>
    <row r="347" spans="7:10" ht="15" customHeight="1" x14ac:dyDescent="0.25">
      <c r="G347" s="453"/>
      <c r="H347" s="453"/>
      <c r="I347" s="453"/>
      <c r="J347" s="453"/>
    </row>
    <row r="348" spans="7:10" ht="15" customHeight="1" x14ac:dyDescent="0.25">
      <c r="G348" s="453"/>
      <c r="H348" s="453"/>
      <c r="I348" s="453"/>
      <c r="J348" s="453"/>
    </row>
    <row r="349" spans="7:10" ht="15" customHeight="1" x14ac:dyDescent="0.25">
      <c r="G349" s="453"/>
      <c r="H349" s="453"/>
      <c r="I349" s="453"/>
      <c r="J349" s="453"/>
    </row>
    <row r="350" spans="7:10" ht="15" customHeight="1" x14ac:dyDescent="0.25">
      <c r="G350" s="453"/>
      <c r="H350" s="453"/>
      <c r="I350" s="453"/>
      <c r="J350" s="453"/>
    </row>
    <row r="351" spans="7:10" ht="15" customHeight="1" x14ac:dyDescent="0.25">
      <c r="G351" s="453"/>
      <c r="H351" s="453"/>
      <c r="I351" s="453"/>
      <c r="J351" s="453"/>
    </row>
    <row r="352" spans="7:10" ht="15" customHeight="1" x14ac:dyDescent="0.25">
      <c r="G352" s="453"/>
      <c r="H352" s="453"/>
      <c r="I352" s="453"/>
      <c r="J352" s="453"/>
    </row>
    <row r="353" spans="7:10" ht="15" customHeight="1" x14ac:dyDescent="0.25">
      <c r="G353" s="453"/>
      <c r="H353" s="453"/>
      <c r="I353" s="453"/>
      <c r="J353" s="453"/>
    </row>
    <row r="354" spans="7:10" ht="15" customHeight="1" x14ac:dyDescent="0.25">
      <c r="G354" s="453"/>
      <c r="H354" s="453"/>
      <c r="I354" s="453"/>
      <c r="J354" s="453"/>
    </row>
    <row r="355" spans="7:10" ht="15" customHeight="1" x14ac:dyDescent="0.25">
      <c r="G355" s="453"/>
      <c r="H355" s="453"/>
      <c r="I355" s="453"/>
      <c r="J355" s="453"/>
    </row>
    <row r="356" spans="7:10" ht="15" customHeight="1" x14ac:dyDescent="0.25">
      <c r="G356" s="453"/>
      <c r="H356" s="453"/>
      <c r="I356" s="453"/>
      <c r="J356" s="453"/>
    </row>
    <row r="357" spans="7:10" ht="15" customHeight="1" x14ac:dyDescent="0.25">
      <c r="G357" s="453"/>
      <c r="H357" s="453"/>
      <c r="I357" s="453"/>
      <c r="J357" s="453"/>
    </row>
    <row r="358" spans="7:10" ht="15" customHeight="1" x14ac:dyDescent="0.25">
      <c r="G358" s="453"/>
      <c r="H358" s="453"/>
      <c r="I358" s="453"/>
      <c r="J358" s="453"/>
    </row>
    <row r="359" spans="7:10" ht="15" customHeight="1" x14ac:dyDescent="0.25">
      <c r="G359" s="453"/>
      <c r="H359" s="453"/>
      <c r="I359" s="453"/>
      <c r="J359" s="453"/>
    </row>
    <row r="360" spans="7:10" ht="15" customHeight="1" x14ac:dyDescent="0.25">
      <c r="G360" s="453"/>
      <c r="H360" s="453"/>
      <c r="I360" s="453"/>
      <c r="J360" s="453"/>
    </row>
    <row r="361" spans="7:10" ht="15" customHeight="1" x14ac:dyDescent="0.25">
      <c r="G361" s="453"/>
      <c r="H361" s="453"/>
      <c r="I361" s="453"/>
      <c r="J361" s="453"/>
    </row>
    <row r="362" spans="7:10" ht="15" customHeight="1" x14ac:dyDescent="0.25">
      <c r="G362" s="453"/>
      <c r="H362" s="453"/>
      <c r="I362" s="453"/>
      <c r="J362" s="453"/>
    </row>
    <row r="363" spans="7:10" ht="15" customHeight="1" x14ac:dyDescent="0.25">
      <c r="G363" s="453"/>
      <c r="H363" s="453"/>
      <c r="I363" s="453"/>
      <c r="J363" s="453"/>
    </row>
    <row r="364" spans="7:10" ht="15" customHeight="1" x14ac:dyDescent="0.25">
      <c r="G364" s="453"/>
      <c r="H364" s="453"/>
      <c r="I364" s="453"/>
      <c r="J364" s="453"/>
    </row>
    <row r="365" spans="7:10" ht="15" customHeight="1" x14ac:dyDescent="0.25">
      <c r="G365" s="453"/>
      <c r="H365" s="453"/>
      <c r="I365" s="453"/>
      <c r="J365" s="453"/>
    </row>
    <row r="366" spans="7:10" ht="15" customHeight="1" x14ac:dyDescent="0.25">
      <c r="G366" s="453"/>
      <c r="H366" s="453"/>
      <c r="I366" s="453"/>
      <c r="J366" s="453"/>
    </row>
    <row r="367" spans="7:10" ht="15" customHeight="1" x14ac:dyDescent="0.25">
      <c r="G367" s="453"/>
      <c r="H367" s="453"/>
      <c r="I367" s="453"/>
      <c r="J367" s="453"/>
    </row>
    <row r="368" spans="7:10" ht="15" customHeight="1" x14ac:dyDescent="0.25">
      <c r="G368" s="453"/>
      <c r="H368" s="453"/>
      <c r="I368" s="453"/>
      <c r="J368" s="453"/>
    </row>
    <row r="369" spans="7:10" ht="15" customHeight="1" x14ac:dyDescent="0.25">
      <c r="G369" s="453"/>
      <c r="H369" s="453"/>
      <c r="I369" s="453"/>
      <c r="J369" s="453"/>
    </row>
    <row r="370" spans="7:10" ht="15" customHeight="1" x14ac:dyDescent="0.25">
      <c r="G370" s="453"/>
      <c r="H370" s="453"/>
      <c r="I370" s="453"/>
      <c r="J370" s="453"/>
    </row>
    <row r="371" spans="7:10" ht="15" customHeight="1" x14ac:dyDescent="0.25">
      <c r="G371" s="453"/>
      <c r="H371" s="453"/>
      <c r="I371" s="453"/>
      <c r="J371" s="453"/>
    </row>
    <row r="372" spans="7:10" ht="15" customHeight="1" x14ac:dyDescent="0.25">
      <c r="G372" s="453"/>
      <c r="H372" s="453"/>
      <c r="I372" s="453"/>
      <c r="J372" s="453"/>
    </row>
    <row r="373" spans="7:10" ht="15" customHeight="1" x14ac:dyDescent="0.25">
      <c r="G373" s="453"/>
      <c r="H373" s="453"/>
      <c r="I373" s="453"/>
      <c r="J373" s="453"/>
    </row>
    <row r="374" spans="7:10" ht="15" customHeight="1" x14ac:dyDescent="0.25">
      <c r="G374" s="453"/>
      <c r="H374" s="453"/>
      <c r="I374" s="453"/>
      <c r="J374" s="453"/>
    </row>
    <row r="375" spans="7:10" ht="15" customHeight="1" x14ac:dyDescent="0.25">
      <c r="G375" s="453"/>
      <c r="H375" s="453"/>
      <c r="I375" s="453"/>
      <c r="J375" s="453"/>
    </row>
    <row r="376" spans="7:10" ht="15" customHeight="1" x14ac:dyDescent="0.25">
      <c r="G376" s="453"/>
      <c r="H376" s="453"/>
      <c r="I376" s="453"/>
      <c r="J376" s="453"/>
    </row>
    <row r="377" spans="7:10" ht="15" customHeight="1" x14ac:dyDescent="0.25">
      <c r="G377" s="453"/>
      <c r="H377" s="453"/>
      <c r="I377" s="453"/>
      <c r="J377" s="453"/>
    </row>
    <row r="378" spans="7:10" ht="15" customHeight="1" x14ac:dyDescent="0.25">
      <c r="G378" s="453"/>
      <c r="H378" s="453"/>
      <c r="I378" s="453"/>
      <c r="J378" s="453"/>
    </row>
    <row r="379" spans="7:10" ht="15" customHeight="1" x14ac:dyDescent="0.25">
      <c r="G379" s="453"/>
      <c r="H379" s="453"/>
      <c r="I379" s="453"/>
      <c r="J379" s="453"/>
    </row>
    <row r="380" spans="7:10" ht="15" customHeight="1" x14ac:dyDescent="0.25">
      <c r="G380" s="453"/>
      <c r="H380" s="453"/>
      <c r="I380" s="453"/>
      <c r="J380" s="453"/>
    </row>
    <row r="381" spans="7:10" ht="15" customHeight="1" x14ac:dyDescent="0.25">
      <c r="G381" s="453"/>
      <c r="H381" s="453"/>
      <c r="I381" s="453"/>
      <c r="J381" s="453"/>
    </row>
    <row r="382" spans="7:10" ht="15" customHeight="1" x14ac:dyDescent="0.25">
      <c r="G382" s="453"/>
      <c r="H382" s="453"/>
      <c r="I382" s="453"/>
      <c r="J382" s="453"/>
    </row>
    <row r="383" spans="7:10" ht="15" customHeight="1" x14ac:dyDescent="0.25">
      <c r="G383" s="453"/>
      <c r="H383" s="453"/>
      <c r="I383" s="453"/>
      <c r="J383" s="453"/>
    </row>
    <row r="384" spans="7:10" ht="15" customHeight="1" x14ac:dyDescent="0.25">
      <c r="G384" s="453"/>
      <c r="H384" s="453"/>
      <c r="I384" s="453"/>
      <c r="J384" s="453"/>
    </row>
    <row r="385" spans="7:10" ht="15" customHeight="1" x14ac:dyDescent="0.25">
      <c r="G385" s="453"/>
      <c r="H385" s="453"/>
      <c r="I385" s="453"/>
      <c r="J385" s="453"/>
    </row>
    <row r="386" spans="7:10" ht="15" customHeight="1" x14ac:dyDescent="0.25">
      <c r="G386" s="453"/>
      <c r="H386" s="453"/>
      <c r="I386" s="453"/>
      <c r="J386" s="453"/>
    </row>
    <row r="387" spans="7:10" ht="15" customHeight="1" x14ac:dyDescent="0.25">
      <c r="G387" s="453"/>
      <c r="H387" s="453"/>
      <c r="I387" s="453"/>
      <c r="J387" s="453"/>
    </row>
    <row r="388" spans="7:10" ht="15" customHeight="1" x14ac:dyDescent="0.25">
      <c r="G388" s="453"/>
      <c r="H388" s="453"/>
      <c r="I388" s="453"/>
      <c r="J388" s="453"/>
    </row>
    <row r="389" spans="7:10" ht="15" customHeight="1" x14ac:dyDescent="0.25">
      <c r="G389" s="453"/>
      <c r="H389" s="453"/>
      <c r="I389" s="453"/>
      <c r="J389" s="453"/>
    </row>
    <row r="390" spans="7:10" ht="15" customHeight="1" x14ac:dyDescent="0.25">
      <c r="G390" s="453"/>
      <c r="H390" s="453"/>
      <c r="I390" s="453"/>
      <c r="J390" s="453"/>
    </row>
    <row r="391" spans="7:10" ht="15" customHeight="1" x14ac:dyDescent="0.25">
      <c r="G391" s="453"/>
      <c r="H391" s="453"/>
      <c r="I391" s="453"/>
      <c r="J391" s="453"/>
    </row>
    <row r="392" spans="7:10" ht="15" customHeight="1" x14ac:dyDescent="0.25">
      <c r="G392" s="453"/>
      <c r="H392" s="453"/>
      <c r="I392" s="453"/>
      <c r="J392" s="453"/>
    </row>
    <row r="393" spans="7:10" ht="15" customHeight="1" x14ac:dyDescent="0.25">
      <c r="G393" s="453"/>
      <c r="H393" s="453"/>
      <c r="I393" s="453"/>
      <c r="J393" s="453"/>
    </row>
    <row r="394" spans="7:10" ht="15" customHeight="1" x14ac:dyDescent="0.25">
      <c r="G394" s="453"/>
      <c r="H394" s="453"/>
      <c r="I394" s="453"/>
      <c r="J394" s="453"/>
    </row>
    <row r="395" spans="7:10" ht="15" customHeight="1" x14ac:dyDescent="0.25">
      <c r="G395" s="453"/>
      <c r="H395" s="453"/>
      <c r="I395" s="453"/>
      <c r="J395" s="453"/>
    </row>
    <row r="396" spans="7:10" ht="15" customHeight="1" x14ac:dyDescent="0.25">
      <c r="G396" s="453"/>
      <c r="H396" s="453"/>
      <c r="I396" s="453"/>
      <c r="J396" s="453"/>
    </row>
    <row r="397" spans="7:10" ht="15" customHeight="1" x14ac:dyDescent="0.25">
      <c r="G397" s="453"/>
      <c r="H397" s="453"/>
      <c r="I397" s="453"/>
      <c r="J397" s="453"/>
    </row>
    <row r="398" spans="7:10" ht="15" customHeight="1" x14ac:dyDescent="0.25">
      <c r="G398" s="453"/>
      <c r="H398" s="453"/>
      <c r="I398" s="453"/>
      <c r="J398" s="453"/>
    </row>
    <row r="399" spans="7:10" ht="15" customHeight="1" x14ac:dyDescent="0.25">
      <c r="G399" s="453"/>
      <c r="H399" s="453"/>
      <c r="I399" s="453"/>
      <c r="J399" s="453"/>
    </row>
    <row r="400" spans="7:10" ht="15" customHeight="1" x14ac:dyDescent="0.25">
      <c r="G400" s="453"/>
      <c r="H400" s="453"/>
      <c r="I400" s="453"/>
      <c r="J400" s="453"/>
    </row>
    <row r="401" spans="7:10" ht="15" customHeight="1" x14ac:dyDescent="0.25">
      <c r="G401" s="453"/>
      <c r="H401" s="453"/>
      <c r="I401" s="453"/>
      <c r="J401" s="453"/>
    </row>
    <row r="402" spans="7:10" ht="15" customHeight="1" x14ac:dyDescent="0.25">
      <c r="G402" s="453"/>
      <c r="H402" s="453"/>
      <c r="I402" s="453"/>
      <c r="J402" s="453"/>
    </row>
    <row r="403" spans="7:10" ht="15" customHeight="1" x14ac:dyDescent="0.25">
      <c r="G403" s="453"/>
      <c r="H403" s="453"/>
      <c r="I403" s="453"/>
      <c r="J403" s="453"/>
    </row>
    <row r="404" spans="7:10" ht="15" customHeight="1" x14ac:dyDescent="0.25">
      <c r="G404" s="453"/>
      <c r="H404" s="453"/>
      <c r="I404" s="453"/>
      <c r="J404" s="453"/>
    </row>
    <row r="405" spans="7:10" ht="15" customHeight="1" x14ac:dyDescent="0.25">
      <c r="G405" s="453"/>
      <c r="H405" s="453"/>
      <c r="I405" s="453"/>
      <c r="J405" s="453"/>
    </row>
    <row r="406" spans="7:10" ht="15" customHeight="1" x14ac:dyDescent="0.25">
      <c r="G406" s="453"/>
      <c r="H406" s="453"/>
      <c r="I406" s="453"/>
      <c r="J406" s="453"/>
    </row>
    <row r="407" spans="7:10" ht="15" customHeight="1" x14ac:dyDescent="0.25">
      <c r="G407" s="453"/>
      <c r="H407" s="453"/>
      <c r="I407" s="453"/>
      <c r="J407" s="453"/>
    </row>
    <row r="408" spans="7:10" ht="15" customHeight="1" x14ac:dyDescent="0.25">
      <c r="G408" s="453"/>
      <c r="H408" s="453"/>
      <c r="I408" s="453"/>
      <c r="J408" s="453"/>
    </row>
    <row r="409" spans="7:10" ht="15" customHeight="1" x14ac:dyDescent="0.25">
      <c r="G409" s="453"/>
      <c r="H409" s="453"/>
      <c r="I409" s="453"/>
      <c r="J409" s="453"/>
    </row>
    <row r="410" spans="7:10" ht="15" customHeight="1" x14ac:dyDescent="0.25">
      <c r="G410" s="453"/>
      <c r="H410" s="453"/>
      <c r="I410" s="453"/>
      <c r="J410" s="453"/>
    </row>
    <row r="411" spans="7:10" ht="15" customHeight="1" x14ac:dyDescent="0.25">
      <c r="G411" s="453"/>
      <c r="H411" s="453"/>
      <c r="I411" s="453"/>
      <c r="J411" s="453"/>
    </row>
    <row r="412" spans="7:10" ht="15" customHeight="1" x14ac:dyDescent="0.25">
      <c r="G412" s="453"/>
      <c r="H412" s="453"/>
      <c r="I412" s="453"/>
      <c r="J412" s="453"/>
    </row>
    <row r="413" spans="7:10" ht="15" customHeight="1" x14ac:dyDescent="0.25">
      <c r="G413" s="453"/>
      <c r="H413" s="453"/>
      <c r="I413" s="453"/>
      <c r="J413" s="453"/>
    </row>
    <row r="414" spans="7:10" ht="15" customHeight="1" x14ac:dyDescent="0.25">
      <c r="G414" s="453"/>
      <c r="H414" s="453"/>
      <c r="I414" s="453"/>
      <c r="J414" s="453"/>
    </row>
    <row r="415" spans="7:10" ht="15" customHeight="1" x14ac:dyDescent="0.25">
      <c r="G415" s="453"/>
      <c r="H415" s="453"/>
      <c r="I415" s="453"/>
      <c r="J415" s="453"/>
    </row>
    <row r="416" spans="7:10" ht="15" customHeight="1" x14ac:dyDescent="0.25">
      <c r="G416" s="453"/>
      <c r="H416" s="453"/>
      <c r="I416" s="453"/>
      <c r="J416" s="453"/>
    </row>
    <row r="417" spans="7:10" ht="15" customHeight="1" x14ac:dyDescent="0.25">
      <c r="G417" s="453"/>
      <c r="H417" s="453"/>
      <c r="I417" s="453"/>
      <c r="J417" s="453"/>
    </row>
    <row r="418" spans="7:10" ht="15" customHeight="1" x14ac:dyDescent="0.25">
      <c r="G418" s="453"/>
      <c r="H418" s="453"/>
      <c r="I418" s="453"/>
      <c r="J418" s="453"/>
    </row>
    <row r="419" spans="7:10" ht="15" customHeight="1" x14ac:dyDescent="0.25">
      <c r="G419" s="453"/>
      <c r="H419" s="453"/>
      <c r="I419" s="453"/>
      <c r="J419" s="453"/>
    </row>
    <row r="420" spans="7:10" ht="15" customHeight="1" x14ac:dyDescent="0.25">
      <c r="G420" s="453"/>
      <c r="H420" s="453"/>
      <c r="I420" s="453"/>
      <c r="J420" s="453"/>
    </row>
    <row r="421" spans="7:10" ht="15" customHeight="1" x14ac:dyDescent="0.25">
      <c r="G421" s="453"/>
      <c r="H421" s="453"/>
      <c r="I421" s="453"/>
      <c r="J421" s="453"/>
    </row>
    <row r="422" spans="7:10" ht="15" customHeight="1" x14ac:dyDescent="0.25">
      <c r="G422" s="453"/>
      <c r="H422" s="453"/>
      <c r="I422" s="453"/>
      <c r="J422" s="453"/>
    </row>
    <row r="423" spans="7:10" ht="15" customHeight="1" x14ac:dyDescent="0.25">
      <c r="G423" s="453"/>
      <c r="H423" s="453"/>
      <c r="I423" s="453"/>
      <c r="J423" s="453"/>
    </row>
    <row r="424" spans="7:10" ht="15" customHeight="1" x14ac:dyDescent="0.25">
      <c r="G424" s="453"/>
      <c r="H424" s="453"/>
      <c r="I424" s="453"/>
      <c r="J424" s="453"/>
    </row>
    <row r="425" spans="7:10" ht="15" customHeight="1" x14ac:dyDescent="0.25">
      <c r="G425" s="453"/>
      <c r="H425" s="453"/>
      <c r="I425" s="453"/>
      <c r="J425" s="453"/>
    </row>
    <row r="426" spans="7:10" ht="15" customHeight="1" x14ac:dyDescent="0.25">
      <c r="G426" s="453"/>
      <c r="H426" s="453"/>
      <c r="I426" s="453"/>
      <c r="J426" s="453"/>
    </row>
    <row r="427" spans="7:10" ht="15" customHeight="1" x14ac:dyDescent="0.25">
      <c r="G427" s="453"/>
      <c r="H427" s="453"/>
      <c r="I427" s="453"/>
      <c r="J427" s="453"/>
    </row>
    <row r="428" spans="7:10" ht="15" customHeight="1" x14ac:dyDescent="0.25">
      <c r="G428" s="453"/>
      <c r="H428" s="453"/>
      <c r="I428" s="453"/>
      <c r="J428" s="453"/>
    </row>
    <row r="429" spans="7:10" ht="15" customHeight="1" x14ac:dyDescent="0.25">
      <c r="G429" s="453"/>
      <c r="H429" s="453"/>
      <c r="I429" s="453"/>
      <c r="J429" s="453"/>
    </row>
    <row r="430" spans="7:10" ht="15" customHeight="1" x14ac:dyDescent="0.25">
      <c r="G430" s="453"/>
      <c r="H430" s="453"/>
      <c r="I430" s="453"/>
      <c r="J430" s="453"/>
    </row>
    <row r="431" spans="7:10" ht="15" customHeight="1" x14ac:dyDescent="0.25">
      <c r="G431" s="453"/>
      <c r="H431" s="453"/>
      <c r="I431" s="453"/>
      <c r="J431" s="453"/>
    </row>
    <row r="432" spans="7:10" ht="15" customHeight="1" x14ac:dyDescent="0.25">
      <c r="G432" s="453"/>
      <c r="H432" s="453"/>
      <c r="I432" s="453"/>
      <c r="J432" s="453"/>
    </row>
    <row r="433" spans="7:10" ht="15" customHeight="1" x14ac:dyDescent="0.25">
      <c r="G433" s="453"/>
      <c r="H433" s="453"/>
      <c r="I433" s="453"/>
      <c r="J433" s="453"/>
    </row>
    <row r="434" spans="7:10" ht="15" customHeight="1" x14ac:dyDescent="0.25">
      <c r="G434" s="453"/>
      <c r="H434" s="453"/>
      <c r="I434" s="453"/>
      <c r="J434" s="453"/>
    </row>
    <row r="435" spans="7:10" ht="15" customHeight="1" x14ac:dyDescent="0.25">
      <c r="G435" s="453"/>
      <c r="H435" s="453"/>
      <c r="I435" s="453"/>
      <c r="J435" s="453"/>
    </row>
    <row r="436" spans="7:10" ht="15" customHeight="1" x14ac:dyDescent="0.25">
      <c r="G436" s="453"/>
      <c r="H436" s="453"/>
      <c r="I436" s="453"/>
      <c r="J436" s="453"/>
    </row>
    <row r="437" spans="7:10" ht="15" customHeight="1" x14ac:dyDescent="0.25">
      <c r="G437" s="453"/>
      <c r="H437" s="453"/>
      <c r="I437" s="453"/>
      <c r="J437" s="453"/>
    </row>
    <row r="438" spans="7:10" ht="15" customHeight="1" x14ac:dyDescent="0.25">
      <c r="G438" s="453"/>
      <c r="H438" s="453"/>
      <c r="I438" s="453"/>
      <c r="J438" s="453"/>
    </row>
    <row r="439" spans="7:10" ht="15" customHeight="1" x14ac:dyDescent="0.25">
      <c r="G439" s="453"/>
      <c r="H439" s="453"/>
      <c r="I439" s="453"/>
      <c r="J439" s="453"/>
    </row>
    <row r="440" spans="7:10" ht="15" customHeight="1" x14ac:dyDescent="0.25">
      <c r="G440" s="453"/>
      <c r="H440" s="453"/>
      <c r="I440" s="453"/>
      <c r="J440" s="453"/>
    </row>
    <row r="441" spans="7:10" ht="15" customHeight="1" x14ac:dyDescent="0.25">
      <c r="G441" s="453"/>
      <c r="H441" s="453"/>
      <c r="I441" s="453"/>
      <c r="J441" s="453"/>
    </row>
    <row r="442" spans="7:10" ht="15" customHeight="1" x14ac:dyDescent="0.25">
      <c r="G442" s="453"/>
      <c r="H442" s="453"/>
      <c r="I442" s="453"/>
      <c r="J442" s="453"/>
    </row>
    <row r="443" spans="7:10" ht="15" customHeight="1" x14ac:dyDescent="0.25">
      <c r="G443" s="453"/>
      <c r="H443" s="453"/>
      <c r="I443" s="453"/>
      <c r="J443" s="453"/>
    </row>
    <row r="444" spans="7:10" ht="15" customHeight="1" x14ac:dyDescent="0.25">
      <c r="G444" s="453"/>
      <c r="H444" s="453"/>
      <c r="I444" s="453"/>
      <c r="J444" s="453"/>
    </row>
    <row r="445" spans="7:10" ht="15" customHeight="1" x14ac:dyDescent="0.25">
      <c r="G445" s="453"/>
      <c r="H445" s="453"/>
      <c r="I445" s="453"/>
      <c r="J445" s="453"/>
    </row>
    <row r="446" spans="7:10" ht="15" customHeight="1" x14ac:dyDescent="0.25">
      <c r="G446" s="453"/>
      <c r="H446" s="453"/>
      <c r="I446" s="453"/>
      <c r="J446" s="453"/>
    </row>
    <row r="447" spans="7:10" ht="15" customHeight="1" x14ac:dyDescent="0.25">
      <c r="G447" s="453"/>
      <c r="H447" s="453"/>
      <c r="I447" s="453"/>
      <c r="J447" s="453"/>
    </row>
    <row r="448" spans="7:10" ht="15" customHeight="1" x14ac:dyDescent="0.25">
      <c r="G448" s="453"/>
      <c r="H448" s="453"/>
      <c r="I448" s="453"/>
      <c r="J448" s="453"/>
    </row>
    <row r="449" spans="7:10" ht="15" customHeight="1" x14ac:dyDescent="0.25">
      <c r="G449" s="453"/>
      <c r="H449" s="453"/>
      <c r="I449" s="453"/>
      <c r="J449" s="453"/>
    </row>
    <row r="450" spans="7:10" ht="15" customHeight="1" x14ac:dyDescent="0.25">
      <c r="G450" s="453"/>
      <c r="H450" s="453"/>
      <c r="I450" s="453"/>
      <c r="J450" s="453"/>
    </row>
    <row r="451" spans="7:10" ht="15" customHeight="1" x14ac:dyDescent="0.25">
      <c r="G451" s="453"/>
      <c r="H451" s="453"/>
      <c r="I451" s="453"/>
      <c r="J451" s="453"/>
    </row>
    <row r="452" spans="7:10" ht="15" customHeight="1" x14ac:dyDescent="0.25">
      <c r="G452" s="453"/>
      <c r="H452" s="453"/>
      <c r="I452" s="453"/>
      <c r="J452" s="453"/>
    </row>
    <row r="453" spans="7:10" ht="15" customHeight="1" x14ac:dyDescent="0.25">
      <c r="G453" s="453"/>
      <c r="H453" s="453"/>
      <c r="I453" s="453"/>
      <c r="J453" s="453"/>
    </row>
    <row r="454" spans="7:10" ht="15" customHeight="1" x14ac:dyDescent="0.25">
      <c r="G454" s="453"/>
      <c r="H454" s="453"/>
      <c r="I454" s="453"/>
      <c r="J454" s="453"/>
    </row>
    <row r="455" spans="7:10" ht="15" customHeight="1" x14ac:dyDescent="0.25">
      <c r="G455" s="453"/>
      <c r="H455" s="453"/>
      <c r="I455" s="453"/>
      <c r="J455" s="453"/>
    </row>
    <row r="456" spans="7:10" ht="15" customHeight="1" x14ac:dyDescent="0.25">
      <c r="G456" s="453"/>
      <c r="H456" s="453"/>
      <c r="I456" s="453"/>
      <c r="J456" s="453"/>
    </row>
    <row r="457" spans="7:10" ht="15" customHeight="1" x14ac:dyDescent="0.25">
      <c r="G457" s="453"/>
      <c r="H457" s="453"/>
      <c r="I457" s="453"/>
      <c r="J457" s="453"/>
    </row>
    <row r="458" spans="7:10" ht="15" customHeight="1" x14ac:dyDescent="0.25">
      <c r="G458" s="453"/>
      <c r="H458" s="453"/>
      <c r="I458" s="453"/>
      <c r="J458" s="453"/>
    </row>
    <row r="459" spans="7:10" ht="15" customHeight="1" x14ac:dyDescent="0.25">
      <c r="G459" s="453"/>
      <c r="H459" s="453"/>
      <c r="I459" s="453"/>
      <c r="J459" s="453"/>
    </row>
    <row r="460" spans="7:10" ht="15" customHeight="1" x14ac:dyDescent="0.25">
      <c r="G460" s="453"/>
      <c r="H460" s="453"/>
      <c r="I460" s="453"/>
      <c r="J460" s="453"/>
    </row>
    <row r="461" spans="7:10" ht="15" customHeight="1" x14ac:dyDescent="0.25">
      <c r="G461" s="453"/>
      <c r="H461" s="453"/>
      <c r="I461" s="453"/>
      <c r="J461" s="453"/>
    </row>
    <row r="462" spans="7:10" ht="15" customHeight="1" x14ac:dyDescent="0.25">
      <c r="G462" s="453"/>
      <c r="H462" s="453"/>
      <c r="I462" s="453"/>
      <c r="J462" s="453"/>
    </row>
    <row r="463" spans="7:10" ht="15" customHeight="1" x14ac:dyDescent="0.25">
      <c r="G463" s="453"/>
      <c r="H463" s="453"/>
      <c r="I463" s="453"/>
      <c r="J463" s="453"/>
    </row>
    <row r="464" spans="7:10" ht="15" customHeight="1" x14ac:dyDescent="0.25">
      <c r="G464" s="453"/>
      <c r="H464" s="453"/>
      <c r="I464" s="453"/>
      <c r="J464" s="453"/>
    </row>
    <row r="465" spans="7:10" ht="15" customHeight="1" x14ac:dyDescent="0.25">
      <c r="G465" s="453"/>
      <c r="H465" s="453"/>
      <c r="I465" s="453"/>
      <c r="J465" s="453"/>
    </row>
    <row r="466" spans="7:10" ht="15" customHeight="1" x14ac:dyDescent="0.25">
      <c r="G466" s="453"/>
      <c r="H466" s="453"/>
      <c r="I466" s="453"/>
      <c r="J466" s="453"/>
    </row>
    <row r="467" spans="7:10" ht="15" customHeight="1" x14ac:dyDescent="0.25">
      <c r="G467" s="453"/>
      <c r="H467" s="453"/>
      <c r="I467" s="453"/>
      <c r="J467" s="453"/>
    </row>
    <row r="468" spans="7:10" ht="15" customHeight="1" x14ac:dyDescent="0.25">
      <c r="G468" s="453"/>
      <c r="H468" s="453"/>
      <c r="I468" s="453"/>
      <c r="J468" s="453"/>
    </row>
    <row r="469" spans="7:10" ht="15" customHeight="1" x14ac:dyDescent="0.25">
      <c r="G469" s="453"/>
      <c r="H469" s="453"/>
      <c r="I469" s="453"/>
      <c r="J469" s="453"/>
    </row>
    <row r="470" spans="7:10" ht="15" customHeight="1" x14ac:dyDescent="0.25">
      <c r="G470" s="453"/>
      <c r="H470" s="453"/>
      <c r="I470" s="453"/>
      <c r="J470" s="453"/>
    </row>
    <row r="471" spans="7:10" ht="15" customHeight="1" x14ac:dyDescent="0.25">
      <c r="G471" s="453"/>
      <c r="H471" s="453"/>
      <c r="I471" s="453"/>
      <c r="J471" s="453"/>
    </row>
    <row r="472" spans="7:10" ht="15" customHeight="1" x14ac:dyDescent="0.25">
      <c r="G472" s="453"/>
      <c r="H472" s="453"/>
      <c r="I472" s="453"/>
      <c r="J472" s="453"/>
    </row>
    <row r="473" spans="7:10" ht="15" customHeight="1" x14ac:dyDescent="0.25">
      <c r="G473" s="453"/>
      <c r="H473" s="453"/>
      <c r="I473" s="453"/>
      <c r="J473" s="453"/>
    </row>
    <row r="474" spans="7:10" ht="15" customHeight="1" x14ac:dyDescent="0.25">
      <c r="G474" s="453"/>
      <c r="H474" s="453"/>
      <c r="I474" s="453"/>
      <c r="J474" s="453"/>
    </row>
    <row r="475" spans="7:10" ht="15" customHeight="1" x14ac:dyDescent="0.25">
      <c r="G475" s="453"/>
      <c r="H475" s="453"/>
      <c r="I475" s="453"/>
      <c r="J475" s="453"/>
    </row>
    <row r="476" spans="7:10" ht="15" customHeight="1" x14ac:dyDescent="0.25">
      <c r="G476" s="453"/>
      <c r="H476" s="453"/>
      <c r="I476" s="453"/>
      <c r="J476" s="453"/>
    </row>
    <row r="477" spans="7:10" ht="15" customHeight="1" x14ac:dyDescent="0.25">
      <c r="G477" s="453"/>
      <c r="H477" s="453"/>
      <c r="I477" s="453"/>
      <c r="J477" s="453"/>
    </row>
    <row r="478" spans="7:10" ht="15" customHeight="1" x14ac:dyDescent="0.25">
      <c r="G478" s="453"/>
      <c r="H478" s="453"/>
      <c r="I478" s="453"/>
      <c r="J478" s="453"/>
    </row>
    <row r="479" spans="7:10" ht="15" customHeight="1" x14ac:dyDescent="0.25">
      <c r="G479" s="453"/>
      <c r="H479" s="453"/>
      <c r="I479" s="453"/>
      <c r="J479" s="453"/>
    </row>
    <row r="480" spans="7:10" ht="15" customHeight="1" x14ac:dyDescent="0.25">
      <c r="G480" s="453"/>
      <c r="H480" s="453"/>
      <c r="I480" s="453"/>
      <c r="J480" s="453"/>
    </row>
    <row r="481" spans="7:10" ht="15" customHeight="1" x14ac:dyDescent="0.25">
      <c r="G481" s="453"/>
      <c r="H481" s="453"/>
      <c r="I481" s="453"/>
      <c r="J481" s="453"/>
    </row>
    <row r="482" spans="7:10" ht="15" customHeight="1" x14ac:dyDescent="0.25">
      <c r="G482" s="453"/>
      <c r="H482" s="453"/>
      <c r="I482" s="453"/>
      <c r="J482" s="453"/>
    </row>
    <row r="483" spans="7:10" ht="15" customHeight="1" x14ac:dyDescent="0.25">
      <c r="G483" s="453"/>
      <c r="H483" s="453"/>
      <c r="I483" s="453"/>
      <c r="J483" s="453"/>
    </row>
    <row r="484" spans="7:10" ht="15" customHeight="1" x14ac:dyDescent="0.25">
      <c r="G484" s="453"/>
      <c r="H484" s="453"/>
      <c r="I484" s="453"/>
      <c r="J484" s="453"/>
    </row>
    <row r="485" spans="7:10" ht="15" customHeight="1" x14ac:dyDescent="0.25">
      <c r="G485" s="453"/>
      <c r="H485" s="453"/>
      <c r="I485" s="453"/>
      <c r="J485" s="453"/>
    </row>
    <row r="486" spans="7:10" ht="15" customHeight="1" x14ac:dyDescent="0.25">
      <c r="G486" s="453"/>
      <c r="H486" s="453"/>
      <c r="I486" s="453"/>
      <c r="J486" s="453"/>
    </row>
    <row r="487" spans="7:10" ht="15" customHeight="1" x14ac:dyDescent="0.25">
      <c r="G487" s="453"/>
      <c r="H487" s="453"/>
      <c r="I487" s="453"/>
      <c r="J487" s="453"/>
    </row>
    <row r="488" spans="7:10" ht="15" customHeight="1" x14ac:dyDescent="0.25">
      <c r="G488" s="453"/>
      <c r="H488" s="453"/>
      <c r="I488" s="453"/>
      <c r="J488" s="453"/>
    </row>
    <row r="489" spans="7:10" ht="15" customHeight="1" x14ac:dyDescent="0.25">
      <c r="G489" s="453"/>
      <c r="H489" s="453"/>
      <c r="I489" s="453"/>
      <c r="J489" s="453"/>
    </row>
    <row r="490" spans="7:10" ht="15" customHeight="1" x14ac:dyDescent="0.25">
      <c r="G490" s="453"/>
      <c r="H490" s="453"/>
      <c r="I490" s="453"/>
      <c r="J490" s="453"/>
    </row>
    <row r="491" spans="7:10" ht="15" customHeight="1" x14ac:dyDescent="0.25">
      <c r="G491" s="453"/>
      <c r="H491" s="453"/>
      <c r="I491" s="453"/>
      <c r="J491" s="453"/>
    </row>
    <row r="492" spans="7:10" ht="15" customHeight="1" x14ac:dyDescent="0.25">
      <c r="G492" s="453"/>
      <c r="H492" s="453"/>
      <c r="I492" s="453"/>
      <c r="J492" s="453"/>
    </row>
    <row r="493" spans="7:10" ht="15" customHeight="1" x14ac:dyDescent="0.25">
      <c r="G493" s="453"/>
      <c r="H493" s="453"/>
      <c r="I493" s="453"/>
      <c r="J493" s="453"/>
    </row>
    <row r="494" spans="7:10" ht="15" customHeight="1" x14ac:dyDescent="0.25">
      <c r="G494" s="453"/>
      <c r="H494" s="453"/>
      <c r="I494" s="453"/>
      <c r="J494" s="453"/>
    </row>
    <row r="495" spans="7:10" ht="15" customHeight="1" x14ac:dyDescent="0.25">
      <c r="G495" s="453"/>
      <c r="H495" s="453"/>
      <c r="I495" s="453"/>
      <c r="J495" s="453"/>
    </row>
    <row r="496" spans="7:10" ht="15" customHeight="1" x14ac:dyDescent="0.25">
      <c r="G496" s="453"/>
      <c r="H496" s="453"/>
      <c r="I496" s="453"/>
      <c r="J496" s="453"/>
    </row>
    <row r="497" spans="7:10" ht="15" customHeight="1" x14ac:dyDescent="0.25">
      <c r="G497" s="453"/>
      <c r="H497" s="453"/>
      <c r="I497" s="453"/>
      <c r="J497" s="453"/>
    </row>
    <row r="498" spans="7:10" ht="15" customHeight="1" x14ac:dyDescent="0.25">
      <c r="G498" s="453"/>
      <c r="H498" s="453"/>
      <c r="I498" s="453"/>
      <c r="J498" s="453"/>
    </row>
    <row r="499" spans="7:10" ht="15" customHeight="1" x14ac:dyDescent="0.25">
      <c r="G499" s="453"/>
      <c r="H499" s="453"/>
      <c r="I499" s="453"/>
      <c r="J499" s="453"/>
    </row>
    <row r="500" spans="7:10" ht="15" customHeight="1" x14ac:dyDescent="0.25">
      <c r="G500" s="453"/>
      <c r="H500" s="453"/>
      <c r="I500" s="453"/>
      <c r="J500" s="453"/>
    </row>
    <row r="501" spans="7:10" ht="15" customHeight="1" x14ac:dyDescent="0.25">
      <c r="G501" s="453"/>
      <c r="H501" s="453"/>
      <c r="I501" s="453"/>
      <c r="J501" s="453"/>
    </row>
    <row r="502" spans="7:10" ht="15" customHeight="1" x14ac:dyDescent="0.25">
      <c r="G502" s="453"/>
      <c r="H502" s="453"/>
      <c r="I502" s="453"/>
      <c r="J502" s="453"/>
    </row>
    <row r="503" spans="7:10" ht="15" customHeight="1" x14ac:dyDescent="0.25">
      <c r="G503" s="453"/>
      <c r="H503" s="453"/>
      <c r="I503" s="453"/>
      <c r="J503" s="453"/>
    </row>
    <row r="504" spans="7:10" ht="15" customHeight="1" x14ac:dyDescent="0.25">
      <c r="G504" s="453"/>
      <c r="H504" s="453"/>
      <c r="I504" s="453"/>
      <c r="J504" s="453"/>
    </row>
    <row r="505" spans="7:10" ht="15" customHeight="1" x14ac:dyDescent="0.25">
      <c r="G505" s="453"/>
      <c r="H505" s="453"/>
      <c r="I505" s="453"/>
      <c r="J505" s="453"/>
    </row>
    <row r="506" spans="7:10" ht="15" customHeight="1" x14ac:dyDescent="0.25">
      <c r="G506" s="453"/>
      <c r="H506" s="453"/>
      <c r="I506" s="453"/>
      <c r="J506" s="453"/>
    </row>
    <row r="507" spans="7:10" ht="15" customHeight="1" x14ac:dyDescent="0.25">
      <c r="G507" s="453"/>
      <c r="H507" s="453"/>
      <c r="I507" s="453"/>
      <c r="J507" s="453"/>
    </row>
    <row r="508" spans="7:10" ht="15" customHeight="1" x14ac:dyDescent="0.25">
      <c r="G508" s="453"/>
      <c r="H508" s="453"/>
      <c r="I508" s="453"/>
      <c r="J508" s="453"/>
    </row>
    <row r="509" spans="7:10" ht="15" customHeight="1" x14ac:dyDescent="0.25">
      <c r="G509" s="453"/>
      <c r="H509" s="453"/>
      <c r="I509" s="453"/>
      <c r="J509" s="453"/>
    </row>
    <row r="510" spans="7:10" ht="15" customHeight="1" x14ac:dyDescent="0.25">
      <c r="G510" s="453"/>
      <c r="H510" s="453"/>
      <c r="I510" s="453"/>
      <c r="J510" s="453"/>
    </row>
    <row r="511" spans="7:10" ht="15" customHeight="1" x14ac:dyDescent="0.25">
      <c r="G511" s="453"/>
      <c r="H511" s="453"/>
      <c r="I511" s="453"/>
      <c r="J511" s="453"/>
    </row>
    <row r="512" spans="7:10" ht="15" customHeight="1" x14ac:dyDescent="0.25">
      <c r="G512" s="453"/>
      <c r="H512" s="453"/>
      <c r="I512" s="453"/>
      <c r="J512" s="453"/>
    </row>
    <row r="513" spans="7:10" ht="15" customHeight="1" x14ac:dyDescent="0.25">
      <c r="G513" s="453"/>
      <c r="H513" s="453"/>
      <c r="I513" s="453"/>
      <c r="J513" s="453"/>
    </row>
    <row r="514" spans="7:10" ht="15" customHeight="1" x14ac:dyDescent="0.25">
      <c r="G514" s="453"/>
      <c r="H514" s="453"/>
      <c r="I514" s="453"/>
      <c r="J514" s="453"/>
    </row>
    <row r="515" spans="7:10" ht="15" customHeight="1" x14ac:dyDescent="0.25">
      <c r="G515" s="453"/>
      <c r="H515" s="453"/>
      <c r="I515" s="453"/>
      <c r="J515" s="453"/>
    </row>
    <row r="516" spans="7:10" ht="15" customHeight="1" x14ac:dyDescent="0.25">
      <c r="G516" s="453"/>
      <c r="H516" s="453"/>
      <c r="I516" s="453"/>
      <c r="J516" s="453"/>
    </row>
    <row r="517" spans="7:10" ht="15" customHeight="1" x14ac:dyDescent="0.25">
      <c r="G517" s="453"/>
      <c r="H517" s="453"/>
      <c r="I517" s="453"/>
      <c r="J517" s="453"/>
    </row>
    <row r="518" spans="7:10" ht="15" customHeight="1" x14ac:dyDescent="0.25">
      <c r="G518" s="453"/>
      <c r="H518" s="453"/>
      <c r="I518" s="453"/>
      <c r="J518" s="453"/>
    </row>
    <row r="519" spans="7:10" ht="15" customHeight="1" x14ac:dyDescent="0.25">
      <c r="G519" s="453"/>
      <c r="H519" s="453"/>
      <c r="I519" s="453"/>
      <c r="J519" s="453"/>
    </row>
    <row r="520" spans="7:10" ht="15" customHeight="1" x14ac:dyDescent="0.25">
      <c r="G520" s="453"/>
      <c r="H520" s="453"/>
      <c r="I520" s="453"/>
      <c r="J520" s="453"/>
    </row>
    <row r="521" spans="7:10" ht="15" customHeight="1" x14ac:dyDescent="0.25">
      <c r="G521" s="453"/>
      <c r="H521" s="453"/>
      <c r="I521" s="453"/>
      <c r="J521" s="453"/>
    </row>
    <row r="522" spans="7:10" ht="15" customHeight="1" x14ac:dyDescent="0.25">
      <c r="G522" s="453"/>
      <c r="H522" s="453"/>
      <c r="I522" s="453"/>
      <c r="J522" s="453"/>
    </row>
    <row r="523" spans="7:10" ht="15" customHeight="1" x14ac:dyDescent="0.25">
      <c r="G523" s="453"/>
      <c r="H523" s="453"/>
      <c r="I523" s="453"/>
      <c r="J523" s="453"/>
    </row>
    <row r="524" spans="7:10" ht="15" customHeight="1" x14ac:dyDescent="0.25">
      <c r="G524" s="453"/>
      <c r="H524" s="453"/>
      <c r="I524" s="453"/>
      <c r="J524" s="453"/>
    </row>
    <row r="525" spans="7:10" x14ac:dyDescent="0.25">
      <c r="G525" s="453"/>
      <c r="H525" s="453"/>
      <c r="I525" s="453"/>
      <c r="J525" s="453"/>
    </row>
    <row r="526" spans="7:10" x14ac:dyDescent="0.25">
      <c r="G526" s="453"/>
      <c r="H526" s="453"/>
      <c r="I526" s="453"/>
      <c r="J526" s="453"/>
    </row>
    <row r="527" spans="7:10" x14ac:dyDescent="0.25">
      <c r="G527" s="453"/>
      <c r="H527" s="453"/>
      <c r="I527" s="453"/>
      <c r="J527" s="453"/>
    </row>
    <row r="528" spans="7:10" x14ac:dyDescent="0.25">
      <c r="G528" s="453"/>
      <c r="H528" s="453"/>
      <c r="I528" s="453"/>
      <c r="J528" s="453"/>
    </row>
    <row r="529" spans="7:10" x14ac:dyDescent="0.25">
      <c r="G529" s="453"/>
      <c r="H529" s="453"/>
      <c r="I529" s="453"/>
      <c r="J529" s="453"/>
    </row>
    <row r="530" spans="7:10" x14ac:dyDescent="0.25">
      <c r="G530" s="453"/>
      <c r="H530" s="453"/>
      <c r="I530" s="453"/>
      <c r="J530" s="453"/>
    </row>
    <row r="531" spans="7:10" x14ac:dyDescent="0.25">
      <c r="G531" s="453"/>
      <c r="H531" s="453"/>
      <c r="I531" s="453"/>
      <c r="J531" s="453"/>
    </row>
    <row r="532" spans="7:10" x14ac:dyDescent="0.25">
      <c r="G532" s="453"/>
      <c r="H532" s="453"/>
      <c r="I532" s="453"/>
      <c r="J532" s="453"/>
    </row>
    <row r="533" spans="7:10" x14ac:dyDescent="0.25">
      <c r="G533" s="453"/>
      <c r="H533" s="453"/>
      <c r="I533" s="453"/>
      <c r="J533" s="453"/>
    </row>
    <row r="534" spans="7:10" x14ac:dyDescent="0.25">
      <c r="G534" s="453"/>
      <c r="H534" s="453"/>
      <c r="I534" s="453"/>
      <c r="J534" s="453"/>
    </row>
    <row r="535" spans="7:10" x14ac:dyDescent="0.25">
      <c r="G535" s="453"/>
      <c r="H535" s="453"/>
      <c r="I535" s="453"/>
      <c r="J535" s="453"/>
    </row>
    <row r="536" spans="7:10" x14ac:dyDescent="0.25">
      <c r="G536" s="453"/>
      <c r="H536" s="453"/>
      <c r="I536" s="453"/>
      <c r="J536" s="453"/>
    </row>
    <row r="537" spans="7:10" x14ac:dyDescent="0.25">
      <c r="G537" s="453"/>
      <c r="H537" s="453"/>
      <c r="I537" s="453"/>
      <c r="J537" s="453"/>
    </row>
    <row r="538" spans="7:10" x14ac:dyDescent="0.25">
      <c r="G538" s="453"/>
      <c r="H538" s="453"/>
      <c r="I538" s="453"/>
      <c r="J538" s="453"/>
    </row>
    <row r="539" spans="7:10" x14ac:dyDescent="0.25">
      <c r="G539" s="453"/>
      <c r="H539" s="453"/>
      <c r="I539" s="453"/>
      <c r="J539" s="453"/>
    </row>
    <row r="540" spans="7:10" x14ac:dyDescent="0.25">
      <c r="G540" s="453"/>
      <c r="H540" s="453"/>
      <c r="I540" s="453"/>
      <c r="J540" s="453"/>
    </row>
    <row r="541" spans="7:10" x14ac:dyDescent="0.25">
      <c r="G541" s="453"/>
      <c r="H541" s="453"/>
      <c r="I541" s="453"/>
      <c r="J541" s="453"/>
    </row>
    <row r="542" spans="7:10" x14ac:dyDescent="0.25">
      <c r="G542" s="453"/>
      <c r="H542" s="453"/>
      <c r="I542" s="453"/>
      <c r="J542" s="453"/>
    </row>
    <row r="543" spans="7:10" x14ac:dyDescent="0.25">
      <c r="G543" s="453"/>
      <c r="H543" s="453"/>
      <c r="I543" s="453"/>
      <c r="J543" s="453"/>
    </row>
    <row r="544" spans="7:10" x14ac:dyDescent="0.25">
      <c r="G544" s="453"/>
      <c r="H544" s="453"/>
      <c r="I544" s="453"/>
      <c r="J544" s="453"/>
    </row>
    <row r="545" spans="7:10" x14ac:dyDescent="0.25">
      <c r="G545" s="453"/>
      <c r="H545" s="453"/>
      <c r="I545" s="453"/>
      <c r="J545" s="453"/>
    </row>
    <row r="546" spans="7:10" x14ac:dyDescent="0.25">
      <c r="G546" s="453"/>
      <c r="H546" s="453"/>
      <c r="I546" s="453"/>
      <c r="J546" s="453"/>
    </row>
    <row r="547" spans="7:10" x14ac:dyDescent="0.25">
      <c r="G547" s="453"/>
      <c r="H547" s="453"/>
      <c r="I547" s="453"/>
      <c r="J547" s="453"/>
    </row>
    <row r="548" spans="7:10" x14ac:dyDescent="0.25">
      <c r="G548" s="453"/>
      <c r="H548" s="453"/>
      <c r="I548" s="453"/>
      <c r="J548" s="453"/>
    </row>
    <row r="549" spans="7:10" x14ac:dyDescent="0.25">
      <c r="G549" s="453"/>
      <c r="H549" s="453"/>
      <c r="I549" s="453"/>
      <c r="J549" s="453"/>
    </row>
    <row r="550" spans="7:10" x14ac:dyDescent="0.25">
      <c r="G550" s="453"/>
      <c r="H550" s="453"/>
      <c r="I550" s="453"/>
      <c r="J550" s="453"/>
    </row>
    <row r="551" spans="7:10" x14ac:dyDescent="0.25">
      <c r="G551" s="453"/>
      <c r="H551" s="453"/>
      <c r="I551" s="453"/>
      <c r="J551" s="453"/>
    </row>
    <row r="552" spans="7:10" x14ac:dyDescent="0.25">
      <c r="G552" s="453"/>
      <c r="H552" s="453"/>
      <c r="I552" s="453"/>
      <c r="J552" s="453"/>
    </row>
    <row r="553" spans="7:10" x14ac:dyDescent="0.25">
      <c r="G553" s="453"/>
      <c r="H553" s="453"/>
      <c r="I553" s="453"/>
      <c r="J553" s="453"/>
    </row>
    <row r="554" spans="7:10" x14ac:dyDescent="0.25">
      <c r="G554" s="453"/>
      <c r="H554" s="453"/>
      <c r="I554" s="453"/>
      <c r="J554" s="453"/>
    </row>
    <row r="555" spans="7:10" x14ac:dyDescent="0.25">
      <c r="G555" s="453"/>
      <c r="H555" s="453"/>
      <c r="I555" s="453"/>
      <c r="J555" s="453"/>
    </row>
    <row r="556" spans="7:10" x14ac:dyDescent="0.25">
      <c r="G556" s="453"/>
      <c r="H556" s="453"/>
      <c r="I556" s="453"/>
      <c r="J556" s="453"/>
    </row>
    <row r="557" spans="7:10" x14ac:dyDescent="0.25">
      <c r="G557" s="453"/>
      <c r="H557" s="453"/>
      <c r="I557" s="453"/>
      <c r="J557" s="453"/>
    </row>
    <row r="558" spans="7:10" x14ac:dyDescent="0.25">
      <c r="G558" s="453"/>
      <c r="H558" s="453"/>
      <c r="I558" s="453"/>
      <c r="J558" s="453"/>
    </row>
    <row r="559" spans="7:10" x14ac:dyDescent="0.25">
      <c r="G559" s="453"/>
      <c r="H559" s="453"/>
      <c r="I559" s="453"/>
      <c r="J559" s="453"/>
    </row>
    <row r="560" spans="7:10" x14ac:dyDescent="0.25">
      <c r="G560" s="453"/>
      <c r="H560" s="453"/>
      <c r="I560" s="453"/>
      <c r="J560" s="453"/>
    </row>
    <row r="561" spans="7:10" x14ac:dyDescent="0.25">
      <c r="G561" s="453"/>
      <c r="H561" s="453"/>
      <c r="I561" s="453"/>
      <c r="J561" s="453"/>
    </row>
    <row r="562" spans="7:10" x14ac:dyDescent="0.25">
      <c r="G562" s="453"/>
      <c r="H562" s="453"/>
      <c r="I562" s="453"/>
      <c r="J562" s="453"/>
    </row>
    <row r="563" spans="7:10" x14ac:dyDescent="0.25">
      <c r="G563" s="453"/>
      <c r="H563" s="453"/>
      <c r="I563" s="453"/>
      <c r="J563" s="453"/>
    </row>
    <row r="564" spans="7:10" x14ac:dyDescent="0.25">
      <c r="G564" s="453"/>
      <c r="H564" s="453"/>
      <c r="I564" s="453"/>
      <c r="J564" s="453"/>
    </row>
    <row r="565" spans="7:10" x14ac:dyDescent="0.25">
      <c r="G565" s="453"/>
      <c r="H565" s="453"/>
      <c r="I565" s="453"/>
      <c r="J565" s="453"/>
    </row>
    <row r="566" spans="7:10" x14ac:dyDescent="0.25">
      <c r="G566" s="453"/>
      <c r="H566" s="453"/>
      <c r="I566" s="453"/>
      <c r="J566" s="453"/>
    </row>
    <row r="567" spans="7:10" x14ac:dyDescent="0.25">
      <c r="G567" s="453"/>
      <c r="H567" s="453"/>
      <c r="I567" s="453"/>
      <c r="J567" s="453"/>
    </row>
    <row r="568" spans="7:10" x14ac:dyDescent="0.25">
      <c r="G568" s="453"/>
      <c r="H568" s="453"/>
      <c r="I568" s="453"/>
      <c r="J568" s="453"/>
    </row>
    <row r="569" spans="7:10" x14ac:dyDescent="0.25">
      <c r="G569" s="453"/>
      <c r="H569" s="453"/>
      <c r="I569" s="453"/>
      <c r="J569" s="453"/>
    </row>
    <row r="570" spans="7:10" x14ac:dyDescent="0.25">
      <c r="G570" s="453"/>
      <c r="H570" s="453"/>
      <c r="I570" s="453"/>
      <c r="J570" s="453"/>
    </row>
    <row r="571" spans="7:10" x14ac:dyDescent="0.25">
      <c r="G571" s="453"/>
      <c r="H571" s="453"/>
      <c r="I571" s="453"/>
      <c r="J571" s="453"/>
    </row>
    <row r="572" spans="7:10" x14ac:dyDescent="0.25">
      <c r="G572" s="453"/>
      <c r="H572" s="453"/>
      <c r="I572" s="453"/>
      <c r="J572" s="453"/>
    </row>
    <row r="573" spans="7:10" x14ac:dyDescent="0.25">
      <c r="G573" s="453"/>
      <c r="H573" s="453"/>
      <c r="I573" s="453"/>
      <c r="J573" s="453"/>
    </row>
    <row r="574" spans="7:10" x14ac:dyDescent="0.25">
      <c r="G574" s="453"/>
      <c r="H574" s="453"/>
      <c r="I574" s="453"/>
      <c r="J574" s="453"/>
    </row>
    <row r="575" spans="7:10" x14ac:dyDescent="0.25">
      <c r="G575" s="453"/>
      <c r="H575" s="453"/>
      <c r="I575" s="453"/>
      <c r="J575" s="453"/>
    </row>
    <row r="576" spans="7:10" x14ac:dyDescent="0.25">
      <c r="G576" s="453"/>
      <c r="H576" s="453"/>
      <c r="I576" s="453"/>
      <c r="J576" s="453"/>
    </row>
    <row r="577" spans="7:10" x14ac:dyDescent="0.25">
      <c r="G577" s="453"/>
      <c r="H577" s="453"/>
      <c r="I577" s="453"/>
      <c r="J577" s="453"/>
    </row>
    <row r="578" spans="7:10" x14ac:dyDescent="0.25">
      <c r="G578" s="453"/>
      <c r="H578" s="453"/>
      <c r="I578" s="453"/>
      <c r="J578" s="453"/>
    </row>
    <row r="579" spans="7:10" x14ac:dyDescent="0.25">
      <c r="G579" s="453"/>
      <c r="H579" s="453"/>
      <c r="I579" s="453"/>
      <c r="J579" s="453"/>
    </row>
    <row r="580" spans="7:10" x14ac:dyDescent="0.25">
      <c r="G580" s="453"/>
      <c r="H580" s="453"/>
      <c r="I580" s="453"/>
      <c r="J580" s="453"/>
    </row>
    <row r="581" spans="7:10" x14ac:dyDescent="0.25">
      <c r="G581" s="453"/>
      <c r="H581" s="453"/>
      <c r="I581" s="453"/>
      <c r="J581" s="453"/>
    </row>
    <row r="582" spans="7:10" x14ac:dyDescent="0.25">
      <c r="G582" s="453"/>
      <c r="H582" s="453"/>
      <c r="I582" s="453"/>
      <c r="J582" s="453"/>
    </row>
    <row r="583" spans="7:10" x14ac:dyDescent="0.25">
      <c r="G583" s="453"/>
      <c r="H583" s="453"/>
      <c r="I583" s="453"/>
      <c r="J583" s="453"/>
    </row>
    <row r="584" spans="7:10" x14ac:dyDescent="0.25">
      <c r="G584" s="453"/>
      <c r="H584" s="453"/>
      <c r="I584" s="453"/>
      <c r="J584" s="453"/>
    </row>
    <row r="585" spans="7:10" x14ac:dyDescent="0.25">
      <c r="G585" s="453"/>
      <c r="H585" s="453"/>
      <c r="I585" s="453"/>
      <c r="J585" s="453"/>
    </row>
    <row r="586" spans="7:10" x14ac:dyDescent="0.25">
      <c r="G586" s="453"/>
      <c r="H586" s="453"/>
      <c r="I586" s="453"/>
      <c r="J586" s="453"/>
    </row>
    <row r="587" spans="7:10" x14ac:dyDescent="0.25">
      <c r="G587" s="453"/>
      <c r="H587" s="453"/>
      <c r="I587" s="453"/>
      <c r="J587" s="453"/>
    </row>
    <row r="588" spans="7:10" x14ac:dyDescent="0.25">
      <c r="G588" s="453"/>
      <c r="H588" s="453"/>
      <c r="I588" s="453"/>
      <c r="J588" s="453"/>
    </row>
    <row r="589" spans="7:10" x14ac:dyDescent="0.25">
      <c r="G589" s="453"/>
      <c r="H589" s="453"/>
      <c r="I589" s="453"/>
      <c r="J589" s="453"/>
    </row>
    <row r="590" spans="7:10" x14ac:dyDescent="0.25">
      <c r="G590" s="453"/>
      <c r="H590" s="453"/>
      <c r="I590" s="453"/>
      <c r="J590" s="453"/>
    </row>
    <row r="591" spans="7:10" x14ac:dyDescent="0.25">
      <c r="G591" s="453"/>
      <c r="H591" s="453"/>
      <c r="I591" s="453"/>
      <c r="J591" s="453"/>
    </row>
    <row r="592" spans="7:10" x14ac:dyDescent="0.25">
      <c r="G592" s="453"/>
      <c r="H592" s="453"/>
      <c r="I592" s="453"/>
      <c r="J592" s="453"/>
    </row>
    <row r="593" spans="7:10" x14ac:dyDescent="0.25">
      <c r="G593" s="453"/>
      <c r="H593" s="453"/>
      <c r="I593" s="453"/>
      <c r="J593" s="453"/>
    </row>
    <row r="594" spans="7:10" x14ac:dyDescent="0.25">
      <c r="G594" s="453"/>
      <c r="H594" s="453"/>
      <c r="I594" s="453"/>
      <c r="J594" s="453"/>
    </row>
    <row r="595" spans="7:10" x14ac:dyDescent="0.25">
      <c r="G595" s="453"/>
      <c r="H595" s="453"/>
      <c r="I595" s="453"/>
      <c r="J595" s="453"/>
    </row>
    <row r="596" spans="7:10" x14ac:dyDescent="0.25">
      <c r="G596" s="453"/>
      <c r="H596" s="453"/>
      <c r="I596" s="453"/>
      <c r="J596" s="453"/>
    </row>
    <row r="597" spans="7:10" x14ac:dyDescent="0.25">
      <c r="G597" s="453"/>
      <c r="H597" s="453"/>
      <c r="I597" s="453"/>
      <c r="J597" s="453"/>
    </row>
    <row r="598" spans="7:10" x14ac:dyDescent="0.25">
      <c r="G598" s="453"/>
      <c r="H598" s="453"/>
      <c r="I598" s="453"/>
      <c r="J598" s="453"/>
    </row>
    <row r="599" spans="7:10" x14ac:dyDescent="0.25">
      <c r="G599" s="453"/>
      <c r="H599" s="453"/>
      <c r="I599" s="453"/>
      <c r="J599" s="453"/>
    </row>
    <row r="600" spans="7:10" x14ac:dyDescent="0.25">
      <c r="G600" s="453"/>
      <c r="H600" s="453"/>
      <c r="I600" s="453"/>
      <c r="J600" s="453"/>
    </row>
    <row r="601" spans="7:10" x14ac:dyDescent="0.25">
      <c r="G601" s="453"/>
      <c r="H601" s="453"/>
      <c r="I601" s="453"/>
      <c r="J601" s="453"/>
    </row>
    <row r="602" spans="7:10" x14ac:dyDescent="0.25">
      <c r="G602" s="453"/>
      <c r="H602" s="453"/>
      <c r="I602" s="453"/>
      <c r="J602" s="453"/>
    </row>
    <row r="603" spans="7:10" x14ac:dyDescent="0.25">
      <c r="G603" s="453"/>
      <c r="H603" s="453"/>
      <c r="I603" s="453"/>
      <c r="J603" s="453"/>
    </row>
    <row r="604" spans="7:10" x14ac:dyDescent="0.25">
      <c r="G604" s="453"/>
      <c r="H604" s="453"/>
      <c r="I604" s="453"/>
      <c r="J604" s="453"/>
    </row>
    <row r="605" spans="7:10" x14ac:dyDescent="0.25">
      <c r="G605" s="453"/>
      <c r="H605" s="453"/>
      <c r="I605" s="453"/>
      <c r="J605" s="453"/>
    </row>
    <row r="606" spans="7:10" x14ac:dyDescent="0.25">
      <c r="G606" s="453"/>
      <c r="H606" s="453"/>
      <c r="I606" s="453"/>
      <c r="J606" s="453"/>
    </row>
    <row r="607" spans="7:10" x14ac:dyDescent="0.25">
      <c r="G607" s="453"/>
      <c r="H607" s="453"/>
      <c r="I607" s="453"/>
      <c r="J607" s="453"/>
    </row>
    <row r="608" spans="7:10" x14ac:dyDescent="0.25">
      <c r="G608" s="453"/>
      <c r="H608" s="453"/>
      <c r="I608" s="453"/>
      <c r="J608" s="453"/>
    </row>
    <row r="609" spans="7:10" x14ac:dyDescent="0.25">
      <c r="G609" s="453"/>
      <c r="H609" s="453"/>
      <c r="I609" s="453"/>
      <c r="J609" s="453"/>
    </row>
    <row r="610" spans="7:10" x14ac:dyDescent="0.25">
      <c r="G610" s="453"/>
      <c r="H610" s="453"/>
      <c r="I610" s="453"/>
      <c r="J610" s="453"/>
    </row>
    <row r="611" spans="7:10" x14ac:dyDescent="0.25">
      <c r="G611" s="453"/>
      <c r="H611" s="453"/>
      <c r="I611" s="453"/>
      <c r="J611" s="453"/>
    </row>
    <row r="612" spans="7:10" x14ac:dyDescent="0.25">
      <c r="G612" s="453"/>
      <c r="H612" s="453"/>
      <c r="I612" s="453"/>
      <c r="J612" s="453"/>
    </row>
    <row r="613" spans="7:10" x14ac:dyDescent="0.25">
      <c r="G613" s="453"/>
      <c r="H613" s="453"/>
      <c r="I613" s="453"/>
      <c r="J613" s="453"/>
    </row>
    <row r="614" spans="7:10" x14ac:dyDescent="0.25">
      <c r="G614" s="453"/>
      <c r="H614" s="453"/>
      <c r="I614" s="453"/>
      <c r="J614" s="453"/>
    </row>
    <row r="615" spans="7:10" x14ac:dyDescent="0.25">
      <c r="G615" s="453"/>
      <c r="H615" s="453"/>
      <c r="I615" s="453"/>
      <c r="J615" s="453"/>
    </row>
    <row r="616" spans="7:10" x14ac:dyDescent="0.25">
      <c r="G616" s="453"/>
      <c r="H616" s="453"/>
      <c r="I616" s="453"/>
      <c r="J616" s="453"/>
    </row>
    <row r="617" spans="7:10" x14ac:dyDescent="0.25">
      <c r="G617" s="453"/>
      <c r="H617" s="453"/>
      <c r="I617" s="453"/>
      <c r="J617" s="453"/>
    </row>
    <row r="618" spans="7:10" x14ac:dyDescent="0.25">
      <c r="G618" s="453"/>
      <c r="H618" s="453"/>
      <c r="I618" s="453"/>
      <c r="J618" s="453"/>
    </row>
    <row r="619" spans="7:10" x14ac:dyDescent="0.25">
      <c r="G619" s="453"/>
      <c r="H619" s="453"/>
      <c r="I619" s="453"/>
      <c r="J619" s="453"/>
    </row>
    <row r="620" spans="7:10" x14ac:dyDescent="0.25">
      <c r="G620" s="453"/>
      <c r="H620" s="453"/>
      <c r="I620" s="453"/>
      <c r="J620" s="453"/>
    </row>
    <row r="621" spans="7:10" x14ac:dyDescent="0.25">
      <c r="G621" s="453"/>
      <c r="H621" s="453"/>
      <c r="I621" s="453"/>
      <c r="J621" s="453"/>
    </row>
    <row r="622" spans="7:10" x14ac:dyDescent="0.25">
      <c r="G622" s="453"/>
      <c r="H622" s="453"/>
      <c r="I622" s="453"/>
      <c r="J622" s="453"/>
    </row>
    <row r="623" spans="7:10" x14ac:dyDescent="0.25">
      <c r="G623" s="453"/>
      <c r="H623" s="453"/>
      <c r="I623" s="453"/>
      <c r="J623" s="453"/>
    </row>
    <row r="624" spans="7:10" x14ac:dyDescent="0.25">
      <c r="G624" s="453"/>
      <c r="H624" s="453"/>
      <c r="I624" s="453"/>
      <c r="J624" s="453"/>
    </row>
    <row r="625" spans="7:10" x14ac:dyDescent="0.25">
      <c r="G625" s="453"/>
      <c r="H625" s="453"/>
      <c r="I625" s="453"/>
      <c r="J625" s="453"/>
    </row>
    <row r="626" spans="7:10" x14ac:dyDescent="0.25">
      <c r="G626" s="453"/>
      <c r="H626" s="453"/>
      <c r="I626" s="453"/>
      <c r="J626" s="453"/>
    </row>
    <row r="627" spans="7:10" x14ac:dyDescent="0.25">
      <c r="G627" s="453"/>
      <c r="H627" s="453"/>
      <c r="I627" s="453"/>
      <c r="J627" s="453"/>
    </row>
    <row r="628" spans="7:10" x14ac:dyDescent="0.25">
      <c r="G628" s="453"/>
      <c r="H628" s="453"/>
      <c r="I628" s="453"/>
      <c r="J628" s="453"/>
    </row>
    <row r="629" spans="7:10" x14ac:dyDescent="0.25">
      <c r="G629" s="453"/>
      <c r="H629" s="453"/>
      <c r="I629" s="453"/>
      <c r="J629" s="453"/>
    </row>
    <row r="630" spans="7:10" x14ac:dyDescent="0.25">
      <c r="G630" s="453"/>
      <c r="H630" s="453"/>
      <c r="I630" s="453"/>
      <c r="J630" s="453"/>
    </row>
    <row r="631" spans="7:10" x14ac:dyDescent="0.25">
      <c r="G631" s="453"/>
      <c r="H631" s="453"/>
      <c r="I631" s="453"/>
      <c r="J631" s="453"/>
    </row>
    <row r="632" spans="7:10" x14ac:dyDescent="0.25">
      <c r="G632" s="453"/>
      <c r="H632" s="453"/>
      <c r="I632" s="453"/>
      <c r="J632" s="453"/>
    </row>
    <row r="633" spans="7:10" x14ac:dyDescent="0.25">
      <c r="G633" s="453"/>
      <c r="H633" s="453"/>
      <c r="I633" s="453"/>
      <c r="J633" s="453"/>
    </row>
    <row r="634" spans="7:10" x14ac:dyDescent="0.25">
      <c r="G634" s="453"/>
      <c r="H634" s="453"/>
      <c r="I634" s="453"/>
      <c r="J634" s="453"/>
    </row>
    <row r="635" spans="7:10" x14ac:dyDescent="0.25">
      <c r="G635" s="453"/>
      <c r="H635" s="453"/>
      <c r="I635" s="453"/>
      <c r="J635" s="453"/>
    </row>
    <row r="636" spans="7:10" x14ac:dyDescent="0.25">
      <c r="G636" s="453"/>
      <c r="H636" s="453"/>
      <c r="I636" s="453"/>
      <c r="J636" s="453"/>
    </row>
    <row r="637" spans="7:10" x14ac:dyDescent="0.25">
      <c r="G637" s="453"/>
      <c r="H637" s="453"/>
      <c r="I637" s="453"/>
      <c r="J637" s="453"/>
    </row>
    <row r="638" spans="7:10" x14ac:dyDescent="0.25">
      <c r="G638" s="453"/>
      <c r="H638" s="453"/>
      <c r="I638" s="453"/>
      <c r="J638" s="453"/>
    </row>
    <row r="639" spans="7:10" x14ac:dyDescent="0.25">
      <c r="G639" s="453"/>
      <c r="H639" s="453"/>
      <c r="I639" s="453"/>
      <c r="J639" s="453"/>
    </row>
    <row r="640" spans="7:10" x14ac:dyDescent="0.25">
      <c r="G640" s="453"/>
      <c r="H640" s="453"/>
      <c r="I640" s="453"/>
      <c r="J640" s="453"/>
    </row>
    <row r="641" spans="7:10" x14ac:dyDescent="0.25">
      <c r="G641" s="453"/>
      <c r="H641" s="453"/>
      <c r="I641" s="453"/>
      <c r="J641" s="453"/>
    </row>
    <row r="642" spans="7:10" x14ac:dyDescent="0.25">
      <c r="G642" s="453"/>
      <c r="H642" s="453"/>
      <c r="I642" s="453"/>
      <c r="J642" s="453"/>
    </row>
    <row r="643" spans="7:10" x14ac:dyDescent="0.25">
      <c r="G643" s="453"/>
      <c r="H643" s="453"/>
      <c r="I643" s="453"/>
      <c r="J643" s="453"/>
    </row>
    <row r="644" spans="7:10" x14ac:dyDescent="0.25">
      <c r="G644" s="453"/>
      <c r="H644" s="453"/>
      <c r="I644" s="453"/>
      <c r="J644" s="453"/>
    </row>
    <row r="645" spans="7:10" x14ac:dyDescent="0.25">
      <c r="G645" s="453"/>
      <c r="H645" s="453"/>
      <c r="I645" s="453"/>
      <c r="J645" s="453"/>
    </row>
    <row r="646" spans="7:10" x14ac:dyDescent="0.25">
      <c r="G646" s="453"/>
      <c r="H646" s="453"/>
      <c r="I646" s="453"/>
      <c r="J646" s="453"/>
    </row>
    <row r="647" spans="7:10" x14ac:dyDescent="0.25">
      <c r="G647" s="453"/>
      <c r="H647" s="453"/>
      <c r="I647" s="453"/>
      <c r="J647" s="453"/>
    </row>
    <row r="648" spans="7:10" x14ac:dyDescent="0.25">
      <c r="G648" s="453"/>
      <c r="H648" s="453"/>
      <c r="I648" s="453"/>
      <c r="J648" s="453"/>
    </row>
    <row r="649" spans="7:10" x14ac:dyDescent="0.25">
      <c r="G649" s="453"/>
      <c r="H649" s="453"/>
      <c r="I649" s="453"/>
      <c r="J649" s="453"/>
    </row>
    <row r="650" spans="7:10" x14ac:dyDescent="0.25">
      <c r="G650" s="453"/>
      <c r="H650" s="453"/>
      <c r="I650" s="453"/>
      <c r="J650" s="453"/>
    </row>
    <row r="651" spans="7:10" x14ac:dyDescent="0.25">
      <c r="G651" s="453"/>
      <c r="H651" s="453"/>
      <c r="I651" s="453"/>
      <c r="J651" s="453"/>
    </row>
    <row r="652" spans="7:10" x14ac:dyDescent="0.25">
      <c r="G652" s="453"/>
      <c r="H652" s="453"/>
      <c r="I652" s="453"/>
      <c r="J652" s="453"/>
    </row>
    <row r="653" spans="7:10" x14ac:dyDescent="0.25">
      <c r="G653" s="453"/>
      <c r="H653" s="453"/>
      <c r="I653" s="453"/>
      <c r="J653" s="453"/>
    </row>
    <row r="654" spans="7:10" x14ac:dyDescent="0.25">
      <c r="G654" s="453"/>
      <c r="H654" s="453"/>
      <c r="I654" s="453"/>
      <c r="J654" s="453"/>
    </row>
    <row r="655" spans="7:10" x14ac:dyDescent="0.25">
      <c r="G655" s="453"/>
      <c r="H655" s="453"/>
      <c r="I655" s="453"/>
      <c r="J655" s="453"/>
    </row>
    <row r="656" spans="7:10" x14ac:dyDescent="0.25">
      <c r="G656" s="453"/>
      <c r="H656" s="453"/>
      <c r="I656" s="453"/>
      <c r="J656" s="453"/>
    </row>
    <row r="657" spans="7:10" x14ac:dyDescent="0.25">
      <c r="G657" s="453"/>
      <c r="H657" s="453"/>
      <c r="I657" s="453"/>
      <c r="J657" s="453"/>
    </row>
    <row r="658" spans="7:10" x14ac:dyDescent="0.25">
      <c r="G658" s="453"/>
      <c r="H658" s="453"/>
      <c r="I658" s="453"/>
      <c r="J658" s="453"/>
    </row>
    <row r="659" spans="7:10" x14ac:dyDescent="0.25">
      <c r="G659" s="453"/>
      <c r="H659" s="453"/>
      <c r="I659" s="453"/>
      <c r="J659" s="453"/>
    </row>
    <row r="660" spans="7:10" x14ac:dyDescent="0.25">
      <c r="G660" s="453"/>
      <c r="H660" s="453"/>
      <c r="I660" s="453"/>
      <c r="J660" s="453"/>
    </row>
    <row r="661" spans="7:10" x14ac:dyDescent="0.25">
      <c r="G661" s="453"/>
      <c r="H661" s="453"/>
      <c r="I661" s="453"/>
      <c r="J661" s="453"/>
    </row>
    <row r="662" spans="7:10" x14ac:dyDescent="0.25">
      <c r="G662" s="453"/>
      <c r="H662" s="453"/>
      <c r="I662" s="453"/>
      <c r="J662" s="453"/>
    </row>
    <row r="663" spans="7:10" x14ac:dyDescent="0.25">
      <c r="G663" s="453"/>
      <c r="H663" s="453"/>
      <c r="I663" s="453"/>
      <c r="J663" s="453"/>
    </row>
    <row r="664" spans="7:10" x14ac:dyDescent="0.25">
      <c r="G664" s="453"/>
      <c r="H664" s="453"/>
      <c r="I664" s="453"/>
      <c r="J664" s="453"/>
    </row>
    <row r="665" spans="7:10" x14ac:dyDescent="0.25">
      <c r="G665" s="453"/>
      <c r="H665" s="453"/>
      <c r="I665" s="453"/>
      <c r="J665" s="453"/>
    </row>
    <row r="666" spans="7:10" x14ac:dyDescent="0.25">
      <c r="G666" s="453"/>
      <c r="H666" s="453"/>
      <c r="I666" s="453"/>
      <c r="J666" s="453"/>
    </row>
    <row r="667" spans="7:10" x14ac:dyDescent="0.25">
      <c r="G667" s="453"/>
      <c r="H667" s="453"/>
      <c r="I667" s="453"/>
      <c r="J667" s="453"/>
    </row>
    <row r="668" spans="7:10" x14ac:dyDescent="0.25">
      <c r="G668" s="453"/>
      <c r="H668" s="453"/>
      <c r="I668" s="453"/>
      <c r="J668" s="453"/>
    </row>
    <row r="669" spans="7:10" x14ac:dyDescent="0.25">
      <c r="G669" s="453"/>
      <c r="H669" s="453"/>
      <c r="I669" s="453"/>
      <c r="J669" s="453"/>
    </row>
    <row r="670" spans="7:10" x14ac:dyDescent="0.25">
      <c r="G670" s="453"/>
      <c r="H670" s="453"/>
      <c r="I670" s="453"/>
      <c r="J670" s="453"/>
    </row>
    <row r="671" spans="7:10" x14ac:dyDescent="0.25">
      <c r="G671" s="453"/>
      <c r="H671" s="453"/>
      <c r="I671" s="453"/>
      <c r="J671" s="453"/>
    </row>
    <row r="672" spans="7:10" x14ac:dyDescent="0.25">
      <c r="G672" s="453"/>
      <c r="H672" s="453"/>
      <c r="I672" s="453"/>
      <c r="J672" s="453"/>
    </row>
    <row r="673" spans="7:10" x14ac:dyDescent="0.25">
      <c r="G673" s="453"/>
      <c r="H673" s="453"/>
      <c r="I673" s="453"/>
      <c r="J673" s="453"/>
    </row>
    <row r="674" spans="7:10" x14ac:dyDescent="0.25">
      <c r="G674" s="453"/>
      <c r="H674" s="453"/>
      <c r="I674" s="453"/>
      <c r="J674" s="453"/>
    </row>
    <row r="675" spans="7:10" x14ac:dyDescent="0.25">
      <c r="G675" s="453"/>
      <c r="H675" s="453"/>
      <c r="I675" s="453"/>
      <c r="J675" s="453"/>
    </row>
    <row r="676" spans="7:10" x14ac:dyDescent="0.25">
      <c r="G676" s="453"/>
      <c r="H676" s="453"/>
      <c r="I676" s="453"/>
      <c r="J676" s="453"/>
    </row>
    <row r="677" spans="7:10" x14ac:dyDescent="0.25">
      <c r="G677" s="453"/>
      <c r="H677" s="453"/>
      <c r="I677" s="453"/>
      <c r="J677" s="453"/>
    </row>
    <row r="678" spans="7:10" x14ac:dyDescent="0.25">
      <c r="G678" s="453"/>
      <c r="H678" s="453"/>
      <c r="I678" s="453"/>
      <c r="J678" s="453"/>
    </row>
    <row r="679" spans="7:10" x14ac:dyDescent="0.25">
      <c r="G679" s="453"/>
      <c r="H679" s="453"/>
      <c r="I679" s="453"/>
      <c r="J679" s="453"/>
    </row>
    <row r="680" spans="7:10" x14ac:dyDescent="0.25">
      <c r="G680" s="453"/>
      <c r="H680" s="453"/>
      <c r="I680" s="453"/>
      <c r="J680" s="453"/>
    </row>
    <row r="681" spans="7:10" x14ac:dyDescent="0.25">
      <c r="G681" s="453"/>
      <c r="H681" s="453"/>
      <c r="I681" s="453"/>
      <c r="J681" s="453"/>
    </row>
    <row r="682" spans="7:10" x14ac:dyDescent="0.25">
      <c r="G682" s="453"/>
      <c r="H682" s="453"/>
      <c r="I682" s="453"/>
      <c r="J682" s="453"/>
    </row>
    <row r="683" spans="7:10" x14ac:dyDescent="0.25">
      <c r="G683" s="453"/>
      <c r="H683" s="453"/>
      <c r="I683" s="453"/>
      <c r="J683" s="453"/>
    </row>
    <row r="684" spans="7:10" x14ac:dyDescent="0.25">
      <c r="G684" s="453"/>
      <c r="H684" s="453"/>
      <c r="I684" s="453"/>
      <c r="J684" s="453"/>
    </row>
    <row r="685" spans="7:10" x14ac:dyDescent="0.25">
      <c r="G685" s="453"/>
      <c r="H685" s="453"/>
      <c r="I685" s="453"/>
      <c r="J685" s="453"/>
    </row>
    <row r="686" spans="7:10" x14ac:dyDescent="0.25">
      <c r="G686" s="453"/>
      <c r="H686" s="453"/>
      <c r="I686" s="453"/>
      <c r="J686" s="453"/>
    </row>
    <row r="687" spans="7:10" x14ac:dyDescent="0.25">
      <c r="G687" s="453"/>
      <c r="H687" s="453"/>
      <c r="I687" s="453"/>
      <c r="J687" s="453"/>
    </row>
    <row r="688" spans="7:10" x14ac:dyDescent="0.25">
      <c r="G688" s="453"/>
      <c r="H688" s="453"/>
      <c r="I688" s="453"/>
      <c r="J688" s="453"/>
    </row>
    <row r="689" spans="7:10" x14ac:dyDescent="0.25">
      <c r="G689" s="453"/>
      <c r="H689" s="453"/>
      <c r="I689" s="453"/>
      <c r="J689" s="453"/>
    </row>
    <row r="690" spans="7:10" x14ac:dyDescent="0.25">
      <c r="G690" s="453"/>
      <c r="H690" s="453"/>
      <c r="I690" s="453"/>
      <c r="J690" s="453"/>
    </row>
    <row r="691" spans="7:10" x14ac:dyDescent="0.25">
      <c r="G691" s="453"/>
      <c r="H691" s="453"/>
      <c r="I691" s="453"/>
      <c r="J691" s="453"/>
    </row>
    <row r="692" spans="7:10" x14ac:dyDescent="0.25">
      <c r="G692" s="453"/>
      <c r="H692" s="453"/>
      <c r="I692" s="453"/>
      <c r="J692" s="453"/>
    </row>
    <row r="693" spans="7:10" x14ac:dyDescent="0.25">
      <c r="G693" s="453"/>
      <c r="H693" s="453"/>
      <c r="I693" s="453"/>
      <c r="J693" s="453"/>
    </row>
    <row r="694" spans="7:10" x14ac:dyDescent="0.25">
      <c r="G694" s="453"/>
      <c r="H694" s="453"/>
      <c r="I694" s="453"/>
      <c r="J694" s="453"/>
    </row>
    <row r="695" spans="7:10" x14ac:dyDescent="0.25">
      <c r="G695" s="453"/>
      <c r="H695" s="453"/>
      <c r="I695" s="453"/>
      <c r="J695" s="453"/>
    </row>
    <row r="696" spans="7:10" x14ac:dyDescent="0.25">
      <c r="G696" s="453"/>
      <c r="H696" s="453"/>
      <c r="I696" s="453"/>
      <c r="J696" s="453"/>
    </row>
    <row r="697" spans="7:10" x14ac:dyDescent="0.25">
      <c r="G697" s="453"/>
      <c r="H697" s="453"/>
      <c r="I697" s="453"/>
      <c r="J697" s="453"/>
    </row>
    <row r="698" spans="7:10" x14ac:dyDescent="0.25">
      <c r="G698" s="453"/>
      <c r="H698" s="453"/>
      <c r="I698" s="453"/>
      <c r="J698" s="453"/>
    </row>
    <row r="699" spans="7:10" x14ac:dyDescent="0.25">
      <c r="G699" s="453"/>
      <c r="H699" s="453"/>
      <c r="I699" s="453"/>
      <c r="J699" s="453"/>
    </row>
    <row r="700" spans="7:10" x14ac:dyDescent="0.25">
      <c r="G700" s="453"/>
      <c r="H700" s="453"/>
      <c r="I700" s="453"/>
      <c r="J700" s="453"/>
    </row>
    <row r="701" spans="7:10" x14ac:dyDescent="0.25">
      <c r="G701" s="453"/>
      <c r="H701" s="453"/>
      <c r="I701" s="453"/>
      <c r="J701" s="453"/>
    </row>
    <row r="702" spans="7:10" x14ac:dyDescent="0.25">
      <c r="G702" s="453"/>
      <c r="H702" s="453"/>
      <c r="I702" s="453"/>
      <c r="J702" s="453"/>
    </row>
    <row r="703" spans="7:10" x14ac:dyDescent="0.25">
      <c r="G703" s="453"/>
      <c r="H703" s="453"/>
      <c r="I703" s="453"/>
      <c r="J703" s="453"/>
    </row>
    <row r="704" spans="7:10" x14ac:dyDescent="0.25">
      <c r="G704" s="453"/>
      <c r="H704" s="453"/>
      <c r="I704" s="453"/>
      <c r="J704" s="453"/>
    </row>
    <row r="705" spans="7:10" x14ac:dyDescent="0.25">
      <c r="G705" s="453"/>
      <c r="H705" s="453"/>
      <c r="I705" s="453"/>
      <c r="J705" s="453"/>
    </row>
    <row r="706" spans="7:10" x14ac:dyDescent="0.25">
      <c r="G706" s="453"/>
      <c r="H706" s="453"/>
      <c r="I706" s="453"/>
      <c r="J706" s="453"/>
    </row>
    <row r="707" spans="7:10" x14ac:dyDescent="0.25">
      <c r="G707" s="453"/>
      <c r="H707" s="453"/>
      <c r="I707" s="453"/>
      <c r="J707" s="453"/>
    </row>
    <row r="708" spans="7:10" x14ac:dyDescent="0.25">
      <c r="G708" s="453"/>
      <c r="H708" s="453"/>
      <c r="I708" s="453"/>
      <c r="J708" s="453"/>
    </row>
    <row r="709" spans="7:10" x14ac:dyDescent="0.25">
      <c r="G709" s="453"/>
      <c r="H709" s="453"/>
      <c r="I709" s="453"/>
      <c r="J709" s="453"/>
    </row>
    <row r="710" spans="7:10" x14ac:dyDescent="0.25">
      <c r="G710" s="453"/>
      <c r="H710" s="453"/>
      <c r="I710" s="453"/>
      <c r="J710" s="453"/>
    </row>
    <row r="711" spans="7:10" x14ac:dyDescent="0.25">
      <c r="G711" s="453"/>
      <c r="H711" s="453"/>
      <c r="I711" s="453"/>
      <c r="J711" s="453"/>
    </row>
    <row r="712" spans="7:10" x14ac:dyDescent="0.25">
      <c r="G712" s="453"/>
      <c r="H712" s="453"/>
      <c r="I712" s="453"/>
      <c r="J712" s="453"/>
    </row>
    <row r="713" spans="7:10" x14ac:dyDescent="0.25">
      <c r="G713" s="453"/>
      <c r="H713" s="453"/>
      <c r="I713" s="453"/>
      <c r="J713" s="453"/>
    </row>
    <row r="714" spans="7:10" x14ac:dyDescent="0.25">
      <c r="G714" s="453"/>
      <c r="H714" s="453"/>
      <c r="I714" s="453"/>
      <c r="J714" s="453"/>
    </row>
    <row r="715" spans="7:10" x14ac:dyDescent="0.25">
      <c r="G715" s="453"/>
      <c r="H715" s="453"/>
      <c r="I715" s="453"/>
      <c r="J715" s="453"/>
    </row>
    <row r="716" spans="7:10" x14ac:dyDescent="0.25">
      <c r="G716" s="453"/>
      <c r="H716" s="453"/>
      <c r="I716" s="453"/>
      <c r="J716" s="453"/>
    </row>
    <row r="717" spans="7:10" x14ac:dyDescent="0.25">
      <c r="G717" s="453"/>
      <c r="H717" s="453"/>
      <c r="I717" s="453"/>
      <c r="J717" s="453"/>
    </row>
    <row r="718" spans="7:10" x14ac:dyDescent="0.25">
      <c r="G718" s="453"/>
      <c r="H718" s="453"/>
      <c r="I718" s="453"/>
      <c r="J718" s="453"/>
    </row>
    <row r="719" spans="7:10" x14ac:dyDescent="0.25">
      <c r="G719" s="453"/>
      <c r="H719" s="453"/>
      <c r="I719" s="453"/>
      <c r="J719" s="453"/>
    </row>
    <row r="720" spans="7:10" x14ac:dyDescent="0.25">
      <c r="G720" s="453"/>
      <c r="H720" s="453"/>
      <c r="I720" s="453"/>
      <c r="J720" s="453"/>
    </row>
    <row r="721" spans="7:10" x14ac:dyDescent="0.25">
      <c r="G721" s="453"/>
      <c r="H721" s="453"/>
      <c r="I721" s="453"/>
      <c r="J721" s="453"/>
    </row>
    <row r="722" spans="7:10" x14ac:dyDescent="0.25">
      <c r="G722" s="453"/>
      <c r="H722" s="453"/>
      <c r="I722" s="453"/>
      <c r="J722" s="453"/>
    </row>
    <row r="723" spans="7:10" x14ac:dyDescent="0.25">
      <c r="G723" s="453"/>
      <c r="H723" s="453"/>
      <c r="I723" s="453"/>
      <c r="J723" s="453"/>
    </row>
    <row r="724" spans="7:10" x14ac:dyDescent="0.25">
      <c r="G724" s="453"/>
      <c r="H724" s="453"/>
      <c r="I724" s="453"/>
      <c r="J724" s="453"/>
    </row>
    <row r="725" spans="7:10" x14ac:dyDescent="0.25">
      <c r="G725" s="453"/>
      <c r="H725" s="453"/>
      <c r="I725" s="453"/>
      <c r="J725" s="453"/>
    </row>
    <row r="726" spans="7:10" x14ac:dyDescent="0.25">
      <c r="G726" s="453"/>
      <c r="H726" s="453"/>
      <c r="I726" s="453"/>
      <c r="J726" s="453"/>
    </row>
    <row r="727" spans="7:10" x14ac:dyDescent="0.25">
      <c r="G727" s="453"/>
      <c r="H727" s="453"/>
      <c r="I727" s="453"/>
      <c r="J727" s="453"/>
    </row>
    <row r="728" spans="7:10" x14ac:dyDescent="0.25">
      <c r="G728" s="453"/>
      <c r="H728" s="453"/>
      <c r="I728" s="453"/>
      <c r="J728" s="453"/>
    </row>
    <row r="729" spans="7:10" x14ac:dyDescent="0.25">
      <c r="G729" s="453"/>
      <c r="H729" s="453"/>
      <c r="I729" s="453"/>
      <c r="J729" s="453"/>
    </row>
    <row r="730" spans="7:10" x14ac:dyDescent="0.25">
      <c r="G730" s="453"/>
      <c r="H730" s="453"/>
      <c r="I730" s="453"/>
      <c r="J730" s="453"/>
    </row>
    <row r="731" spans="7:10" x14ac:dyDescent="0.25">
      <c r="G731" s="453"/>
      <c r="H731" s="453"/>
      <c r="I731" s="453"/>
      <c r="J731" s="453"/>
    </row>
    <row r="732" spans="7:10" x14ac:dyDescent="0.25">
      <c r="G732" s="453"/>
      <c r="H732" s="453"/>
      <c r="I732" s="453"/>
      <c r="J732" s="453"/>
    </row>
    <row r="733" spans="7:10" x14ac:dyDescent="0.25">
      <c r="G733" s="453"/>
      <c r="H733" s="453"/>
      <c r="I733" s="453"/>
      <c r="J733" s="453"/>
    </row>
    <row r="734" spans="7:10" x14ac:dyDescent="0.25">
      <c r="G734" s="453"/>
      <c r="H734" s="453"/>
      <c r="I734" s="453"/>
      <c r="J734" s="453"/>
    </row>
    <row r="735" spans="7:10" x14ac:dyDescent="0.25">
      <c r="G735" s="453"/>
      <c r="H735" s="453"/>
      <c r="I735" s="453"/>
      <c r="J735" s="453"/>
    </row>
    <row r="736" spans="7:10" x14ac:dyDescent="0.25">
      <c r="G736" s="453"/>
      <c r="H736" s="453"/>
      <c r="I736" s="453"/>
      <c r="J736" s="453"/>
    </row>
    <row r="737" spans="7:10" x14ac:dyDescent="0.25">
      <c r="G737" s="453"/>
      <c r="H737" s="453"/>
      <c r="I737" s="453"/>
      <c r="J737" s="453"/>
    </row>
    <row r="738" spans="7:10" x14ac:dyDescent="0.25">
      <c r="G738" s="453"/>
      <c r="H738" s="453"/>
      <c r="I738" s="453"/>
      <c r="J738" s="453"/>
    </row>
    <row r="739" spans="7:10" x14ac:dyDescent="0.25">
      <c r="G739" s="453"/>
      <c r="H739" s="453"/>
      <c r="I739" s="453"/>
      <c r="J739" s="453"/>
    </row>
    <row r="740" spans="7:10" x14ac:dyDescent="0.25">
      <c r="G740" s="453"/>
      <c r="H740" s="453"/>
      <c r="I740" s="453"/>
      <c r="J740" s="453"/>
    </row>
    <row r="741" spans="7:10" x14ac:dyDescent="0.25">
      <c r="G741" s="453"/>
      <c r="H741" s="453"/>
      <c r="I741" s="453"/>
      <c r="J741" s="453"/>
    </row>
    <row r="742" spans="7:10" x14ac:dyDescent="0.25">
      <c r="G742" s="453"/>
      <c r="H742" s="453"/>
      <c r="I742" s="453"/>
      <c r="J742" s="453"/>
    </row>
    <row r="743" spans="7:10" x14ac:dyDescent="0.25">
      <c r="G743" s="453"/>
      <c r="H743" s="453"/>
      <c r="I743" s="453"/>
      <c r="J743" s="453"/>
    </row>
    <row r="744" spans="7:10" x14ac:dyDescent="0.25">
      <c r="G744" s="453"/>
      <c r="H744" s="453"/>
      <c r="I744" s="453"/>
      <c r="J744" s="453"/>
    </row>
    <row r="745" spans="7:10" x14ac:dyDescent="0.25">
      <c r="G745" s="453"/>
      <c r="H745" s="453"/>
      <c r="I745" s="453"/>
      <c r="J745" s="453"/>
    </row>
    <row r="746" spans="7:10" x14ac:dyDescent="0.25">
      <c r="G746" s="453"/>
      <c r="H746" s="453"/>
      <c r="I746" s="453"/>
      <c r="J746" s="453"/>
    </row>
    <row r="747" spans="7:10" x14ac:dyDescent="0.25">
      <c r="G747" s="453"/>
      <c r="H747" s="453"/>
      <c r="I747" s="453"/>
      <c r="J747" s="453"/>
    </row>
    <row r="748" spans="7:10" x14ac:dyDescent="0.25">
      <c r="G748" s="453"/>
      <c r="H748" s="453"/>
      <c r="I748" s="453"/>
      <c r="J748" s="453"/>
    </row>
    <row r="749" spans="7:10" x14ac:dyDescent="0.25">
      <c r="G749" s="453"/>
      <c r="H749" s="453"/>
      <c r="I749" s="453"/>
      <c r="J749" s="453"/>
    </row>
    <row r="750" spans="7:10" x14ac:dyDescent="0.25">
      <c r="G750" s="453"/>
      <c r="H750" s="453"/>
      <c r="I750" s="453"/>
      <c r="J750" s="453"/>
    </row>
    <row r="751" spans="7:10" x14ac:dyDescent="0.25">
      <c r="G751" s="453"/>
      <c r="H751" s="453"/>
      <c r="I751" s="453"/>
      <c r="J751" s="453"/>
    </row>
    <row r="752" spans="7:10" x14ac:dyDescent="0.25">
      <c r="G752" s="453"/>
      <c r="H752" s="453"/>
      <c r="I752" s="453"/>
      <c r="J752" s="453"/>
    </row>
    <row r="753" spans="7:10" x14ac:dyDescent="0.25">
      <c r="G753" s="453"/>
      <c r="H753" s="453"/>
      <c r="I753" s="453"/>
      <c r="J753" s="453"/>
    </row>
    <row r="754" spans="7:10" x14ac:dyDescent="0.25">
      <c r="G754" s="453"/>
      <c r="H754" s="453"/>
      <c r="I754" s="453"/>
      <c r="J754" s="453"/>
    </row>
    <row r="755" spans="7:10" x14ac:dyDescent="0.25">
      <c r="G755" s="453"/>
      <c r="H755" s="453"/>
      <c r="I755" s="453"/>
      <c r="J755" s="453"/>
    </row>
    <row r="756" spans="7:10" x14ac:dyDescent="0.25">
      <c r="G756" s="453"/>
      <c r="H756" s="453"/>
      <c r="I756" s="453"/>
      <c r="J756" s="453"/>
    </row>
    <row r="757" spans="7:10" x14ac:dyDescent="0.25">
      <c r="G757" s="453"/>
      <c r="H757" s="453"/>
      <c r="I757" s="453"/>
      <c r="J757" s="453"/>
    </row>
    <row r="758" spans="7:10" x14ac:dyDescent="0.25">
      <c r="G758" s="453"/>
      <c r="H758" s="453"/>
      <c r="I758" s="453"/>
      <c r="J758" s="453"/>
    </row>
    <row r="759" spans="7:10" x14ac:dyDescent="0.25">
      <c r="G759" s="453"/>
      <c r="H759" s="453"/>
      <c r="I759" s="453"/>
      <c r="J759" s="453"/>
    </row>
    <row r="760" spans="7:10" x14ac:dyDescent="0.25">
      <c r="G760" s="453"/>
      <c r="H760" s="453"/>
      <c r="I760" s="453"/>
      <c r="J760" s="453"/>
    </row>
    <row r="761" spans="7:10" x14ac:dyDescent="0.25">
      <c r="G761" s="453"/>
      <c r="H761" s="453"/>
      <c r="I761" s="453"/>
      <c r="J761" s="453"/>
    </row>
    <row r="762" spans="7:10" x14ac:dyDescent="0.25">
      <c r="G762" s="453"/>
      <c r="H762" s="453"/>
      <c r="I762" s="453"/>
      <c r="J762" s="453"/>
    </row>
    <row r="763" spans="7:10" x14ac:dyDescent="0.25">
      <c r="G763" s="453"/>
      <c r="H763" s="453"/>
      <c r="I763" s="453"/>
      <c r="J763" s="453"/>
    </row>
    <row r="764" spans="7:10" x14ac:dyDescent="0.25">
      <c r="G764" s="453"/>
      <c r="H764" s="453"/>
      <c r="I764" s="453"/>
      <c r="J764" s="453"/>
    </row>
    <row r="765" spans="7:10" x14ac:dyDescent="0.25">
      <c r="G765" s="453"/>
      <c r="H765" s="453"/>
      <c r="I765" s="453"/>
      <c r="J765" s="453"/>
    </row>
    <row r="766" spans="7:10" x14ac:dyDescent="0.25">
      <c r="G766" s="453"/>
      <c r="H766" s="453"/>
      <c r="I766" s="453"/>
      <c r="J766" s="453"/>
    </row>
    <row r="767" spans="7:10" x14ac:dyDescent="0.25">
      <c r="G767" s="453"/>
      <c r="H767" s="453"/>
      <c r="I767" s="453"/>
      <c r="J767" s="453"/>
    </row>
    <row r="768" spans="7:10" x14ac:dyDescent="0.25">
      <c r="G768" s="453"/>
      <c r="H768" s="453"/>
      <c r="I768" s="453"/>
      <c r="J768" s="453"/>
    </row>
    <row r="769" spans="7:10" x14ac:dyDescent="0.25">
      <c r="G769" s="453"/>
      <c r="H769" s="453"/>
      <c r="I769" s="453"/>
      <c r="J769" s="453"/>
    </row>
    <row r="770" spans="7:10" x14ac:dyDescent="0.25">
      <c r="G770" s="453"/>
      <c r="H770" s="453"/>
      <c r="I770" s="453"/>
      <c r="J770" s="453"/>
    </row>
    <row r="771" spans="7:10" x14ac:dyDescent="0.25">
      <c r="G771" s="453"/>
      <c r="H771" s="453"/>
      <c r="I771" s="453"/>
      <c r="J771" s="453"/>
    </row>
    <row r="772" spans="7:10" x14ac:dyDescent="0.25">
      <c r="G772" s="453"/>
      <c r="H772" s="453"/>
      <c r="I772" s="453"/>
      <c r="J772" s="453"/>
    </row>
    <row r="773" spans="7:10" x14ac:dyDescent="0.25">
      <c r="G773" s="453"/>
      <c r="H773" s="453"/>
      <c r="I773" s="453"/>
      <c r="J773" s="453"/>
    </row>
    <row r="774" spans="7:10" x14ac:dyDescent="0.25">
      <c r="G774" s="453"/>
      <c r="H774" s="453"/>
      <c r="I774" s="453"/>
      <c r="J774" s="453"/>
    </row>
    <row r="775" spans="7:10" x14ac:dyDescent="0.25">
      <c r="G775" s="453"/>
      <c r="H775" s="453"/>
      <c r="I775" s="453"/>
      <c r="J775" s="453"/>
    </row>
    <row r="776" spans="7:10" x14ac:dyDescent="0.25">
      <c r="G776" s="453"/>
      <c r="H776" s="453"/>
      <c r="I776" s="453"/>
      <c r="J776" s="453"/>
    </row>
    <row r="777" spans="7:10" x14ac:dyDescent="0.25">
      <c r="G777" s="453"/>
      <c r="H777" s="453"/>
      <c r="I777" s="453"/>
      <c r="J777" s="453"/>
    </row>
    <row r="778" spans="7:10" x14ac:dyDescent="0.25">
      <c r="G778" s="453"/>
      <c r="H778" s="453"/>
      <c r="I778" s="453"/>
      <c r="J778" s="453"/>
    </row>
    <row r="779" spans="7:10" x14ac:dyDescent="0.25">
      <c r="G779" s="453"/>
      <c r="H779" s="453"/>
      <c r="I779" s="453"/>
      <c r="J779" s="453"/>
    </row>
    <row r="780" spans="7:10" x14ac:dyDescent="0.25">
      <c r="G780" s="453"/>
      <c r="H780" s="453"/>
      <c r="I780" s="453"/>
      <c r="J780" s="453"/>
    </row>
    <row r="781" spans="7:10" x14ac:dyDescent="0.25">
      <c r="G781" s="453"/>
      <c r="H781" s="453"/>
      <c r="I781" s="453"/>
      <c r="J781" s="453"/>
    </row>
    <row r="782" spans="7:10" x14ac:dyDescent="0.25">
      <c r="G782" s="453"/>
      <c r="H782" s="453"/>
      <c r="I782" s="453"/>
      <c r="J782" s="453"/>
    </row>
    <row r="783" spans="7:10" x14ac:dyDescent="0.25">
      <c r="G783" s="453"/>
      <c r="H783" s="453"/>
      <c r="I783" s="453"/>
      <c r="J783" s="453"/>
    </row>
    <row r="784" spans="7:10" x14ac:dyDescent="0.25">
      <c r="G784" s="453"/>
      <c r="H784" s="453"/>
      <c r="I784" s="453"/>
      <c r="J784" s="453"/>
    </row>
    <row r="785" spans="7:10" x14ac:dyDescent="0.25">
      <c r="G785" s="453"/>
      <c r="H785" s="453"/>
      <c r="I785" s="453"/>
      <c r="J785" s="453"/>
    </row>
    <row r="786" spans="7:10" x14ac:dyDescent="0.25">
      <c r="G786" s="453"/>
      <c r="H786" s="453"/>
      <c r="I786" s="453"/>
      <c r="J786" s="453"/>
    </row>
    <row r="787" spans="7:10" x14ac:dyDescent="0.25">
      <c r="G787" s="453"/>
      <c r="H787" s="453"/>
      <c r="I787" s="453"/>
      <c r="J787" s="453"/>
    </row>
    <row r="788" spans="7:10" x14ac:dyDescent="0.25">
      <c r="G788" s="453"/>
      <c r="H788" s="453"/>
      <c r="I788" s="453"/>
      <c r="J788" s="453"/>
    </row>
    <row r="789" spans="7:10" x14ac:dyDescent="0.25">
      <c r="G789" s="453"/>
      <c r="H789" s="453"/>
      <c r="I789" s="453"/>
      <c r="J789" s="453"/>
    </row>
    <row r="790" spans="7:10" x14ac:dyDescent="0.25">
      <c r="G790" s="453"/>
      <c r="H790" s="453"/>
      <c r="I790" s="453"/>
      <c r="J790" s="453"/>
    </row>
    <row r="791" spans="7:10" x14ac:dyDescent="0.25">
      <c r="G791" s="453"/>
      <c r="H791" s="453"/>
      <c r="I791" s="453"/>
      <c r="J791" s="453"/>
    </row>
    <row r="792" spans="7:10" x14ac:dyDescent="0.25">
      <c r="G792" s="453"/>
      <c r="H792" s="453"/>
      <c r="I792" s="453"/>
      <c r="J792" s="453"/>
    </row>
    <row r="793" spans="7:10" x14ac:dyDescent="0.25">
      <c r="G793" s="453"/>
      <c r="H793" s="453"/>
      <c r="I793" s="453"/>
      <c r="J793" s="453"/>
    </row>
    <row r="794" spans="7:10" x14ac:dyDescent="0.25">
      <c r="G794" s="453"/>
      <c r="H794" s="453"/>
      <c r="I794" s="453"/>
      <c r="J794" s="453"/>
    </row>
    <row r="795" spans="7:10" x14ac:dyDescent="0.25">
      <c r="G795" s="453"/>
      <c r="H795" s="453"/>
      <c r="I795" s="453"/>
      <c r="J795" s="453"/>
    </row>
    <row r="796" spans="7:10" x14ac:dyDescent="0.25">
      <c r="G796" s="453"/>
      <c r="H796" s="453"/>
      <c r="I796" s="453"/>
      <c r="J796" s="453"/>
    </row>
    <row r="797" spans="7:10" x14ac:dyDescent="0.25">
      <c r="G797" s="453"/>
      <c r="H797" s="453"/>
      <c r="I797" s="453"/>
      <c r="J797" s="453"/>
    </row>
    <row r="798" spans="7:10" x14ac:dyDescent="0.25">
      <c r="G798" s="453"/>
      <c r="H798" s="453"/>
      <c r="I798" s="453"/>
      <c r="J798" s="453"/>
    </row>
    <row r="799" spans="7:10" x14ac:dyDescent="0.25">
      <c r="G799" s="453"/>
      <c r="H799" s="453"/>
      <c r="I799" s="453"/>
      <c r="J799" s="453"/>
    </row>
    <row r="800" spans="7:10" x14ac:dyDescent="0.25">
      <c r="G800" s="453"/>
      <c r="H800" s="453"/>
      <c r="I800" s="453"/>
      <c r="J800" s="453"/>
    </row>
    <row r="801" spans="7:10" x14ac:dyDescent="0.25">
      <c r="G801" s="453"/>
      <c r="H801" s="453"/>
      <c r="I801" s="453"/>
      <c r="J801" s="453"/>
    </row>
    <row r="802" spans="7:10" x14ac:dyDescent="0.25">
      <c r="G802" s="453"/>
      <c r="H802" s="453"/>
      <c r="I802" s="453"/>
      <c r="J802" s="453"/>
    </row>
    <row r="803" spans="7:10" x14ac:dyDescent="0.25">
      <c r="G803" s="453"/>
      <c r="H803" s="453"/>
      <c r="I803" s="453"/>
      <c r="J803" s="453"/>
    </row>
    <row r="804" spans="7:10" x14ac:dyDescent="0.25">
      <c r="G804" s="453"/>
      <c r="H804" s="453"/>
      <c r="I804" s="453"/>
      <c r="J804" s="453"/>
    </row>
    <row r="805" spans="7:10" x14ac:dyDescent="0.25">
      <c r="G805" s="453"/>
      <c r="H805" s="453"/>
      <c r="I805" s="453"/>
      <c r="J805" s="453"/>
    </row>
    <row r="806" spans="7:10" x14ac:dyDescent="0.25">
      <c r="G806" s="453"/>
      <c r="H806" s="453"/>
      <c r="I806" s="453"/>
      <c r="J806" s="453"/>
    </row>
    <row r="807" spans="7:10" x14ac:dyDescent="0.25">
      <c r="G807" s="453"/>
      <c r="H807" s="453"/>
      <c r="I807" s="453"/>
      <c r="J807" s="453"/>
    </row>
    <row r="808" spans="7:10" x14ac:dyDescent="0.25">
      <c r="G808" s="453"/>
      <c r="H808" s="453"/>
      <c r="I808" s="453"/>
      <c r="J808" s="453"/>
    </row>
    <row r="809" spans="7:10" x14ac:dyDescent="0.25">
      <c r="G809" s="453"/>
      <c r="H809" s="453"/>
      <c r="I809" s="453"/>
      <c r="J809" s="453"/>
    </row>
    <row r="810" spans="7:10" x14ac:dyDescent="0.25">
      <c r="G810" s="453"/>
      <c r="H810" s="453"/>
      <c r="I810" s="453"/>
      <c r="J810" s="453"/>
    </row>
    <row r="811" spans="7:10" x14ac:dyDescent="0.25">
      <c r="G811" s="453"/>
      <c r="H811" s="453"/>
      <c r="I811" s="453"/>
      <c r="J811" s="453"/>
    </row>
    <row r="812" spans="7:10" x14ac:dyDescent="0.25">
      <c r="G812" s="453"/>
      <c r="H812" s="453"/>
      <c r="I812" s="453"/>
      <c r="J812" s="453"/>
    </row>
    <row r="813" spans="7:10" x14ac:dyDescent="0.25">
      <c r="G813" s="453"/>
      <c r="H813" s="453"/>
      <c r="I813" s="453"/>
      <c r="J813" s="453"/>
    </row>
    <row r="814" spans="7:10" x14ac:dyDescent="0.25">
      <c r="G814" s="453"/>
      <c r="H814" s="453"/>
      <c r="I814" s="453"/>
      <c r="J814" s="453"/>
    </row>
    <row r="815" spans="7:10" x14ac:dyDescent="0.25">
      <c r="G815" s="453"/>
      <c r="H815" s="453"/>
      <c r="I815" s="453"/>
      <c r="J815" s="453"/>
    </row>
    <row r="816" spans="7:10" x14ac:dyDescent="0.25">
      <c r="G816" s="453"/>
      <c r="H816" s="453"/>
      <c r="I816" s="453"/>
      <c r="J816" s="453"/>
    </row>
    <row r="817" spans="7:10" x14ac:dyDescent="0.25">
      <c r="G817" s="453"/>
      <c r="H817" s="453"/>
      <c r="I817" s="453"/>
      <c r="J817" s="453"/>
    </row>
    <row r="818" spans="7:10" x14ac:dyDescent="0.25">
      <c r="G818" s="453"/>
      <c r="H818" s="453"/>
      <c r="I818" s="453"/>
      <c r="J818" s="453"/>
    </row>
    <row r="819" spans="7:10" x14ac:dyDescent="0.25">
      <c r="G819" s="453"/>
      <c r="H819" s="453"/>
      <c r="I819" s="453"/>
      <c r="J819" s="453"/>
    </row>
    <row r="820" spans="7:10" x14ac:dyDescent="0.25">
      <c r="G820" s="453"/>
      <c r="H820" s="453"/>
      <c r="I820" s="453"/>
      <c r="J820" s="453"/>
    </row>
    <row r="821" spans="7:10" x14ac:dyDescent="0.25">
      <c r="G821" s="453"/>
      <c r="H821" s="453"/>
      <c r="I821" s="453"/>
      <c r="J821" s="453"/>
    </row>
    <row r="822" spans="7:10" x14ac:dyDescent="0.25">
      <c r="G822" s="453"/>
      <c r="H822" s="453"/>
      <c r="I822" s="453"/>
      <c r="J822" s="453"/>
    </row>
    <row r="823" spans="7:10" x14ac:dyDescent="0.25">
      <c r="G823" s="453"/>
      <c r="H823" s="453"/>
      <c r="I823" s="453"/>
      <c r="J823" s="453"/>
    </row>
    <row r="824" spans="7:10" x14ac:dyDescent="0.25">
      <c r="G824" s="453"/>
      <c r="H824" s="453"/>
      <c r="I824" s="453"/>
      <c r="J824" s="453"/>
    </row>
    <row r="825" spans="7:10" x14ac:dyDescent="0.25">
      <c r="G825" s="453"/>
      <c r="H825" s="453"/>
      <c r="I825" s="453"/>
      <c r="J825" s="453"/>
    </row>
    <row r="826" spans="7:10" x14ac:dyDescent="0.25">
      <c r="G826" s="453"/>
      <c r="H826" s="453"/>
      <c r="I826" s="453"/>
      <c r="J826" s="453"/>
    </row>
    <row r="827" spans="7:10" x14ac:dyDescent="0.25">
      <c r="G827" s="453"/>
      <c r="H827" s="453"/>
      <c r="I827" s="453"/>
      <c r="J827" s="453"/>
    </row>
    <row r="828" spans="7:10" x14ac:dyDescent="0.25">
      <c r="G828" s="453"/>
      <c r="H828" s="453"/>
      <c r="I828" s="453"/>
      <c r="J828" s="453"/>
    </row>
    <row r="829" spans="7:10" x14ac:dyDescent="0.25">
      <c r="G829" s="453"/>
      <c r="H829" s="453"/>
      <c r="I829" s="453"/>
      <c r="J829" s="453"/>
    </row>
    <row r="830" spans="7:10" x14ac:dyDescent="0.25">
      <c r="G830" s="453"/>
      <c r="H830" s="453"/>
      <c r="I830" s="453"/>
      <c r="J830" s="453"/>
    </row>
    <row r="831" spans="7:10" x14ac:dyDescent="0.25">
      <c r="G831" s="453"/>
      <c r="H831" s="453"/>
      <c r="I831" s="453"/>
      <c r="J831" s="453"/>
    </row>
    <row r="832" spans="7:10" x14ac:dyDescent="0.25">
      <c r="G832" s="453"/>
      <c r="H832" s="453"/>
      <c r="I832" s="453"/>
      <c r="J832" s="453"/>
    </row>
    <row r="833" spans="7:10" x14ac:dyDescent="0.25">
      <c r="G833" s="453"/>
      <c r="H833" s="453"/>
      <c r="I833" s="453"/>
      <c r="J833" s="453"/>
    </row>
    <row r="834" spans="7:10" x14ac:dyDescent="0.25">
      <c r="G834" s="453"/>
      <c r="H834" s="453"/>
      <c r="I834" s="453"/>
      <c r="J834" s="453"/>
    </row>
    <row r="835" spans="7:10" x14ac:dyDescent="0.25">
      <c r="G835" s="453"/>
      <c r="H835" s="453"/>
      <c r="I835" s="453"/>
      <c r="J835" s="453"/>
    </row>
    <row r="836" spans="7:10" x14ac:dyDescent="0.25">
      <c r="G836" s="453"/>
      <c r="H836" s="453"/>
      <c r="I836" s="453"/>
      <c r="J836" s="453"/>
    </row>
    <row r="837" spans="7:10" x14ac:dyDescent="0.25">
      <c r="G837" s="453"/>
      <c r="H837" s="453"/>
      <c r="I837" s="453"/>
      <c r="J837" s="453"/>
    </row>
    <row r="838" spans="7:10" x14ac:dyDescent="0.25">
      <c r="G838" s="453"/>
      <c r="H838" s="453"/>
      <c r="I838" s="453"/>
      <c r="J838" s="453"/>
    </row>
    <row r="839" spans="7:10" x14ac:dyDescent="0.25">
      <c r="G839" s="453"/>
      <c r="H839" s="453"/>
      <c r="I839" s="453"/>
      <c r="J839" s="453"/>
    </row>
    <row r="840" spans="7:10" x14ac:dyDescent="0.25">
      <c r="G840" s="453"/>
      <c r="H840" s="453"/>
      <c r="I840" s="453"/>
      <c r="J840" s="453"/>
    </row>
    <row r="841" spans="7:10" x14ac:dyDescent="0.25">
      <c r="G841" s="453"/>
      <c r="H841" s="453"/>
      <c r="I841" s="453"/>
      <c r="J841" s="453"/>
    </row>
    <row r="842" spans="7:10" x14ac:dyDescent="0.25">
      <c r="G842" s="453"/>
      <c r="H842" s="453"/>
      <c r="I842" s="453"/>
      <c r="J842" s="453"/>
    </row>
    <row r="843" spans="7:10" x14ac:dyDescent="0.25">
      <c r="G843" s="453"/>
      <c r="H843" s="453"/>
      <c r="I843" s="453"/>
      <c r="J843" s="453"/>
    </row>
    <row r="844" spans="7:10" x14ac:dyDescent="0.25">
      <c r="G844" s="453"/>
      <c r="H844" s="453"/>
      <c r="I844" s="453"/>
      <c r="J844" s="453"/>
    </row>
    <row r="845" spans="7:10" x14ac:dyDescent="0.25">
      <c r="G845" s="453"/>
      <c r="H845" s="453"/>
      <c r="I845" s="453"/>
      <c r="J845" s="453"/>
    </row>
    <row r="846" spans="7:10" x14ac:dyDescent="0.25">
      <c r="G846" s="453"/>
      <c r="H846" s="453"/>
      <c r="I846" s="453"/>
      <c r="J846" s="453"/>
    </row>
    <row r="847" spans="7:10" x14ac:dyDescent="0.25">
      <c r="G847" s="453"/>
      <c r="H847" s="453"/>
      <c r="I847" s="453"/>
      <c r="J847" s="453"/>
    </row>
    <row r="848" spans="7:10" x14ac:dyDescent="0.25">
      <c r="G848" s="453"/>
      <c r="H848" s="453"/>
      <c r="I848" s="453"/>
      <c r="J848" s="453"/>
    </row>
    <row r="849" spans="7:10" x14ac:dyDescent="0.25">
      <c r="G849" s="453"/>
      <c r="H849" s="453"/>
      <c r="I849" s="453"/>
      <c r="J849" s="453"/>
    </row>
    <row r="850" spans="7:10" x14ac:dyDescent="0.25">
      <c r="G850" s="453"/>
      <c r="H850" s="453"/>
      <c r="I850" s="453"/>
      <c r="J850" s="453"/>
    </row>
    <row r="851" spans="7:10" x14ac:dyDescent="0.25">
      <c r="G851" s="453"/>
      <c r="H851" s="453"/>
      <c r="I851" s="453"/>
      <c r="J851" s="453"/>
    </row>
    <row r="852" spans="7:10" x14ac:dyDescent="0.25">
      <c r="G852" s="453"/>
      <c r="H852" s="453"/>
      <c r="I852" s="453"/>
      <c r="J852" s="453"/>
    </row>
    <row r="853" spans="7:10" x14ac:dyDescent="0.25">
      <c r="G853" s="453"/>
      <c r="H853" s="453"/>
      <c r="I853" s="453"/>
      <c r="J853" s="453"/>
    </row>
    <row r="854" spans="7:10" x14ac:dyDescent="0.25">
      <c r="G854" s="453"/>
      <c r="H854" s="453"/>
      <c r="I854" s="453"/>
      <c r="J854" s="453"/>
    </row>
    <row r="855" spans="7:10" x14ac:dyDescent="0.25">
      <c r="G855" s="453"/>
      <c r="H855" s="453"/>
      <c r="I855" s="453"/>
      <c r="J855" s="453"/>
    </row>
    <row r="856" spans="7:10" x14ac:dyDescent="0.25">
      <c r="G856" s="453"/>
      <c r="H856" s="453"/>
      <c r="I856" s="453"/>
      <c r="J856" s="453"/>
    </row>
    <row r="857" spans="7:10" x14ac:dyDescent="0.25">
      <c r="G857" s="453"/>
      <c r="H857" s="453"/>
      <c r="I857" s="453"/>
      <c r="J857" s="453"/>
    </row>
    <row r="858" spans="7:10" x14ac:dyDescent="0.25">
      <c r="G858" s="453"/>
      <c r="H858" s="453"/>
      <c r="I858" s="453"/>
      <c r="J858" s="453"/>
    </row>
    <row r="859" spans="7:10" x14ac:dyDescent="0.25">
      <c r="G859" s="453"/>
      <c r="H859" s="453"/>
      <c r="I859" s="453"/>
      <c r="J859" s="453"/>
    </row>
    <row r="860" spans="7:10" x14ac:dyDescent="0.25">
      <c r="G860" s="453"/>
      <c r="H860" s="453"/>
      <c r="I860" s="453"/>
      <c r="J860" s="453"/>
    </row>
    <row r="861" spans="7:10" x14ac:dyDescent="0.25">
      <c r="G861" s="453"/>
      <c r="H861" s="453"/>
      <c r="I861" s="453"/>
      <c r="J861" s="453"/>
    </row>
    <row r="862" spans="7:10" x14ac:dyDescent="0.25">
      <c r="G862" s="453"/>
      <c r="H862" s="453"/>
      <c r="I862" s="453"/>
      <c r="J862" s="453"/>
    </row>
    <row r="863" spans="7:10" x14ac:dyDescent="0.25">
      <c r="G863" s="453"/>
      <c r="H863" s="453"/>
      <c r="I863" s="453"/>
      <c r="J863" s="453"/>
    </row>
    <row r="864" spans="7:10" x14ac:dyDescent="0.25">
      <c r="G864" s="453"/>
      <c r="H864" s="453"/>
      <c r="I864" s="453"/>
      <c r="J864" s="453"/>
    </row>
    <row r="865" spans="7:10" x14ac:dyDescent="0.25">
      <c r="G865" s="453"/>
      <c r="H865" s="453"/>
      <c r="I865" s="453"/>
      <c r="J865" s="453"/>
    </row>
    <row r="866" spans="7:10" x14ac:dyDescent="0.25">
      <c r="G866" s="453"/>
      <c r="H866" s="453"/>
      <c r="I866" s="453"/>
      <c r="J866" s="453"/>
    </row>
    <row r="867" spans="7:10" x14ac:dyDescent="0.25">
      <c r="G867" s="453"/>
      <c r="H867" s="453"/>
      <c r="I867" s="453"/>
      <c r="J867" s="453"/>
    </row>
    <row r="868" spans="7:10" x14ac:dyDescent="0.25">
      <c r="G868" s="453"/>
      <c r="H868" s="453"/>
      <c r="I868" s="453"/>
      <c r="J868" s="453"/>
    </row>
    <row r="869" spans="7:10" x14ac:dyDescent="0.25">
      <c r="G869" s="453"/>
      <c r="H869" s="453"/>
      <c r="I869" s="453"/>
      <c r="J869" s="453"/>
    </row>
    <row r="870" spans="7:10" x14ac:dyDescent="0.25">
      <c r="G870" s="453"/>
      <c r="H870" s="453"/>
      <c r="I870" s="453"/>
      <c r="J870" s="453"/>
    </row>
    <row r="871" spans="7:10" x14ac:dyDescent="0.25">
      <c r="G871" s="453"/>
      <c r="H871" s="453"/>
      <c r="I871" s="453"/>
      <c r="J871" s="453"/>
    </row>
    <row r="872" spans="7:10" x14ac:dyDescent="0.25">
      <c r="G872" s="453"/>
      <c r="H872" s="453"/>
      <c r="I872" s="453"/>
      <c r="J872" s="453"/>
    </row>
    <row r="873" spans="7:10" x14ac:dyDescent="0.25">
      <c r="G873" s="453"/>
      <c r="H873" s="453"/>
      <c r="I873" s="453"/>
      <c r="J873" s="453"/>
    </row>
    <row r="874" spans="7:10" x14ac:dyDescent="0.25">
      <c r="G874" s="453"/>
      <c r="H874" s="453"/>
      <c r="I874" s="453"/>
      <c r="J874" s="453"/>
    </row>
    <row r="875" spans="7:10" x14ac:dyDescent="0.25">
      <c r="G875" s="453"/>
      <c r="H875" s="453"/>
      <c r="I875" s="453"/>
      <c r="J875" s="453"/>
    </row>
    <row r="876" spans="7:10" x14ac:dyDescent="0.25">
      <c r="G876" s="453"/>
      <c r="H876" s="453"/>
      <c r="I876" s="453"/>
      <c r="J876" s="453"/>
    </row>
    <row r="877" spans="7:10" x14ac:dyDescent="0.25">
      <c r="G877" s="453"/>
      <c r="H877" s="453"/>
      <c r="I877" s="453"/>
      <c r="J877" s="453"/>
    </row>
    <row r="878" spans="7:10" x14ac:dyDescent="0.25">
      <c r="G878" s="453"/>
      <c r="H878" s="453"/>
      <c r="I878" s="453"/>
      <c r="J878" s="453"/>
    </row>
    <row r="879" spans="7:10" x14ac:dyDescent="0.25">
      <c r="G879" s="453"/>
      <c r="H879" s="453"/>
      <c r="I879" s="453"/>
      <c r="J879" s="453"/>
    </row>
    <row r="880" spans="7:10" x14ac:dyDescent="0.25">
      <c r="G880" s="453"/>
      <c r="H880" s="453"/>
      <c r="I880" s="453"/>
      <c r="J880" s="453"/>
    </row>
    <row r="881" spans="7:10" x14ac:dyDescent="0.25">
      <c r="G881" s="453"/>
      <c r="H881" s="453"/>
      <c r="I881" s="453"/>
      <c r="J881" s="453"/>
    </row>
    <row r="882" spans="7:10" x14ac:dyDescent="0.25">
      <c r="G882" s="453"/>
      <c r="H882" s="453"/>
      <c r="I882" s="453"/>
      <c r="J882" s="453"/>
    </row>
    <row r="883" spans="7:10" x14ac:dyDescent="0.25">
      <c r="G883" s="453"/>
      <c r="H883" s="453"/>
      <c r="I883" s="453"/>
      <c r="J883" s="453"/>
    </row>
    <row r="884" spans="7:10" x14ac:dyDescent="0.25">
      <c r="G884" s="453"/>
      <c r="H884" s="453"/>
      <c r="I884" s="453"/>
      <c r="J884" s="453"/>
    </row>
    <row r="885" spans="7:10" x14ac:dyDescent="0.25">
      <c r="G885" s="453"/>
      <c r="H885" s="453"/>
      <c r="I885" s="453"/>
      <c r="J885" s="453"/>
    </row>
    <row r="886" spans="7:10" x14ac:dyDescent="0.25">
      <c r="G886" s="453"/>
      <c r="H886" s="453"/>
      <c r="I886" s="453"/>
      <c r="J886" s="453"/>
    </row>
    <row r="887" spans="7:10" x14ac:dyDescent="0.25">
      <c r="G887" s="453"/>
      <c r="H887" s="453"/>
      <c r="I887" s="453"/>
      <c r="J887" s="453"/>
    </row>
    <row r="888" spans="7:10" x14ac:dyDescent="0.25">
      <c r="G888" s="453"/>
      <c r="H888" s="453"/>
      <c r="I888" s="453"/>
      <c r="J888" s="453"/>
    </row>
    <row r="889" spans="7:10" x14ac:dyDescent="0.25">
      <c r="G889" s="453"/>
      <c r="H889" s="453"/>
      <c r="I889" s="453"/>
      <c r="J889" s="453"/>
    </row>
    <row r="890" spans="7:10" x14ac:dyDescent="0.25">
      <c r="G890" s="453"/>
      <c r="H890" s="453"/>
      <c r="I890" s="453"/>
      <c r="J890" s="453"/>
    </row>
    <row r="891" spans="7:10" x14ac:dyDescent="0.25">
      <c r="G891" s="453"/>
      <c r="H891" s="453"/>
      <c r="I891" s="453"/>
      <c r="J891" s="453"/>
    </row>
    <row r="892" spans="7:10" x14ac:dyDescent="0.25">
      <c r="G892" s="453"/>
      <c r="H892" s="453"/>
      <c r="I892" s="453"/>
      <c r="J892" s="453"/>
    </row>
    <row r="893" spans="7:10" x14ac:dyDescent="0.25">
      <c r="G893" s="453"/>
      <c r="H893" s="453"/>
      <c r="I893" s="453"/>
      <c r="J893" s="453"/>
    </row>
    <row r="894" spans="7:10" x14ac:dyDescent="0.25">
      <c r="G894" s="453"/>
      <c r="H894" s="453"/>
      <c r="I894" s="453"/>
      <c r="J894" s="453"/>
    </row>
    <row r="895" spans="7:10" x14ac:dyDescent="0.25">
      <c r="G895" s="453"/>
      <c r="H895" s="453"/>
      <c r="I895" s="453"/>
      <c r="J895" s="453"/>
    </row>
    <row r="896" spans="7:10" x14ac:dyDescent="0.25">
      <c r="G896" s="453"/>
      <c r="H896" s="453"/>
      <c r="I896" s="453"/>
      <c r="J896" s="453"/>
    </row>
    <row r="897" spans="7:10" x14ac:dyDescent="0.25">
      <c r="G897" s="453"/>
      <c r="H897" s="453"/>
      <c r="I897" s="453"/>
      <c r="J897" s="453"/>
    </row>
    <row r="898" spans="7:10" x14ac:dyDescent="0.25">
      <c r="G898" s="453"/>
      <c r="H898" s="453"/>
      <c r="I898" s="453"/>
      <c r="J898" s="453"/>
    </row>
    <row r="899" spans="7:10" x14ac:dyDescent="0.25">
      <c r="G899" s="453"/>
      <c r="H899" s="453"/>
      <c r="I899" s="453"/>
      <c r="J899" s="453"/>
    </row>
    <row r="900" spans="7:10" x14ac:dyDescent="0.25">
      <c r="G900" s="453"/>
      <c r="H900" s="453"/>
      <c r="I900" s="453"/>
      <c r="J900" s="453"/>
    </row>
    <row r="901" spans="7:10" x14ac:dyDescent="0.25">
      <c r="G901" s="453"/>
      <c r="H901" s="453"/>
      <c r="I901" s="453"/>
      <c r="J901" s="453"/>
    </row>
    <row r="902" spans="7:10" x14ac:dyDescent="0.25">
      <c r="G902" s="453"/>
      <c r="H902" s="453"/>
      <c r="I902" s="453"/>
      <c r="J902" s="453"/>
    </row>
    <row r="903" spans="7:10" x14ac:dyDescent="0.25">
      <c r="G903" s="453"/>
      <c r="H903" s="453"/>
      <c r="I903" s="453"/>
      <c r="J903" s="453"/>
    </row>
    <row r="904" spans="7:10" x14ac:dyDescent="0.25">
      <c r="G904" s="453"/>
      <c r="H904" s="453"/>
      <c r="I904" s="453"/>
      <c r="J904" s="453"/>
    </row>
    <row r="905" spans="7:10" x14ac:dyDescent="0.25">
      <c r="G905" s="453"/>
      <c r="H905" s="453"/>
      <c r="I905" s="453"/>
      <c r="J905" s="453"/>
    </row>
    <row r="906" spans="7:10" x14ac:dyDescent="0.25">
      <c r="G906" s="453"/>
      <c r="H906" s="453"/>
      <c r="I906" s="453"/>
      <c r="J906" s="453"/>
    </row>
    <row r="907" spans="7:10" x14ac:dyDescent="0.25">
      <c r="G907" s="453"/>
      <c r="H907" s="453"/>
      <c r="I907" s="453"/>
      <c r="J907" s="453"/>
    </row>
    <row r="908" spans="7:10" x14ac:dyDescent="0.25">
      <c r="G908" s="453"/>
      <c r="H908" s="453"/>
      <c r="I908" s="453"/>
      <c r="J908" s="453"/>
    </row>
    <row r="909" spans="7:10" x14ac:dyDescent="0.25">
      <c r="G909" s="453"/>
      <c r="H909" s="453"/>
      <c r="I909" s="453"/>
      <c r="J909" s="453"/>
    </row>
    <row r="910" spans="7:10" x14ac:dyDescent="0.25">
      <c r="G910" s="453"/>
      <c r="H910" s="453"/>
      <c r="I910" s="453"/>
      <c r="J910" s="453"/>
    </row>
    <row r="911" spans="7:10" x14ac:dyDescent="0.25">
      <c r="G911" s="453"/>
      <c r="H911" s="453"/>
      <c r="I911" s="453"/>
      <c r="J911" s="453"/>
    </row>
    <row r="912" spans="7:10" x14ac:dyDescent="0.25">
      <c r="G912" s="453"/>
      <c r="H912" s="453"/>
      <c r="I912" s="453"/>
      <c r="J912" s="453"/>
    </row>
    <row r="913" spans="7:10" x14ac:dyDescent="0.25">
      <c r="G913" s="453"/>
      <c r="H913" s="453"/>
      <c r="I913" s="453"/>
      <c r="J913" s="453"/>
    </row>
    <row r="914" spans="7:10" x14ac:dyDescent="0.25">
      <c r="G914" s="453"/>
      <c r="H914" s="453"/>
      <c r="I914" s="453"/>
      <c r="J914" s="453"/>
    </row>
    <row r="915" spans="7:10" x14ac:dyDescent="0.25">
      <c r="G915" s="453"/>
      <c r="H915" s="453"/>
      <c r="I915" s="453"/>
      <c r="J915" s="453"/>
    </row>
    <row r="916" spans="7:10" x14ac:dyDescent="0.25">
      <c r="G916" s="453"/>
      <c r="H916" s="453"/>
      <c r="I916" s="453"/>
      <c r="J916" s="453"/>
    </row>
    <row r="917" spans="7:10" x14ac:dyDescent="0.25">
      <c r="G917" s="453"/>
      <c r="H917" s="453"/>
      <c r="I917" s="453"/>
      <c r="J917" s="453"/>
    </row>
    <row r="918" spans="7:10" x14ac:dyDescent="0.25">
      <c r="G918" s="453"/>
      <c r="H918" s="453"/>
      <c r="I918" s="453"/>
      <c r="J918" s="453"/>
    </row>
    <row r="919" spans="7:10" x14ac:dyDescent="0.25">
      <c r="G919" s="453"/>
      <c r="H919" s="453"/>
      <c r="I919" s="453"/>
      <c r="J919" s="453"/>
    </row>
    <row r="920" spans="7:10" x14ac:dyDescent="0.25">
      <c r="G920" s="453"/>
      <c r="H920" s="453"/>
      <c r="I920" s="453"/>
      <c r="J920" s="453"/>
    </row>
    <row r="921" spans="7:10" x14ac:dyDescent="0.25">
      <c r="G921" s="453"/>
      <c r="H921" s="453"/>
      <c r="I921" s="453"/>
      <c r="J921" s="453"/>
    </row>
    <row r="922" spans="7:10" x14ac:dyDescent="0.25">
      <c r="G922" s="453"/>
      <c r="H922" s="453"/>
      <c r="I922" s="453"/>
      <c r="J922" s="453"/>
    </row>
    <row r="923" spans="7:10" x14ac:dyDescent="0.25">
      <c r="G923" s="453"/>
      <c r="H923" s="453"/>
      <c r="I923" s="453"/>
      <c r="J923" s="453"/>
    </row>
    <row r="924" spans="7:10" x14ac:dyDescent="0.25">
      <c r="G924" s="453"/>
      <c r="H924" s="453"/>
      <c r="I924" s="453"/>
      <c r="J924" s="453"/>
    </row>
    <row r="925" spans="7:10" x14ac:dyDescent="0.25">
      <c r="G925" s="453"/>
      <c r="H925" s="453"/>
      <c r="I925" s="453"/>
      <c r="J925" s="453"/>
    </row>
    <row r="926" spans="7:10" x14ac:dyDescent="0.25">
      <c r="G926" s="453"/>
      <c r="H926" s="453"/>
      <c r="I926" s="453"/>
      <c r="J926" s="453"/>
    </row>
    <row r="927" spans="7:10" x14ac:dyDescent="0.25">
      <c r="G927" s="453"/>
      <c r="H927" s="453"/>
      <c r="I927" s="453"/>
      <c r="J927" s="453"/>
    </row>
    <row r="928" spans="7:10" x14ac:dyDescent="0.25">
      <c r="G928" s="453"/>
      <c r="H928" s="453"/>
      <c r="I928" s="453"/>
      <c r="J928" s="453"/>
    </row>
    <row r="929" spans="7:10" x14ac:dyDescent="0.25">
      <c r="G929" s="453"/>
      <c r="H929" s="453"/>
      <c r="I929" s="453"/>
      <c r="J929" s="453"/>
    </row>
    <row r="930" spans="7:10" x14ac:dyDescent="0.25">
      <c r="G930" s="453"/>
      <c r="H930" s="453"/>
      <c r="I930" s="453"/>
      <c r="J930" s="453"/>
    </row>
    <row r="931" spans="7:10" x14ac:dyDescent="0.25">
      <c r="G931" s="453"/>
      <c r="H931" s="453"/>
      <c r="I931" s="453"/>
      <c r="J931" s="453"/>
    </row>
    <row r="932" spans="7:10" x14ac:dyDescent="0.25">
      <c r="G932" s="453"/>
      <c r="H932" s="453"/>
      <c r="I932" s="453"/>
      <c r="J932" s="453"/>
    </row>
    <row r="933" spans="7:10" x14ac:dyDescent="0.25">
      <c r="G933" s="453"/>
      <c r="H933" s="453"/>
      <c r="I933" s="453"/>
      <c r="J933" s="453"/>
    </row>
    <row r="934" spans="7:10" x14ac:dyDescent="0.25">
      <c r="G934" s="453"/>
      <c r="H934" s="453"/>
      <c r="I934" s="453"/>
      <c r="J934" s="453"/>
    </row>
    <row r="935" spans="7:10" x14ac:dyDescent="0.25">
      <c r="G935" s="453"/>
      <c r="H935" s="453"/>
      <c r="I935" s="453"/>
      <c r="J935" s="453"/>
    </row>
    <row r="936" spans="7:10" x14ac:dyDescent="0.25">
      <c r="G936" s="453"/>
      <c r="H936" s="453"/>
      <c r="I936" s="453"/>
      <c r="J936" s="453"/>
    </row>
    <row r="937" spans="7:10" x14ac:dyDescent="0.25">
      <c r="G937" s="453"/>
      <c r="H937" s="453"/>
      <c r="I937" s="453"/>
      <c r="J937" s="453"/>
    </row>
    <row r="938" spans="7:10" x14ac:dyDescent="0.25">
      <c r="G938" s="453"/>
      <c r="H938" s="453"/>
      <c r="I938" s="453"/>
      <c r="J938" s="453"/>
    </row>
    <row r="939" spans="7:10" x14ac:dyDescent="0.25">
      <c r="G939" s="453"/>
      <c r="H939" s="453"/>
      <c r="I939" s="453"/>
      <c r="J939" s="453"/>
    </row>
    <row r="940" spans="7:10" x14ac:dyDescent="0.25">
      <c r="G940" s="453"/>
      <c r="H940" s="453"/>
      <c r="I940" s="453"/>
      <c r="J940" s="453"/>
    </row>
    <row r="941" spans="7:10" x14ac:dyDescent="0.25">
      <c r="G941" s="453"/>
      <c r="H941" s="453"/>
      <c r="I941" s="453"/>
      <c r="J941" s="453"/>
    </row>
    <row r="942" spans="7:10" x14ac:dyDescent="0.25">
      <c r="G942" s="453"/>
      <c r="H942" s="453"/>
      <c r="I942" s="453"/>
      <c r="J942" s="453"/>
    </row>
    <row r="943" spans="7:10" x14ac:dyDescent="0.25">
      <c r="G943" s="453"/>
      <c r="H943" s="453"/>
      <c r="I943" s="453"/>
      <c r="J943" s="453"/>
    </row>
    <row r="944" spans="7:10" x14ac:dyDescent="0.25">
      <c r="G944" s="453"/>
      <c r="H944" s="453"/>
      <c r="I944" s="453"/>
      <c r="J944" s="453"/>
    </row>
    <row r="945" spans="7:10" x14ac:dyDescent="0.25">
      <c r="G945" s="453"/>
      <c r="H945" s="453"/>
      <c r="I945" s="453"/>
      <c r="J945" s="453"/>
    </row>
    <row r="946" spans="7:10" x14ac:dyDescent="0.25">
      <c r="G946" s="453"/>
      <c r="H946" s="453"/>
      <c r="I946" s="453"/>
      <c r="J946" s="453"/>
    </row>
    <row r="947" spans="7:10" x14ac:dyDescent="0.25">
      <c r="G947" s="453"/>
      <c r="H947" s="453"/>
      <c r="I947" s="453"/>
      <c r="J947" s="453"/>
    </row>
    <row r="948" spans="7:10" x14ac:dyDescent="0.25">
      <c r="G948" s="453"/>
      <c r="H948" s="453"/>
      <c r="I948" s="453"/>
      <c r="J948" s="453"/>
    </row>
    <row r="949" spans="7:10" x14ac:dyDescent="0.25">
      <c r="G949" s="453"/>
      <c r="H949" s="453"/>
      <c r="I949" s="453"/>
      <c r="J949" s="453"/>
    </row>
    <row r="950" spans="7:10" x14ac:dyDescent="0.25">
      <c r="G950" s="453"/>
      <c r="H950" s="453"/>
      <c r="I950" s="453"/>
      <c r="J950" s="453"/>
    </row>
    <row r="951" spans="7:10" x14ac:dyDescent="0.25">
      <c r="G951" s="453"/>
      <c r="H951" s="453"/>
      <c r="I951" s="453"/>
      <c r="J951" s="453"/>
    </row>
    <row r="952" spans="7:10" x14ac:dyDescent="0.25">
      <c r="G952" s="453"/>
      <c r="H952" s="453"/>
      <c r="I952" s="453"/>
      <c r="J952" s="453"/>
    </row>
    <row r="953" spans="7:10" x14ac:dyDescent="0.25">
      <c r="G953" s="453"/>
      <c r="H953" s="453"/>
      <c r="I953" s="453"/>
      <c r="J953" s="453"/>
    </row>
    <row r="954" spans="7:10" x14ac:dyDescent="0.25">
      <c r="G954" s="453"/>
      <c r="H954" s="453"/>
      <c r="I954" s="453"/>
      <c r="J954" s="453"/>
    </row>
    <row r="955" spans="7:10" x14ac:dyDescent="0.25">
      <c r="G955" s="453"/>
      <c r="H955" s="453"/>
      <c r="I955" s="453"/>
      <c r="J955" s="453"/>
    </row>
    <row r="956" spans="7:10" x14ac:dyDescent="0.25">
      <c r="G956" s="453"/>
      <c r="H956" s="453"/>
      <c r="I956" s="453"/>
      <c r="J956" s="453"/>
    </row>
    <row r="957" spans="7:10" x14ac:dyDescent="0.25">
      <c r="G957" s="453"/>
      <c r="H957" s="453"/>
      <c r="I957" s="453"/>
      <c r="J957" s="453"/>
    </row>
    <row r="958" spans="7:10" x14ac:dyDescent="0.25">
      <c r="G958" s="453"/>
      <c r="H958" s="453"/>
      <c r="I958" s="453"/>
      <c r="J958" s="453"/>
    </row>
    <row r="959" spans="7:10" x14ac:dyDescent="0.25">
      <c r="G959" s="453"/>
      <c r="H959" s="453"/>
      <c r="I959" s="453"/>
      <c r="J959" s="453"/>
    </row>
    <row r="960" spans="7:10" x14ac:dyDescent="0.25">
      <c r="G960" s="453"/>
      <c r="H960" s="453"/>
      <c r="I960" s="453"/>
      <c r="J960" s="453"/>
    </row>
    <row r="961" spans="7:10" x14ac:dyDescent="0.25">
      <c r="G961" s="453"/>
      <c r="H961" s="453"/>
      <c r="I961" s="453"/>
      <c r="J961" s="453"/>
    </row>
    <row r="962" spans="7:10" x14ac:dyDescent="0.25">
      <c r="G962" s="453"/>
      <c r="H962" s="453"/>
      <c r="I962" s="453"/>
      <c r="J962" s="453"/>
    </row>
    <row r="963" spans="7:10" x14ac:dyDescent="0.25">
      <c r="G963" s="453"/>
      <c r="H963" s="453"/>
      <c r="I963" s="453"/>
      <c r="J963" s="453"/>
    </row>
    <row r="964" spans="7:10" x14ac:dyDescent="0.25">
      <c r="G964" s="453"/>
      <c r="H964" s="453"/>
      <c r="I964" s="453"/>
      <c r="J964" s="453"/>
    </row>
    <row r="965" spans="7:10" x14ac:dyDescent="0.25">
      <c r="G965" s="453"/>
      <c r="H965" s="453"/>
      <c r="I965" s="453"/>
      <c r="J965" s="453"/>
    </row>
    <row r="966" spans="7:10" x14ac:dyDescent="0.25">
      <c r="G966" s="453"/>
      <c r="H966" s="453"/>
      <c r="I966" s="453"/>
      <c r="J966" s="453"/>
    </row>
    <row r="967" spans="7:10" x14ac:dyDescent="0.25">
      <c r="G967" s="453"/>
      <c r="H967" s="453"/>
      <c r="I967" s="453"/>
      <c r="J967" s="453"/>
    </row>
    <row r="968" spans="7:10" x14ac:dyDescent="0.25">
      <c r="G968" s="453"/>
      <c r="H968" s="453"/>
      <c r="I968" s="453"/>
      <c r="J968" s="453"/>
    </row>
    <row r="969" spans="7:10" x14ac:dyDescent="0.25">
      <c r="G969" s="453"/>
      <c r="H969" s="453"/>
      <c r="I969" s="453"/>
      <c r="J969" s="453"/>
    </row>
    <row r="970" spans="7:10" x14ac:dyDescent="0.25">
      <c r="G970" s="453"/>
      <c r="H970" s="453"/>
      <c r="I970" s="453"/>
      <c r="J970" s="453"/>
    </row>
    <row r="971" spans="7:10" x14ac:dyDescent="0.25">
      <c r="G971" s="453"/>
      <c r="H971" s="453"/>
      <c r="I971" s="453"/>
      <c r="J971" s="453"/>
    </row>
    <row r="972" spans="7:10" x14ac:dyDescent="0.25">
      <c r="G972" s="453"/>
      <c r="H972" s="453"/>
      <c r="I972" s="453"/>
      <c r="J972" s="453"/>
    </row>
    <row r="973" spans="7:10" x14ac:dyDescent="0.25">
      <c r="G973" s="453"/>
      <c r="H973" s="453"/>
      <c r="I973" s="453"/>
      <c r="J973" s="453"/>
    </row>
    <row r="974" spans="7:10" x14ac:dyDescent="0.25">
      <c r="G974" s="453"/>
      <c r="H974" s="453"/>
      <c r="I974" s="453"/>
      <c r="J974" s="453"/>
    </row>
    <row r="975" spans="7:10" x14ac:dyDescent="0.25">
      <c r="G975" s="453"/>
      <c r="H975" s="453"/>
      <c r="I975" s="453"/>
      <c r="J975" s="453"/>
    </row>
    <row r="976" spans="7:10" x14ac:dyDescent="0.25">
      <c r="G976" s="453"/>
      <c r="H976" s="453"/>
      <c r="I976" s="453"/>
      <c r="J976" s="453"/>
    </row>
    <row r="977" spans="7:10" x14ac:dyDescent="0.25">
      <c r="G977" s="453"/>
      <c r="H977" s="453"/>
      <c r="I977" s="453"/>
      <c r="J977" s="453"/>
    </row>
    <row r="978" spans="7:10" x14ac:dyDescent="0.25">
      <c r="G978" s="453"/>
      <c r="H978" s="453"/>
      <c r="I978" s="453"/>
      <c r="J978" s="453"/>
    </row>
    <row r="979" spans="7:10" x14ac:dyDescent="0.25">
      <c r="G979" s="453"/>
      <c r="H979" s="453"/>
      <c r="I979" s="453"/>
      <c r="J979" s="453"/>
    </row>
    <row r="980" spans="7:10" x14ac:dyDescent="0.25">
      <c r="G980" s="453"/>
      <c r="H980" s="453"/>
      <c r="I980" s="453"/>
      <c r="J980" s="453"/>
    </row>
    <row r="981" spans="7:10" x14ac:dyDescent="0.25">
      <c r="G981" s="453"/>
      <c r="H981" s="453"/>
      <c r="I981" s="453"/>
      <c r="J981" s="453"/>
    </row>
    <row r="982" spans="7:10" x14ac:dyDescent="0.25">
      <c r="G982" s="453"/>
      <c r="H982" s="453"/>
      <c r="I982" s="453"/>
      <c r="J982" s="453"/>
    </row>
    <row r="983" spans="7:10" x14ac:dyDescent="0.25">
      <c r="G983" s="453"/>
      <c r="H983" s="453"/>
      <c r="I983" s="453"/>
      <c r="J983" s="453"/>
    </row>
    <row r="984" spans="7:10" x14ac:dyDescent="0.25">
      <c r="G984" s="453"/>
      <c r="H984" s="453"/>
      <c r="I984" s="453"/>
      <c r="J984" s="453"/>
    </row>
    <row r="985" spans="7:10" x14ac:dyDescent="0.25">
      <c r="G985" s="453"/>
      <c r="H985" s="453"/>
      <c r="I985" s="453"/>
      <c r="J985" s="453"/>
    </row>
    <row r="986" spans="7:10" x14ac:dyDescent="0.25">
      <c r="G986" s="453"/>
      <c r="H986" s="453"/>
      <c r="I986" s="453"/>
      <c r="J986" s="453"/>
    </row>
    <row r="987" spans="7:10" x14ac:dyDescent="0.25">
      <c r="G987" s="453"/>
      <c r="H987" s="453"/>
      <c r="I987" s="453"/>
      <c r="J987" s="453"/>
    </row>
    <row r="988" spans="7:10" x14ac:dyDescent="0.25">
      <c r="G988" s="453"/>
      <c r="H988" s="453"/>
      <c r="I988" s="453"/>
      <c r="J988" s="453"/>
    </row>
    <row r="989" spans="7:10" x14ac:dyDescent="0.25">
      <c r="G989" s="453"/>
      <c r="H989" s="453"/>
      <c r="I989" s="453"/>
      <c r="J989" s="453"/>
    </row>
    <row r="990" spans="7:10" x14ac:dyDescent="0.25">
      <c r="G990" s="453"/>
      <c r="H990" s="453"/>
      <c r="I990" s="453"/>
      <c r="J990" s="453"/>
    </row>
    <row r="991" spans="7:10" x14ac:dyDescent="0.25">
      <c r="G991" s="453"/>
      <c r="H991" s="453"/>
      <c r="I991" s="453"/>
      <c r="J991" s="453"/>
    </row>
    <row r="992" spans="7:10" x14ac:dyDescent="0.25">
      <c r="G992" s="453"/>
      <c r="H992" s="453"/>
      <c r="I992" s="453"/>
      <c r="J992" s="453"/>
    </row>
    <row r="993" spans="7:10" x14ac:dyDescent="0.25">
      <c r="G993" s="453"/>
      <c r="H993" s="453"/>
      <c r="I993" s="453"/>
      <c r="J993" s="453"/>
    </row>
    <row r="994" spans="7:10" x14ac:dyDescent="0.25">
      <c r="G994" s="453"/>
      <c r="H994" s="453"/>
      <c r="I994" s="453"/>
      <c r="J994" s="453"/>
    </row>
    <row r="995" spans="7:10" x14ac:dyDescent="0.25">
      <c r="G995" s="453"/>
      <c r="H995" s="453"/>
      <c r="I995" s="453"/>
      <c r="J995" s="453"/>
    </row>
    <row r="996" spans="7:10" x14ac:dyDescent="0.25">
      <c r="G996" s="453"/>
      <c r="H996" s="453"/>
      <c r="I996" s="453"/>
      <c r="J996" s="453"/>
    </row>
    <row r="997" spans="7:10" x14ac:dyDescent="0.25">
      <c r="G997" s="453"/>
      <c r="H997" s="453"/>
      <c r="I997" s="453"/>
      <c r="J997" s="453"/>
    </row>
    <row r="998" spans="7:10" x14ac:dyDescent="0.25">
      <c r="G998" s="453"/>
      <c r="H998" s="453"/>
      <c r="I998" s="453"/>
      <c r="J998" s="453"/>
    </row>
    <row r="999" spans="7:10" x14ac:dyDescent="0.25">
      <c r="G999" s="453"/>
      <c r="H999" s="453"/>
      <c r="I999" s="453"/>
      <c r="J999" s="453"/>
    </row>
    <row r="1000" spans="7:10" x14ac:dyDescent="0.25">
      <c r="G1000" s="453"/>
      <c r="H1000" s="453"/>
      <c r="I1000" s="453"/>
      <c r="J1000" s="453"/>
    </row>
    <row r="1001" spans="7:10" x14ac:dyDescent="0.25">
      <c r="G1001" s="453"/>
      <c r="H1001" s="453"/>
      <c r="I1001" s="453"/>
      <c r="J1001" s="453"/>
    </row>
    <row r="1002" spans="7:10" x14ac:dyDescent="0.25">
      <c r="G1002" s="453"/>
      <c r="H1002" s="453"/>
      <c r="I1002" s="453"/>
      <c r="J1002" s="453"/>
    </row>
    <row r="1003" spans="7:10" x14ac:dyDescent="0.25">
      <c r="G1003" s="453"/>
      <c r="H1003" s="453"/>
      <c r="I1003" s="453"/>
      <c r="J1003" s="453"/>
    </row>
    <row r="1004" spans="7:10" x14ac:dyDescent="0.25">
      <c r="G1004" s="453"/>
      <c r="H1004" s="453"/>
      <c r="I1004" s="453"/>
      <c r="J1004" s="453"/>
    </row>
    <row r="1005" spans="7:10" x14ac:dyDescent="0.25">
      <c r="G1005" s="453"/>
      <c r="H1005" s="453"/>
      <c r="I1005" s="453"/>
      <c r="J1005" s="453"/>
    </row>
    <row r="1006" spans="7:10" x14ac:dyDescent="0.25">
      <c r="G1006" s="453"/>
      <c r="H1006" s="453"/>
      <c r="I1006" s="453"/>
      <c r="J1006" s="453"/>
    </row>
    <row r="1007" spans="7:10" x14ac:dyDescent="0.25">
      <c r="G1007" s="453"/>
      <c r="H1007" s="453"/>
      <c r="I1007" s="453"/>
      <c r="J1007" s="453"/>
    </row>
    <row r="1008" spans="7:10" x14ac:dyDescent="0.25">
      <c r="G1008" s="453"/>
      <c r="H1008" s="453"/>
      <c r="I1008" s="453"/>
      <c r="J1008" s="453"/>
    </row>
    <row r="1009" spans="7:10" x14ac:dyDescent="0.25">
      <c r="G1009" s="453"/>
      <c r="H1009" s="453"/>
      <c r="I1009" s="453"/>
      <c r="J1009" s="453"/>
    </row>
    <row r="1010" spans="7:10" x14ac:dyDescent="0.25">
      <c r="G1010" s="453"/>
      <c r="H1010" s="453"/>
      <c r="I1010" s="453"/>
      <c r="J1010" s="453"/>
    </row>
    <row r="1011" spans="7:10" x14ac:dyDescent="0.25">
      <c r="G1011" s="453"/>
      <c r="H1011" s="453"/>
      <c r="I1011" s="453"/>
      <c r="J1011" s="453"/>
    </row>
    <row r="1012" spans="7:10" x14ac:dyDescent="0.25">
      <c r="G1012" s="453"/>
      <c r="H1012" s="453"/>
      <c r="I1012" s="453"/>
      <c r="J1012" s="453"/>
    </row>
    <row r="1013" spans="7:10" x14ac:dyDescent="0.25">
      <c r="G1013" s="453"/>
      <c r="H1013" s="453"/>
      <c r="I1013" s="453"/>
      <c r="J1013" s="453"/>
    </row>
    <row r="1014" spans="7:10" x14ac:dyDescent="0.25">
      <c r="G1014" s="453"/>
      <c r="H1014" s="453"/>
      <c r="I1014" s="453"/>
      <c r="J1014" s="453"/>
    </row>
    <row r="1015" spans="7:10" x14ac:dyDescent="0.25">
      <c r="G1015" s="453"/>
      <c r="H1015" s="453"/>
      <c r="I1015" s="453"/>
      <c r="J1015" s="453"/>
    </row>
    <row r="1016" spans="7:10" x14ac:dyDescent="0.25">
      <c r="G1016" s="453"/>
      <c r="H1016" s="453"/>
      <c r="I1016" s="453"/>
      <c r="J1016" s="453"/>
    </row>
    <row r="1017" spans="7:10" x14ac:dyDescent="0.25">
      <c r="G1017" s="453"/>
      <c r="H1017" s="453"/>
      <c r="I1017" s="453"/>
      <c r="J1017" s="453"/>
    </row>
    <row r="1018" spans="7:10" x14ac:dyDescent="0.25">
      <c r="G1018" s="453"/>
      <c r="H1018" s="453"/>
      <c r="I1018" s="453"/>
      <c r="J1018" s="453"/>
    </row>
    <row r="1019" spans="7:10" x14ac:dyDescent="0.25">
      <c r="G1019" s="453"/>
      <c r="H1019" s="453"/>
      <c r="I1019" s="453"/>
      <c r="J1019" s="453"/>
    </row>
    <row r="1020" spans="7:10" x14ac:dyDescent="0.25">
      <c r="G1020" s="453"/>
      <c r="H1020" s="453"/>
      <c r="I1020" s="453"/>
      <c r="J1020" s="453"/>
    </row>
    <row r="1021" spans="7:10" x14ac:dyDescent="0.25">
      <c r="G1021" s="453"/>
      <c r="H1021" s="453"/>
      <c r="I1021" s="453"/>
      <c r="J1021" s="453"/>
    </row>
    <row r="1022" spans="7:10" x14ac:dyDescent="0.25">
      <c r="G1022" s="453"/>
      <c r="H1022" s="453"/>
      <c r="I1022" s="453"/>
      <c r="J1022" s="453"/>
    </row>
    <row r="1023" spans="7:10" x14ac:dyDescent="0.25">
      <c r="G1023" s="453"/>
      <c r="H1023" s="453"/>
      <c r="I1023" s="453"/>
      <c r="J1023" s="453"/>
    </row>
    <row r="1024" spans="7:10" x14ac:dyDescent="0.25">
      <c r="G1024" s="453"/>
      <c r="H1024" s="453"/>
      <c r="I1024" s="453"/>
      <c r="J1024" s="453"/>
    </row>
    <row r="1025" spans="7:10" x14ac:dyDescent="0.25">
      <c r="G1025" s="453"/>
      <c r="H1025" s="453"/>
      <c r="I1025" s="453"/>
      <c r="J1025" s="453"/>
    </row>
    <row r="1026" spans="7:10" x14ac:dyDescent="0.25">
      <c r="G1026" s="453"/>
      <c r="H1026" s="453"/>
      <c r="I1026" s="453"/>
      <c r="J1026" s="453"/>
    </row>
    <row r="1027" spans="7:10" x14ac:dyDescent="0.25">
      <c r="G1027" s="453"/>
      <c r="H1027" s="453"/>
      <c r="I1027" s="453"/>
      <c r="J1027" s="453"/>
    </row>
    <row r="1028" spans="7:10" x14ac:dyDescent="0.25">
      <c r="G1028" s="453"/>
      <c r="H1028" s="453"/>
      <c r="I1028" s="453"/>
      <c r="J1028" s="453"/>
    </row>
    <row r="1029" spans="7:10" x14ac:dyDescent="0.25">
      <c r="G1029" s="453"/>
      <c r="H1029" s="453"/>
      <c r="I1029" s="453"/>
      <c r="J1029" s="453"/>
    </row>
    <row r="1030" spans="7:10" x14ac:dyDescent="0.25">
      <c r="G1030" s="453"/>
      <c r="H1030" s="453"/>
      <c r="I1030" s="453"/>
      <c r="J1030" s="453"/>
    </row>
    <row r="1031" spans="7:10" x14ac:dyDescent="0.25">
      <c r="G1031" s="453"/>
      <c r="H1031" s="453"/>
      <c r="I1031" s="453"/>
      <c r="J1031" s="453"/>
    </row>
    <row r="1032" spans="7:10" x14ac:dyDescent="0.25">
      <c r="G1032" s="453"/>
      <c r="H1032" s="453"/>
      <c r="I1032" s="453"/>
      <c r="J1032" s="453"/>
    </row>
    <row r="1033" spans="7:10" x14ac:dyDescent="0.25">
      <c r="G1033" s="453"/>
      <c r="H1033" s="453"/>
      <c r="I1033" s="453"/>
      <c r="J1033" s="453"/>
    </row>
    <row r="1034" spans="7:10" x14ac:dyDescent="0.25">
      <c r="G1034" s="453"/>
      <c r="H1034" s="453"/>
      <c r="I1034" s="453"/>
      <c r="J1034" s="453"/>
    </row>
    <row r="1035" spans="7:10" x14ac:dyDescent="0.25">
      <c r="G1035" s="453"/>
      <c r="H1035" s="453"/>
      <c r="I1035" s="453"/>
      <c r="J1035" s="453"/>
    </row>
    <row r="1036" spans="7:10" x14ac:dyDescent="0.25">
      <c r="G1036" s="453"/>
      <c r="H1036" s="453"/>
      <c r="I1036" s="453"/>
      <c r="J1036" s="453"/>
    </row>
    <row r="1037" spans="7:10" x14ac:dyDescent="0.25">
      <c r="G1037" s="453"/>
      <c r="H1037" s="453"/>
      <c r="I1037" s="453"/>
      <c r="J1037" s="453"/>
    </row>
    <row r="1038" spans="7:10" x14ac:dyDescent="0.25">
      <c r="G1038" s="453"/>
      <c r="H1038" s="453"/>
      <c r="I1038" s="453"/>
      <c r="J1038" s="453"/>
    </row>
    <row r="1039" spans="7:10" x14ac:dyDescent="0.25">
      <c r="G1039" s="453"/>
      <c r="H1039" s="453"/>
      <c r="I1039" s="453"/>
      <c r="J1039" s="453"/>
    </row>
    <row r="1040" spans="7:10" x14ac:dyDescent="0.25">
      <c r="G1040" s="453"/>
      <c r="H1040" s="453"/>
      <c r="I1040" s="453"/>
      <c r="J1040" s="453"/>
    </row>
    <row r="1041" spans="7:10" x14ac:dyDescent="0.25">
      <c r="G1041" s="453"/>
      <c r="H1041" s="453"/>
      <c r="I1041" s="453"/>
      <c r="J1041" s="453"/>
    </row>
    <row r="1042" spans="7:10" x14ac:dyDescent="0.25">
      <c r="G1042" s="453"/>
      <c r="H1042" s="453"/>
      <c r="I1042" s="453"/>
      <c r="J1042" s="453"/>
    </row>
    <row r="1043" spans="7:10" x14ac:dyDescent="0.25">
      <c r="G1043" s="453"/>
      <c r="H1043" s="453"/>
      <c r="I1043" s="453"/>
      <c r="J1043" s="453"/>
    </row>
    <row r="1044" spans="7:10" x14ac:dyDescent="0.25">
      <c r="G1044" s="453"/>
      <c r="H1044" s="453"/>
      <c r="I1044" s="453"/>
      <c r="J1044" s="453"/>
    </row>
    <row r="1045" spans="7:10" x14ac:dyDescent="0.25">
      <c r="G1045" s="453"/>
      <c r="H1045" s="453"/>
      <c r="I1045" s="453"/>
      <c r="J1045" s="453"/>
    </row>
    <row r="1046" spans="7:10" x14ac:dyDescent="0.25">
      <c r="G1046" s="453"/>
      <c r="H1046" s="453"/>
      <c r="I1046" s="453"/>
      <c r="J1046" s="453"/>
    </row>
    <row r="1047" spans="7:10" x14ac:dyDescent="0.25">
      <c r="G1047" s="453"/>
      <c r="H1047" s="453"/>
      <c r="I1047" s="453"/>
      <c r="J1047" s="453"/>
    </row>
    <row r="1048" spans="7:10" x14ac:dyDescent="0.25">
      <c r="G1048" s="453"/>
      <c r="H1048" s="453"/>
      <c r="I1048" s="453"/>
      <c r="J1048" s="453"/>
    </row>
    <row r="1049" spans="7:10" x14ac:dyDescent="0.25">
      <c r="G1049" s="453"/>
      <c r="H1049" s="453"/>
      <c r="I1049" s="453"/>
      <c r="J1049" s="453"/>
    </row>
    <row r="1050" spans="7:10" x14ac:dyDescent="0.25">
      <c r="G1050" s="453"/>
      <c r="H1050" s="453"/>
      <c r="I1050" s="453"/>
      <c r="J1050" s="453"/>
    </row>
    <row r="1051" spans="7:10" x14ac:dyDescent="0.25">
      <c r="G1051" s="453"/>
      <c r="H1051" s="453"/>
      <c r="I1051" s="453"/>
      <c r="J1051" s="453"/>
    </row>
    <row r="1052" spans="7:10" x14ac:dyDescent="0.25">
      <c r="G1052" s="453"/>
      <c r="H1052" s="453"/>
      <c r="I1052" s="453"/>
      <c r="J1052" s="453"/>
    </row>
    <row r="1053" spans="7:10" x14ac:dyDescent="0.25">
      <c r="G1053" s="453"/>
      <c r="H1053" s="453"/>
      <c r="I1053" s="453"/>
      <c r="J1053" s="453"/>
    </row>
    <row r="1054" spans="7:10" x14ac:dyDescent="0.25">
      <c r="G1054" s="453"/>
      <c r="H1054" s="453"/>
      <c r="I1054" s="453"/>
      <c r="J1054" s="453"/>
    </row>
    <row r="1055" spans="7:10" x14ac:dyDescent="0.25">
      <c r="G1055" s="453"/>
      <c r="H1055" s="453"/>
      <c r="I1055" s="453"/>
      <c r="J1055" s="453"/>
    </row>
    <row r="1056" spans="7:10" x14ac:dyDescent="0.25">
      <c r="G1056" s="453"/>
      <c r="H1056" s="453"/>
      <c r="I1056" s="453"/>
      <c r="J1056" s="453"/>
    </row>
    <row r="1057" spans="7:10" x14ac:dyDescent="0.25">
      <c r="G1057" s="453"/>
      <c r="H1057" s="453"/>
      <c r="I1057" s="453"/>
      <c r="J1057" s="453"/>
    </row>
    <row r="1058" spans="7:10" x14ac:dyDescent="0.25">
      <c r="G1058" s="453"/>
      <c r="H1058" s="453"/>
      <c r="I1058" s="453"/>
      <c r="J1058" s="453"/>
    </row>
    <row r="1059" spans="7:10" x14ac:dyDescent="0.25">
      <c r="G1059" s="453"/>
      <c r="H1059" s="453"/>
      <c r="I1059" s="453"/>
      <c r="J1059" s="453"/>
    </row>
    <row r="1060" spans="7:10" x14ac:dyDescent="0.25">
      <c r="G1060" s="453"/>
      <c r="H1060" s="453"/>
      <c r="I1060" s="453"/>
      <c r="J1060" s="453"/>
    </row>
    <row r="1061" spans="7:10" x14ac:dyDescent="0.25">
      <c r="G1061" s="453"/>
      <c r="H1061" s="453"/>
      <c r="I1061" s="453"/>
      <c r="J1061" s="453"/>
    </row>
    <row r="1062" spans="7:10" x14ac:dyDescent="0.25">
      <c r="G1062" s="453"/>
      <c r="H1062" s="453"/>
      <c r="I1062" s="453"/>
      <c r="J1062" s="453"/>
    </row>
    <row r="1063" spans="7:10" x14ac:dyDescent="0.25">
      <c r="G1063" s="453"/>
      <c r="H1063" s="453"/>
      <c r="I1063" s="453"/>
      <c r="J1063" s="453"/>
    </row>
    <row r="1064" spans="7:10" x14ac:dyDescent="0.25">
      <c r="G1064" s="453"/>
      <c r="H1064" s="453"/>
      <c r="I1064" s="453"/>
      <c r="J1064" s="453"/>
    </row>
    <row r="1065" spans="7:10" x14ac:dyDescent="0.25">
      <c r="G1065" s="453"/>
      <c r="H1065" s="453"/>
      <c r="I1065" s="453"/>
      <c r="J1065" s="453"/>
    </row>
    <row r="1066" spans="7:10" x14ac:dyDescent="0.25">
      <c r="G1066" s="453"/>
      <c r="H1066" s="453"/>
      <c r="I1066" s="453"/>
      <c r="J1066" s="453"/>
    </row>
    <row r="1067" spans="7:10" x14ac:dyDescent="0.25">
      <c r="G1067" s="453"/>
      <c r="H1067" s="453"/>
      <c r="I1067" s="453"/>
      <c r="J1067" s="453"/>
    </row>
    <row r="1068" spans="7:10" x14ac:dyDescent="0.25">
      <c r="G1068" s="453"/>
      <c r="H1068" s="453"/>
      <c r="I1068" s="453"/>
      <c r="J1068" s="453"/>
    </row>
    <row r="1069" spans="7:10" x14ac:dyDescent="0.25">
      <c r="G1069" s="453"/>
      <c r="H1069" s="453"/>
      <c r="I1069" s="453"/>
      <c r="J1069" s="453"/>
    </row>
    <row r="1070" spans="7:10" x14ac:dyDescent="0.25">
      <c r="G1070" s="453"/>
      <c r="H1070" s="453"/>
      <c r="I1070" s="453"/>
      <c r="J1070" s="453"/>
    </row>
    <row r="1071" spans="7:10" x14ac:dyDescent="0.25">
      <c r="G1071" s="453"/>
      <c r="H1071" s="453"/>
      <c r="I1071" s="453"/>
      <c r="J1071" s="453"/>
    </row>
    <row r="1072" spans="7:10" x14ac:dyDescent="0.25">
      <c r="G1072" s="453"/>
      <c r="H1072" s="453"/>
      <c r="I1072" s="453"/>
      <c r="J1072" s="453"/>
    </row>
    <row r="1073" spans="7:10" x14ac:dyDescent="0.25">
      <c r="G1073" s="453"/>
      <c r="H1073" s="453"/>
      <c r="I1073" s="453"/>
      <c r="J1073" s="453"/>
    </row>
    <row r="1074" spans="7:10" x14ac:dyDescent="0.25">
      <c r="G1074" s="453"/>
      <c r="H1074" s="453"/>
      <c r="I1074" s="453"/>
      <c r="J1074" s="453"/>
    </row>
    <row r="1075" spans="7:10" x14ac:dyDescent="0.25">
      <c r="G1075" s="453"/>
      <c r="H1075" s="453"/>
      <c r="I1075" s="453"/>
      <c r="J1075" s="453"/>
    </row>
    <row r="1076" spans="7:10" x14ac:dyDescent="0.25">
      <c r="G1076" s="453"/>
      <c r="H1076" s="453"/>
      <c r="I1076" s="453"/>
      <c r="J1076" s="453"/>
    </row>
    <row r="1077" spans="7:10" x14ac:dyDescent="0.25">
      <c r="G1077" s="453"/>
      <c r="H1077" s="453"/>
      <c r="I1077" s="453"/>
      <c r="J1077" s="453"/>
    </row>
    <row r="1078" spans="7:10" x14ac:dyDescent="0.25">
      <c r="G1078" s="453"/>
      <c r="H1078" s="453"/>
      <c r="I1078" s="453"/>
      <c r="J1078" s="453"/>
    </row>
    <row r="1079" spans="7:10" x14ac:dyDescent="0.25">
      <c r="G1079" s="453"/>
      <c r="H1079" s="453"/>
      <c r="I1079" s="453"/>
      <c r="J1079" s="453"/>
    </row>
    <row r="1080" spans="7:10" x14ac:dyDescent="0.25">
      <c r="G1080" s="453"/>
      <c r="H1080" s="453"/>
      <c r="I1080" s="453"/>
      <c r="J1080" s="453"/>
    </row>
    <row r="1081" spans="7:10" x14ac:dyDescent="0.25">
      <c r="G1081" s="453"/>
      <c r="H1081" s="453"/>
      <c r="I1081" s="453"/>
      <c r="J1081" s="453"/>
    </row>
    <row r="1082" spans="7:10" x14ac:dyDescent="0.25">
      <c r="G1082" s="453"/>
      <c r="H1082" s="453"/>
      <c r="I1082" s="453"/>
      <c r="J1082" s="453"/>
    </row>
    <row r="1083" spans="7:10" x14ac:dyDescent="0.25">
      <c r="G1083" s="453"/>
      <c r="H1083" s="453"/>
      <c r="I1083" s="453"/>
      <c r="J1083" s="453"/>
    </row>
    <row r="1084" spans="7:10" x14ac:dyDescent="0.25">
      <c r="G1084" s="453"/>
      <c r="H1084" s="453"/>
      <c r="I1084" s="453"/>
      <c r="J1084" s="453"/>
    </row>
    <row r="1085" spans="7:10" x14ac:dyDescent="0.25">
      <c r="G1085" s="453"/>
      <c r="H1085" s="453"/>
      <c r="I1085" s="453"/>
      <c r="J1085" s="453"/>
    </row>
    <row r="1086" spans="7:10" x14ac:dyDescent="0.25">
      <c r="G1086" s="453"/>
      <c r="H1086" s="453"/>
      <c r="I1086" s="453"/>
      <c r="J1086" s="453"/>
    </row>
    <row r="1087" spans="7:10" x14ac:dyDescent="0.25">
      <c r="G1087" s="453"/>
      <c r="H1087" s="453"/>
      <c r="I1087" s="453"/>
      <c r="J1087" s="453"/>
    </row>
    <row r="1088" spans="7:10" x14ac:dyDescent="0.25">
      <c r="G1088" s="453"/>
      <c r="H1088" s="453"/>
      <c r="I1088" s="453"/>
      <c r="J1088" s="453"/>
    </row>
    <row r="1089" spans="7:10" x14ac:dyDescent="0.25">
      <c r="G1089" s="453"/>
      <c r="H1089" s="453"/>
      <c r="I1089" s="453"/>
      <c r="J1089" s="453"/>
    </row>
    <row r="1090" spans="7:10" x14ac:dyDescent="0.25">
      <c r="G1090" s="453"/>
      <c r="H1090" s="453"/>
      <c r="I1090" s="453"/>
      <c r="J1090" s="453"/>
    </row>
    <row r="1091" spans="7:10" x14ac:dyDescent="0.25">
      <c r="G1091" s="453"/>
      <c r="H1091" s="453"/>
      <c r="I1091" s="453"/>
      <c r="J1091" s="453"/>
    </row>
    <row r="1092" spans="7:10" x14ac:dyDescent="0.25">
      <c r="G1092" s="453"/>
      <c r="H1092" s="453"/>
      <c r="I1092" s="453"/>
      <c r="J1092" s="453"/>
    </row>
    <row r="1093" spans="7:10" x14ac:dyDescent="0.25">
      <c r="G1093" s="453"/>
      <c r="H1093" s="453"/>
      <c r="I1093" s="453"/>
      <c r="J1093" s="453"/>
    </row>
    <row r="1094" spans="7:10" x14ac:dyDescent="0.25">
      <c r="G1094" s="453"/>
      <c r="H1094" s="453"/>
      <c r="I1094" s="453"/>
      <c r="J1094" s="453"/>
    </row>
  </sheetData>
  <sheetProtection algorithmName="SHA-512" hashValue="kcOsZdYzkE0eEF1lMf1tArsvU8R50DRlSXrAWnHKT5Q6Z8lEVmgLM5FSaKAb+gIood6WfvVv3jyhnCFGgofhHg==" saltValue="nyoij9AeqKtmQRPvIHl03w==" spinCount="100000" sheet="1" objects="1" scenarios="1"/>
  <mergeCells count="32">
    <mergeCell ref="A1:C1"/>
    <mergeCell ref="A2:C3"/>
    <mergeCell ref="A4:C5"/>
    <mergeCell ref="A6:C7"/>
    <mergeCell ref="A8:C9"/>
    <mergeCell ref="A10:C11"/>
    <mergeCell ref="A12:C13"/>
    <mergeCell ref="A14:C15"/>
    <mergeCell ref="A16:C17"/>
    <mergeCell ref="A18:C19"/>
    <mergeCell ref="A44:C45"/>
    <mergeCell ref="A46:C47"/>
    <mergeCell ref="L12:O12"/>
    <mergeCell ref="A24:C25"/>
    <mergeCell ref="A26:C27"/>
    <mergeCell ref="A28:C29"/>
    <mergeCell ref="A30:C31"/>
    <mergeCell ref="A32:C33"/>
    <mergeCell ref="A36:C36"/>
    <mergeCell ref="A22:C23"/>
    <mergeCell ref="A20:C21"/>
    <mergeCell ref="G7:J7"/>
    <mergeCell ref="G8:J8"/>
    <mergeCell ref="G9:J9"/>
    <mergeCell ref="G10:J10"/>
    <mergeCell ref="K1:O1"/>
    <mergeCell ref="N3:O3"/>
    <mergeCell ref="G4:J4"/>
    <mergeCell ref="N4:O4"/>
    <mergeCell ref="G5:J5"/>
    <mergeCell ref="G6:J6"/>
    <mergeCell ref="G3:J3"/>
  </mergeCells>
  <conditionalFormatting sqref="E27:F219">
    <cfRule type="expression" dxfId="19" priority="12">
      <formula>$E27&lt;&gt;""</formula>
    </cfRule>
  </conditionalFormatting>
  <conditionalFormatting sqref="F27:F219">
    <cfRule type="expression" dxfId="18" priority="9">
      <formula>$F27=9999</formula>
    </cfRule>
  </conditionalFormatting>
  <conditionalFormatting sqref="E27:E219">
    <cfRule type="expression" dxfId="17" priority="11">
      <formula>$F27=9999</formula>
    </cfRule>
  </conditionalFormatting>
  <conditionalFormatting sqref="L27:L989">
    <cfRule type="expression" dxfId="16" priority="7">
      <formula>AND($L27&gt;1,$O27=0)</formula>
    </cfRule>
  </conditionalFormatting>
  <conditionalFormatting sqref="M27:O989">
    <cfRule type="expression" dxfId="15" priority="8">
      <formula>AND($L27&gt;1,$O27=0)</formula>
    </cfRule>
  </conditionalFormatting>
  <conditionalFormatting sqref="L27:O219">
    <cfRule type="expression" dxfId="14" priority="13">
      <formula>$L27&lt;&gt;""</formula>
    </cfRule>
  </conditionalFormatting>
  <conditionalFormatting sqref="G27:J219">
    <cfRule type="expression" dxfId="13" priority="15">
      <formula>$E27&lt;&gt;""</formula>
    </cfRule>
  </conditionalFormatting>
  <conditionalFormatting sqref="G27:J219">
    <cfRule type="expression" dxfId="12" priority="17">
      <formula>$F27=9999</formula>
    </cfRule>
  </conditionalFormatting>
  <conditionalFormatting sqref="E11:J11 E16:J26">
    <cfRule type="expression" dxfId="11" priority="5">
      <formula>$E11&lt;&gt;""</formula>
    </cfRule>
  </conditionalFormatting>
  <conditionalFormatting sqref="F11:J11 F16:J26">
    <cfRule type="expression" dxfId="10" priority="3">
      <formula>$F11=9999</formula>
    </cfRule>
  </conditionalFormatting>
  <conditionalFormatting sqref="E11 E16:E26">
    <cfRule type="expression" dxfId="9" priority="4">
      <formula>$F11=9999</formula>
    </cfRule>
  </conditionalFormatting>
  <conditionalFormatting sqref="L11 L14:L26">
    <cfRule type="expression" dxfId="8" priority="1">
      <formula>AND($L11&gt;1,$O11=0)</formula>
    </cfRule>
  </conditionalFormatting>
  <conditionalFormatting sqref="M11:O11 M14:O26">
    <cfRule type="expression" dxfId="7" priority="2">
      <formula>AND($L11&gt;1,$O11=0)</formula>
    </cfRule>
  </conditionalFormatting>
  <conditionalFormatting sqref="L11:O11 L14:O26">
    <cfRule type="expression" dxfId="6" priority="6">
      <formula>$L11&lt;&gt;""</formula>
    </cfRule>
  </conditionalFormatting>
  <hyperlinks>
    <hyperlink ref="A4:C5" location="Landing!A1" display="Home" xr:uid="{9F556CCB-BFF8-41C2-915C-F383577231A4}"/>
    <hyperlink ref="A10:C11" location="SpaceUT!A1" display="- Utilities" xr:uid="{0C78581E-A2C2-4818-8A4B-82AB1F83422F}"/>
    <hyperlink ref="A12:C13" location="SpaceSA!A1" display="- Safety" xr:uid="{93E84EB4-11A1-43F3-BDFB-DE08C4EB66B1}"/>
    <hyperlink ref="A14:C15" location="SpaceFL!A1" display="- Flooring" xr:uid="{D2734B2B-9F74-476F-B649-9F03120EC54D}"/>
    <hyperlink ref="A16:C17" location="SpaceCL!A1" display="- Cleaning" xr:uid="{27535C60-16A9-4509-B303-9E98599AD143}"/>
    <hyperlink ref="A26:C27" location="SpaceGR!A1" display="- Graphics &amp; Rigging" xr:uid="{B77015A1-0093-4E9A-B016-9D9AE29B48B6}"/>
    <hyperlink ref="A28:C29" location="SpaceCD!A1" display="Your contact details" xr:uid="{928274E9-018C-43ED-A15F-EF427407481A}"/>
    <hyperlink ref="A30:C31" location="SpaceOS!A1" display="Order summary" xr:uid="{8D4DC463-7E50-446B-8DDF-57AAE3A26CA5}"/>
    <hyperlink ref="A32:C33" location="SpaceTC!A1" display="Terms and Conditions" xr:uid="{02DDAF04-DFA1-4CFB-8561-A45AC770C9DF}"/>
    <hyperlink ref="A20:C21" location="'SpaceCA (2)'!A1" display="- Catering - Lunch/Dinner" xr:uid="{D07DB0EA-C394-487F-9B47-98445C3BACAA}"/>
    <hyperlink ref="A22:C23" location="'SpaceCA (3)'!A1" display="- Catering - Alcohol" xr:uid="{CD29C1D2-5BCA-4967-968F-477BDD75E7F5}"/>
    <hyperlink ref="A24:C25" location="'SpaceCA (4)'!A1" display="- Catering - Hygiene" xr:uid="{887E3B44-4A6E-47E6-9612-69E4AC9A4B8C}"/>
    <hyperlink ref="A6:C7" location="SpaceO!A1" display="Important information" xr:uid="{BCC52609-EE7E-45CB-BEDF-84CFAD32654C}"/>
    <hyperlink ref="A8:C9" location="SpaceEI!A1" display=" - Event IT" xr:uid="{20C32D34-D29D-4646-A01B-94C4EBA8E288}"/>
    <hyperlink ref="A18:C19" location="SpaceCA!A1" display="- Catering - Breakfast" xr:uid="{C829B7DC-236F-465B-9466-CB71B888BC06}"/>
    <hyperlink ref="A44" r:id="rId1" display="eventorders.nec@necgroup.co.uk" xr:uid="{CA7B128E-303C-4EC0-8042-1D9EA9C2E878}"/>
    <hyperlink ref="A44:C45" r:id="rId2" display="Click here to speak to our team!" xr:uid="{7CB5A88F-409D-4074-AC75-E057EA0D055D}"/>
  </hyperlinks>
  <printOptions horizontalCentered="1" verticalCentered="1"/>
  <pageMargins left="0.23622047244094491" right="0.23622047244094491" top="0.35433070866141736" bottom="0.35433070866141736" header="0.31496062992125984" footer="0.31496062992125984"/>
  <pageSetup paperSize="9" scale="66" orientation="landscape"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8216-8C53-4711-A403-9A450CF6FE8B}">
  <sheetPr>
    <tabColor rgb="FF1E384E"/>
    <pageSetUpPr autoPageBreaks="0" fitToPage="1"/>
  </sheetPr>
  <dimension ref="A1:AC1150"/>
  <sheetViews>
    <sheetView showRowColHeaders="0" workbookViewId="0">
      <selection activeCell="A4" sqref="A4:C5"/>
    </sheetView>
  </sheetViews>
  <sheetFormatPr defaultColWidth="8.85546875" defaultRowHeight="18" x14ac:dyDescent="0.25"/>
  <cols>
    <col min="1" max="3" width="10.5703125" style="84" customWidth="1"/>
    <col min="4" max="4" width="4.5703125" style="1" customWidth="1"/>
    <col min="5" max="17" width="8.85546875" style="1"/>
    <col min="18" max="20" width="10.42578125" style="1" bestFit="1" customWidth="1"/>
    <col min="21" max="21" width="11.42578125" style="1" bestFit="1" customWidth="1"/>
    <col min="22" max="16384" width="8.85546875" style="1"/>
  </cols>
  <sheetData>
    <row r="1" spans="1:29" s="78" customFormat="1" ht="36" customHeight="1" x14ac:dyDescent="0.2">
      <c r="A1" s="541" t="s">
        <v>107</v>
      </c>
      <c r="B1" s="542"/>
      <c r="C1" s="542"/>
      <c r="E1" s="79" t="str">
        <f>Landing!B2</f>
        <v>NEC Products and Services Order Form 2024 - 2025</v>
      </c>
      <c r="K1" s="80"/>
      <c r="L1" s="109"/>
      <c r="M1" s="72"/>
      <c r="N1" s="110"/>
      <c r="P1" s="554" t="s">
        <v>709</v>
      </c>
      <c r="Q1" s="554"/>
      <c r="R1" s="554"/>
      <c r="S1" s="554"/>
      <c r="T1" s="554"/>
      <c r="U1" s="554"/>
      <c r="V1" s="554"/>
      <c r="W1" s="554"/>
    </row>
    <row r="2" spans="1:29" ht="15" customHeight="1" x14ac:dyDescent="0.25">
      <c r="A2" s="543"/>
      <c r="B2" s="543"/>
      <c r="C2" s="543"/>
      <c r="D2" s="73"/>
      <c r="E2" s="73"/>
      <c r="F2" s="73"/>
      <c r="G2" s="73"/>
      <c r="H2" s="73"/>
      <c r="I2" s="73"/>
      <c r="J2" s="73"/>
      <c r="K2" s="73"/>
      <c r="L2" s="73"/>
      <c r="M2" s="73"/>
      <c r="N2" s="73"/>
      <c r="O2" s="73"/>
      <c r="P2" s="73"/>
      <c r="Q2" s="73"/>
      <c r="R2" s="73"/>
      <c r="S2" s="73"/>
      <c r="T2" s="73"/>
      <c r="U2" s="73"/>
      <c r="V2" s="73"/>
      <c r="W2" s="73"/>
      <c r="X2" s="73"/>
      <c r="Y2" s="73"/>
      <c r="Z2" s="73"/>
      <c r="AA2" s="73"/>
      <c r="AB2" s="73"/>
      <c r="AC2" s="73"/>
    </row>
    <row r="3" spans="1:29" ht="15" customHeight="1" x14ac:dyDescent="0.25">
      <c r="A3" s="543"/>
      <c r="B3" s="543"/>
      <c r="C3" s="543"/>
      <c r="D3" s="73"/>
      <c r="E3" s="119"/>
      <c r="F3" s="119"/>
      <c r="G3" s="119"/>
      <c r="H3" s="119"/>
      <c r="I3" s="119"/>
      <c r="J3" s="119"/>
      <c r="K3" s="119"/>
      <c r="L3" s="119"/>
      <c r="M3" s="119"/>
      <c r="N3" s="119"/>
      <c r="O3" s="119"/>
      <c r="P3" s="119"/>
      <c r="Q3" s="120"/>
      <c r="R3" s="120"/>
      <c r="S3" s="120"/>
      <c r="T3" s="120"/>
      <c r="U3" s="120"/>
      <c r="V3" s="120"/>
      <c r="W3" s="120"/>
      <c r="X3" s="120"/>
      <c r="Y3" s="120"/>
      <c r="Z3" s="73"/>
      <c r="AA3" s="73"/>
      <c r="AB3" s="73"/>
      <c r="AC3" s="73"/>
    </row>
    <row r="4" spans="1:29" ht="15" customHeight="1" x14ac:dyDescent="0.25">
      <c r="A4" s="544" t="s">
        <v>6</v>
      </c>
      <c r="B4" s="545"/>
      <c r="C4" s="546"/>
      <c r="D4" s="73"/>
      <c r="E4" s="121" t="s">
        <v>636</v>
      </c>
      <c r="F4" s="119"/>
      <c r="G4" s="119"/>
      <c r="H4" s="119"/>
      <c r="I4" s="119"/>
      <c r="J4" s="119"/>
      <c r="K4" s="119"/>
      <c r="L4" s="119"/>
      <c r="M4" s="119"/>
      <c r="N4" s="119"/>
      <c r="O4" s="119"/>
      <c r="P4" s="119"/>
      <c r="Q4" s="120"/>
      <c r="R4" s="120"/>
      <c r="S4" s="120"/>
      <c r="T4" s="120"/>
      <c r="U4" s="120"/>
      <c r="V4" s="120"/>
      <c r="W4" s="120"/>
      <c r="X4" s="120"/>
      <c r="Y4" s="120"/>
      <c r="Z4" s="73"/>
      <c r="AA4" s="73"/>
      <c r="AB4" s="73"/>
      <c r="AC4" s="73"/>
    </row>
    <row r="5" spans="1:29" ht="15" customHeight="1" x14ac:dyDescent="0.25">
      <c r="A5" s="544"/>
      <c r="B5" s="545"/>
      <c r="C5" s="546"/>
      <c r="D5" s="73"/>
      <c r="E5" s="119"/>
      <c r="F5" s="122"/>
      <c r="G5" s="122"/>
      <c r="H5" s="122"/>
      <c r="I5" s="122"/>
      <c r="J5" s="122"/>
      <c r="K5" s="122"/>
      <c r="L5" s="122"/>
      <c r="M5" s="122"/>
      <c r="N5" s="122"/>
      <c r="O5" s="122"/>
      <c r="P5" s="122"/>
      <c r="Q5" s="123"/>
      <c r="R5" s="124"/>
      <c r="S5" s="124"/>
      <c r="T5" s="124"/>
      <c r="U5" s="124"/>
      <c r="V5" s="124"/>
      <c r="W5" s="124"/>
      <c r="X5" s="124"/>
      <c r="Y5" s="124"/>
      <c r="Z5" s="124"/>
      <c r="AA5" s="73"/>
      <c r="AB5" s="73"/>
      <c r="AC5" s="73"/>
    </row>
    <row r="6" spans="1:29" ht="15" customHeight="1" x14ac:dyDescent="0.25">
      <c r="A6" s="544" t="s">
        <v>8</v>
      </c>
      <c r="B6" s="545"/>
      <c r="C6" s="546"/>
      <c r="D6" s="73"/>
      <c r="E6" s="125" t="s">
        <v>106</v>
      </c>
      <c r="F6" s="122"/>
      <c r="G6" s="122"/>
      <c r="H6" s="122"/>
      <c r="I6" s="122"/>
      <c r="J6" s="122"/>
      <c r="K6" s="122"/>
      <c r="L6" s="122"/>
      <c r="M6" s="122"/>
      <c r="N6" s="122"/>
      <c r="O6" s="122"/>
      <c r="P6" s="122"/>
      <c r="Q6" s="124"/>
      <c r="R6" s="124"/>
      <c r="S6" s="124"/>
      <c r="T6" s="124"/>
      <c r="U6" s="124"/>
      <c r="V6" s="124"/>
      <c r="W6" s="124"/>
      <c r="X6" s="124"/>
      <c r="Y6" s="124"/>
      <c r="Z6" s="124"/>
      <c r="AA6" s="73"/>
      <c r="AB6" s="73"/>
      <c r="AC6" s="73"/>
    </row>
    <row r="7" spans="1:29" ht="15" customHeight="1" x14ac:dyDescent="0.25">
      <c r="A7" s="544"/>
      <c r="B7" s="545"/>
      <c r="C7" s="546"/>
      <c r="D7" s="73"/>
      <c r="E7" s="125" t="s">
        <v>266</v>
      </c>
      <c r="F7" s="122"/>
      <c r="G7" s="122"/>
      <c r="H7" s="122"/>
      <c r="I7" s="122"/>
      <c r="J7" s="122"/>
      <c r="K7" s="122"/>
      <c r="L7" s="122"/>
      <c r="M7" s="122"/>
      <c r="N7" s="122"/>
      <c r="O7" s="122"/>
      <c r="P7" s="122"/>
      <c r="Q7" s="124"/>
      <c r="R7" s="124"/>
      <c r="S7" s="124"/>
      <c r="T7" s="124"/>
      <c r="U7" s="124"/>
      <c r="V7" s="124"/>
      <c r="W7" s="124"/>
      <c r="X7" s="124"/>
      <c r="Y7" s="124"/>
      <c r="Z7" s="124"/>
      <c r="AA7" s="73"/>
      <c r="AB7" s="73"/>
      <c r="AC7" s="73"/>
    </row>
    <row r="8" spans="1:29" ht="15" customHeight="1" x14ac:dyDescent="0.25">
      <c r="A8" s="532" t="s">
        <v>843</v>
      </c>
      <c r="B8" s="533"/>
      <c r="C8" s="534"/>
      <c r="D8" s="73"/>
      <c r="E8" s="125" t="s">
        <v>267</v>
      </c>
      <c r="F8" s="122"/>
      <c r="G8" s="122"/>
      <c r="H8" s="122"/>
      <c r="I8" s="122"/>
      <c r="J8" s="122"/>
      <c r="K8" s="122"/>
      <c r="L8" s="122"/>
      <c r="M8" s="122"/>
      <c r="N8" s="122"/>
      <c r="O8" s="122"/>
      <c r="P8" s="122"/>
      <c r="Q8" s="124"/>
      <c r="R8" s="124"/>
      <c r="S8" s="124"/>
      <c r="T8" s="124"/>
      <c r="U8" s="124"/>
      <c r="V8" s="124"/>
      <c r="W8" s="124"/>
      <c r="X8" s="124"/>
      <c r="Y8" s="124"/>
      <c r="Z8" s="124"/>
      <c r="AA8" s="73"/>
      <c r="AB8" s="73"/>
      <c r="AC8" s="73"/>
    </row>
    <row r="9" spans="1:29" ht="15" customHeight="1" x14ac:dyDescent="0.25">
      <c r="A9" s="535"/>
      <c r="B9" s="536"/>
      <c r="C9" s="537"/>
      <c r="D9" s="73"/>
      <c r="E9" s="125" t="s">
        <v>268</v>
      </c>
      <c r="F9" s="122"/>
      <c r="G9" s="122"/>
      <c r="H9" s="122"/>
      <c r="I9" s="122"/>
      <c r="J9" s="122"/>
      <c r="K9" s="122"/>
      <c r="L9" s="122"/>
      <c r="M9" s="122"/>
      <c r="N9" s="122"/>
      <c r="O9" s="122"/>
      <c r="P9" s="122"/>
      <c r="Q9" s="124"/>
      <c r="R9" s="124"/>
      <c r="S9" s="124"/>
      <c r="T9" s="124"/>
      <c r="U9" s="124"/>
      <c r="V9" s="124"/>
      <c r="W9" s="124"/>
      <c r="X9" s="124"/>
      <c r="Y9" s="124"/>
      <c r="Z9" s="124"/>
      <c r="AA9" s="73"/>
      <c r="AB9" s="73"/>
      <c r="AC9" s="73"/>
    </row>
    <row r="10" spans="1:29" ht="15" customHeight="1" x14ac:dyDescent="0.25">
      <c r="A10" s="532" t="s">
        <v>702</v>
      </c>
      <c r="B10" s="533"/>
      <c r="C10" s="534"/>
      <c r="D10" s="73"/>
      <c r="E10" s="125" t="s">
        <v>269</v>
      </c>
      <c r="F10" s="122"/>
      <c r="G10" s="122"/>
      <c r="H10" s="122"/>
      <c r="I10" s="122"/>
      <c r="J10" s="122"/>
      <c r="K10" s="122"/>
      <c r="L10" s="122"/>
      <c r="M10" s="122"/>
      <c r="N10" s="122"/>
      <c r="O10" s="122"/>
      <c r="P10" s="122"/>
      <c r="Q10" s="124"/>
      <c r="R10" s="124"/>
      <c r="S10" s="124"/>
      <c r="T10" s="124"/>
      <c r="U10" s="124"/>
      <c r="V10" s="124"/>
      <c r="W10" s="124"/>
      <c r="X10" s="124"/>
      <c r="Y10" s="124"/>
      <c r="Z10" s="124"/>
      <c r="AA10" s="73"/>
      <c r="AB10" s="73"/>
      <c r="AC10" s="73"/>
    </row>
    <row r="11" spans="1:29" ht="15" customHeight="1" x14ac:dyDescent="0.25">
      <c r="A11" s="535"/>
      <c r="B11" s="536"/>
      <c r="C11" s="537"/>
      <c r="D11" s="73"/>
      <c r="E11" s="125" t="s">
        <v>270</v>
      </c>
      <c r="F11" s="122"/>
      <c r="G11" s="122"/>
      <c r="H11" s="122"/>
      <c r="I11" s="122"/>
      <c r="J11" s="122"/>
      <c r="K11" s="122"/>
      <c r="L11" s="122"/>
      <c r="M11" s="122"/>
      <c r="N11" s="122"/>
      <c r="O11" s="122"/>
      <c r="P11" s="122"/>
      <c r="Q11" s="124"/>
      <c r="R11" s="124"/>
      <c r="S11" s="124"/>
      <c r="T11" s="124"/>
      <c r="U11" s="124"/>
      <c r="V11" s="124"/>
      <c r="W11" s="124"/>
      <c r="X11" s="124"/>
      <c r="Y11" s="124"/>
      <c r="Z11" s="124"/>
      <c r="AA11" s="73"/>
      <c r="AB11" s="73"/>
      <c r="AC11" s="73"/>
    </row>
    <row r="12" spans="1:29" ht="15" customHeight="1" x14ac:dyDescent="0.25">
      <c r="A12" s="532" t="s">
        <v>703</v>
      </c>
      <c r="B12" s="533"/>
      <c r="C12" s="534"/>
      <c r="D12" s="73"/>
      <c r="E12" s="125" t="s">
        <v>271</v>
      </c>
      <c r="F12" s="122"/>
      <c r="G12" s="122"/>
      <c r="H12" s="122"/>
      <c r="I12" s="122"/>
      <c r="J12" s="122"/>
      <c r="K12" s="122"/>
      <c r="L12" s="122"/>
      <c r="M12" s="122"/>
      <c r="N12" s="122"/>
      <c r="O12" s="122"/>
      <c r="P12" s="122"/>
      <c r="Q12" s="124"/>
      <c r="R12" s="124"/>
      <c r="S12" s="124"/>
      <c r="T12" s="124"/>
      <c r="U12" s="124"/>
      <c r="V12" s="124"/>
      <c r="W12" s="124"/>
      <c r="X12" s="124"/>
      <c r="Y12" s="124"/>
      <c r="Z12" s="124"/>
      <c r="AA12" s="73"/>
      <c r="AB12" s="73"/>
      <c r="AC12" s="73"/>
    </row>
    <row r="13" spans="1:29" ht="15" customHeight="1" x14ac:dyDescent="0.25">
      <c r="A13" s="535"/>
      <c r="B13" s="536"/>
      <c r="C13" s="537"/>
      <c r="D13" s="73"/>
      <c r="E13" s="125" t="s">
        <v>272</v>
      </c>
      <c r="F13" s="122"/>
      <c r="G13" s="122"/>
      <c r="H13" s="122"/>
      <c r="I13" s="122"/>
      <c r="J13" s="122"/>
      <c r="K13" s="122"/>
      <c r="L13" s="122"/>
      <c r="M13" s="122"/>
      <c r="N13" s="122"/>
      <c r="O13" s="122"/>
      <c r="P13" s="122"/>
      <c r="Q13" s="124"/>
      <c r="R13" s="124"/>
      <c r="S13" s="124"/>
      <c r="T13" s="124"/>
      <c r="U13" s="124"/>
      <c r="V13" s="124"/>
      <c r="W13" s="124"/>
      <c r="X13" s="124"/>
      <c r="Y13" s="124"/>
      <c r="Z13" s="124"/>
      <c r="AA13" s="73"/>
      <c r="AB13" s="73"/>
      <c r="AC13" s="73"/>
    </row>
    <row r="14" spans="1:29" ht="15" customHeight="1" x14ac:dyDescent="0.25">
      <c r="A14" s="532" t="s">
        <v>650</v>
      </c>
      <c r="B14" s="533"/>
      <c r="C14" s="534"/>
      <c r="D14" s="73"/>
      <c r="E14" s="125" t="s">
        <v>273</v>
      </c>
      <c r="F14" s="122"/>
      <c r="G14" s="122"/>
      <c r="H14" s="122"/>
      <c r="I14" s="122"/>
      <c r="J14" s="122"/>
      <c r="K14" s="122"/>
      <c r="L14" s="122"/>
      <c r="M14" s="122"/>
      <c r="N14" s="122"/>
      <c r="O14" s="122"/>
      <c r="P14" s="122"/>
      <c r="Q14" s="124"/>
      <c r="R14" s="124"/>
      <c r="S14" s="124"/>
      <c r="T14" s="124"/>
      <c r="U14" s="124"/>
      <c r="V14" s="124"/>
      <c r="W14" s="124"/>
      <c r="X14" s="124"/>
      <c r="Y14" s="124"/>
      <c r="Z14" s="124"/>
      <c r="AA14" s="73"/>
      <c r="AB14" s="73"/>
      <c r="AC14" s="73"/>
    </row>
    <row r="15" spans="1:29" ht="15" customHeight="1" x14ac:dyDescent="0.25">
      <c r="A15" s="535"/>
      <c r="B15" s="536"/>
      <c r="C15" s="537"/>
      <c r="D15" s="73"/>
      <c r="E15" s="125" t="s">
        <v>274</v>
      </c>
      <c r="F15" s="122"/>
      <c r="G15" s="122"/>
      <c r="H15" s="122"/>
      <c r="I15" s="122"/>
      <c r="J15" s="122"/>
      <c r="K15" s="122"/>
      <c r="L15" s="122"/>
      <c r="M15" s="122"/>
      <c r="N15" s="122"/>
      <c r="O15" s="122"/>
      <c r="P15" s="122"/>
      <c r="Q15" s="124"/>
      <c r="R15" s="124"/>
      <c r="S15" s="124"/>
      <c r="T15" s="124"/>
      <c r="U15" s="124"/>
      <c r="V15" s="124"/>
      <c r="W15" s="124"/>
      <c r="X15" s="124"/>
      <c r="Y15" s="124"/>
      <c r="Z15" s="124"/>
      <c r="AA15" s="73"/>
      <c r="AB15" s="73"/>
      <c r="AC15" s="73"/>
    </row>
    <row r="16" spans="1:29" ht="15" customHeight="1" x14ac:dyDescent="0.25">
      <c r="A16" s="532" t="s">
        <v>651</v>
      </c>
      <c r="B16" s="533"/>
      <c r="C16" s="534"/>
      <c r="D16" s="73"/>
      <c r="E16" s="125" t="s">
        <v>275</v>
      </c>
      <c r="F16" s="122"/>
      <c r="G16" s="122"/>
      <c r="H16" s="122"/>
      <c r="I16" s="122"/>
      <c r="J16" s="122"/>
      <c r="K16" s="122"/>
      <c r="L16" s="122"/>
      <c r="M16" s="122"/>
      <c r="N16" s="122"/>
      <c r="O16" s="122"/>
      <c r="P16" s="122"/>
      <c r="Q16" s="124"/>
      <c r="R16" s="124"/>
      <c r="S16" s="124"/>
      <c r="T16" s="124"/>
      <c r="U16" s="124"/>
      <c r="V16" s="124"/>
      <c r="W16" s="124"/>
      <c r="X16" s="124"/>
      <c r="Y16" s="124"/>
      <c r="Z16" s="124"/>
      <c r="AA16" s="73"/>
      <c r="AB16" s="73"/>
      <c r="AC16" s="73"/>
    </row>
    <row r="17" spans="1:29" ht="15" customHeight="1" x14ac:dyDescent="0.25">
      <c r="A17" s="535"/>
      <c r="B17" s="536"/>
      <c r="C17" s="537"/>
      <c r="D17" s="73"/>
      <c r="E17" s="125" t="s">
        <v>276</v>
      </c>
      <c r="F17" s="122"/>
      <c r="G17" s="122"/>
      <c r="H17" s="122"/>
      <c r="I17" s="122"/>
      <c r="J17" s="122"/>
      <c r="K17" s="122"/>
      <c r="L17" s="122"/>
      <c r="M17" s="122"/>
      <c r="N17" s="122"/>
      <c r="O17" s="122"/>
      <c r="P17" s="122"/>
      <c r="Q17" s="124"/>
      <c r="R17" s="124"/>
      <c r="S17" s="124"/>
      <c r="T17" s="124"/>
      <c r="U17" s="124"/>
      <c r="V17" s="124"/>
      <c r="W17" s="124"/>
      <c r="X17" s="124"/>
      <c r="Y17" s="124"/>
      <c r="Z17" s="124"/>
      <c r="AA17" s="73"/>
      <c r="AB17" s="73"/>
      <c r="AC17" s="73"/>
    </row>
    <row r="18" spans="1:29" ht="15" customHeight="1" x14ac:dyDescent="0.25">
      <c r="A18" s="532" t="s">
        <v>704</v>
      </c>
      <c r="B18" s="533"/>
      <c r="C18" s="534"/>
      <c r="D18" s="73"/>
      <c r="E18" s="125" t="s">
        <v>277</v>
      </c>
      <c r="F18" s="122"/>
      <c r="G18" s="122"/>
      <c r="H18" s="122"/>
      <c r="I18" s="122"/>
      <c r="J18" s="122"/>
      <c r="K18" s="122"/>
      <c r="L18" s="122"/>
      <c r="M18" s="122"/>
      <c r="N18" s="122"/>
      <c r="O18" s="122"/>
      <c r="P18" s="122"/>
      <c r="Q18" s="124"/>
      <c r="R18" s="124"/>
      <c r="S18" s="124"/>
      <c r="T18" s="124"/>
      <c r="U18" s="124"/>
      <c r="V18" s="124"/>
      <c r="W18" s="124"/>
      <c r="X18" s="124"/>
      <c r="Y18" s="124"/>
      <c r="Z18" s="124"/>
      <c r="AA18" s="73"/>
      <c r="AB18" s="73"/>
      <c r="AC18" s="73"/>
    </row>
    <row r="19" spans="1:29" ht="15" customHeight="1" x14ac:dyDescent="0.25">
      <c r="A19" s="535"/>
      <c r="B19" s="536"/>
      <c r="C19" s="537"/>
      <c r="D19" s="73"/>
      <c r="E19" s="125" t="s">
        <v>278</v>
      </c>
      <c r="F19" s="122"/>
      <c r="G19" s="122"/>
      <c r="H19" s="122"/>
      <c r="I19" s="122"/>
      <c r="J19" s="122"/>
      <c r="K19" s="122"/>
      <c r="L19" s="122"/>
      <c r="M19" s="122"/>
      <c r="N19" s="122"/>
      <c r="O19" s="122"/>
      <c r="P19" s="122"/>
      <c r="Q19" s="124"/>
      <c r="R19" s="124"/>
      <c r="S19" s="124"/>
      <c r="T19" s="124"/>
      <c r="U19" s="124"/>
      <c r="V19" s="124"/>
      <c r="W19" s="124"/>
      <c r="X19" s="124"/>
      <c r="Y19" s="124"/>
      <c r="Z19" s="124"/>
      <c r="AA19" s="73"/>
      <c r="AB19" s="73"/>
      <c r="AC19" s="73"/>
    </row>
    <row r="20" spans="1:29" ht="15" customHeight="1" x14ac:dyDescent="0.25">
      <c r="A20" s="532" t="s">
        <v>705</v>
      </c>
      <c r="B20" s="533"/>
      <c r="C20" s="534"/>
      <c r="D20" s="73"/>
      <c r="E20" s="125" t="s">
        <v>279</v>
      </c>
      <c r="F20" s="122"/>
      <c r="G20" s="122"/>
      <c r="H20" s="122"/>
      <c r="I20" s="122"/>
      <c r="J20" s="122"/>
      <c r="K20" s="122"/>
      <c r="L20" s="122"/>
      <c r="M20" s="122"/>
      <c r="N20" s="122"/>
      <c r="O20" s="122"/>
      <c r="P20" s="122"/>
      <c r="Q20" s="124"/>
      <c r="R20" s="124"/>
      <c r="S20" s="124"/>
      <c r="T20" s="124"/>
      <c r="U20" s="124"/>
      <c r="V20" s="124"/>
      <c r="W20" s="124"/>
      <c r="X20" s="124"/>
      <c r="Y20" s="124"/>
      <c r="Z20" s="124"/>
      <c r="AA20" s="73"/>
      <c r="AB20" s="73"/>
      <c r="AC20" s="73"/>
    </row>
    <row r="21" spans="1:29" ht="15" customHeight="1" x14ac:dyDescent="0.25">
      <c r="A21" s="535"/>
      <c r="B21" s="536"/>
      <c r="C21" s="537"/>
      <c r="D21" s="73"/>
      <c r="E21" s="125" t="s">
        <v>280</v>
      </c>
      <c r="F21" s="122"/>
      <c r="G21" s="122"/>
      <c r="H21" s="122"/>
      <c r="I21" s="122"/>
      <c r="J21" s="122"/>
      <c r="K21" s="122"/>
      <c r="L21" s="122"/>
      <c r="M21" s="122"/>
      <c r="N21" s="122"/>
      <c r="O21" s="122"/>
      <c r="P21" s="122"/>
      <c r="Q21" s="122"/>
      <c r="R21" s="122"/>
      <c r="S21" s="122"/>
      <c r="T21" s="122"/>
      <c r="U21" s="122"/>
      <c r="V21" s="122"/>
      <c r="W21" s="122"/>
      <c r="X21" s="122"/>
      <c r="Y21" s="122"/>
      <c r="Z21" s="122"/>
      <c r="AA21" s="73"/>
      <c r="AB21" s="73"/>
      <c r="AC21" s="73"/>
    </row>
    <row r="22" spans="1:29" ht="15" customHeight="1" x14ac:dyDescent="0.25">
      <c r="A22" s="532" t="s">
        <v>706</v>
      </c>
      <c r="B22" s="533"/>
      <c r="C22" s="534"/>
      <c r="D22" s="73"/>
      <c r="E22" s="125" t="s">
        <v>281</v>
      </c>
      <c r="F22" s="122"/>
      <c r="G22" s="122"/>
      <c r="H22" s="122"/>
      <c r="I22" s="122"/>
      <c r="J22" s="122"/>
      <c r="K22" s="122"/>
      <c r="L22" s="122"/>
      <c r="M22" s="122"/>
      <c r="N22" s="122"/>
      <c r="O22" s="122"/>
      <c r="P22" s="122"/>
      <c r="Q22" s="122"/>
      <c r="R22" s="122"/>
      <c r="S22" s="122"/>
      <c r="T22" s="122"/>
      <c r="U22" s="122"/>
      <c r="V22" s="122"/>
      <c r="W22" s="122"/>
      <c r="X22" s="122"/>
      <c r="Y22" s="122"/>
      <c r="Z22" s="122"/>
      <c r="AA22" s="73"/>
      <c r="AB22" s="73"/>
      <c r="AC22" s="73"/>
    </row>
    <row r="23" spans="1:29" ht="15" customHeight="1" x14ac:dyDescent="0.25">
      <c r="A23" s="535"/>
      <c r="B23" s="536"/>
      <c r="C23" s="537"/>
      <c r="D23" s="73"/>
      <c r="E23" s="125" t="s">
        <v>282</v>
      </c>
      <c r="F23" s="122"/>
      <c r="G23" s="122"/>
      <c r="H23" s="122"/>
      <c r="I23" s="122"/>
      <c r="J23" s="122"/>
      <c r="K23" s="122"/>
      <c r="L23" s="122"/>
      <c r="M23" s="122"/>
      <c r="N23" s="122"/>
      <c r="O23" s="122"/>
      <c r="P23" s="122"/>
      <c r="Q23" s="122"/>
      <c r="R23" s="122"/>
      <c r="S23" s="122"/>
      <c r="T23" s="122"/>
      <c r="U23" s="122"/>
      <c r="V23" s="122"/>
      <c r="W23" s="122"/>
      <c r="X23" s="122"/>
      <c r="Y23" s="122"/>
      <c r="Z23" s="122"/>
      <c r="AA23" s="73"/>
      <c r="AB23" s="73"/>
      <c r="AC23" s="73"/>
    </row>
    <row r="24" spans="1:29" ht="15" customHeight="1" x14ac:dyDescent="0.25">
      <c r="A24" s="532" t="s">
        <v>707</v>
      </c>
      <c r="B24" s="533"/>
      <c r="C24" s="534"/>
      <c r="D24" s="73"/>
      <c r="E24" s="125" t="s">
        <v>283</v>
      </c>
      <c r="F24" s="122"/>
      <c r="G24" s="122"/>
      <c r="H24" s="122"/>
      <c r="I24" s="122"/>
      <c r="J24" s="122"/>
      <c r="K24" s="122"/>
      <c r="L24" s="122"/>
      <c r="M24" s="122"/>
      <c r="N24" s="122"/>
      <c r="O24" s="122"/>
      <c r="P24" s="122"/>
      <c r="Q24" s="122"/>
      <c r="R24" s="122"/>
      <c r="S24" s="122"/>
      <c r="T24" s="122"/>
      <c r="U24" s="122"/>
      <c r="V24" s="122"/>
      <c r="W24" s="122"/>
      <c r="X24" s="122"/>
      <c r="Y24" s="122"/>
      <c r="Z24" s="122"/>
      <c r="AA24" s="73"/>
      <c r="AB24" s="73"/>
      <c r="AC24" s="73"/>
    </row>
    <row r="25" spans="1:29" ht="15" customHeight="1" x14ac:dyDescent="0.25">
      <c r="A25" s="535"/>
      <c r="B25" s="536"/>
      <c r="C25" s="537"/>
      <c r="D25" s="73"/>
      <c r="E25" s="125" t="s">
        <v>284</v>
      </c>
      <c r="F25" s="122"/>
      <c r="G25" s="122"/>
      <c r="H25" s="122"/>
      <c r="I25" s="122"/>
      <c r="J25" s="122"/>
      <c r="K25" s="122"/>
      <c r="L25" s="122"/>
      <c r="M25" s="122"/>
      <c r="N25" s="122"/>
      <c r="O25" s="122"/>
      <c r="P25" s="122"/>
      <c r="Q25" s="122"/>
      <c r="R25" s="122"/>
      <c r="S25" s="122"/>
      <c r="T25" s="122"/>
      <c r="U25" s="122"/>
      <c r="V25" s="122"/>
      <c r="W25" s="122"/>
      <c r="X25" s="122"/>
      <c r="Y25" s="122"/>
      <c r="Z25" s="122"/>
      <c r="AA25" s="73"/>
      <c r="AB25" s="73"/>
      <c r="AC25" s="73"/>
    </row>
    <row r="26" spans="1:29" ht="15" customHeight="1" x14ac:dyDescent="0.25">
      <c r="A26" s="532" t="s">
        <v>708</v>
      </c>
      <c r="B26" s="533"/>
      <c r="C26" s="534"/>
      <c r="D26" s="73"/>
      <c r="E26" s="125" t="s">
        <v>285</v>
      </c>
      <c r="F26" s="122"/>
      <c r="G26" s="122"/>
      <c r="H26" s="122"/>
      <c r="I26" s="122"/>
      <c r="J26" s="122"/>
      <c r="K26" s="122"/>
      <c r="L26" s="122"/>
      <c r="M26" s="122"/>
      <c r="N26" s="122"/>
      <c r="O26" s="122"/>
      <c r="P26" s="122"/>
      <c r="Q26" s="122"/>
      <c r="R26" s="122"/>
      <c r="S26" s="122"/>
      <c r="T26" s="122"/>
      <c r="U26" s="122"/>
      <c r="V26" s="122"/>
      <c r="W26" s="122"/>
      <c r="X26" s="122"/>
      <c r="Y26" s="122"/>
      <c r="Z26" s="122"/>
      <c r="AA26" s="73"/>
      <c r="AB26" s="73"/>
      <c r="AC26" s="73"/>
    </row>
    <row r="27" spans="1:29" ht="15" customHeight="1" x14ac:dyDescent="0.25">
      <c r="A27" s="535"/>
      <c r="B27" s="536"/>
      <c r="C27" s="537"/>
      <c r="D27" s="73"/>
      <c r="E27" s="125" t="s">
        <v>286</v>
      </c>
      <c r="F27" s="122"/>
      <c r="G27" s="122"/>
      <c r="H27" s="122"/>
      <c r="I27" s="122"/>
      <c r="J27" s="122"/>
      <c r="K27" s="122"/>
      <c r="L27" s="122"/>
      <c r="M27" s="122"/>
      <c r="N27" s="122"/>
      <c r="O27" s="122"/>
      <c r="P27" s="122"/>
      <c r="Q27" s="122"/>
      <c r="R27" s="122"/>
      <c r="S27" s="122"/>
      <c r="T27" s="122"/>
      <c r="U27" s="122"/>
      <c r="V27" s="122"/>
      <c r="W27" s="122"/>
      <c r="X27" s="122"/>
      <c r="Y27" s="122"/>
      <c r="Z27" s="122"/>
      <c r="AA27" s="73"/>
      <c r="AB27" s="73"/>
      <c r="AC27" s="73"/>
    </row>
    <row r="28" spans="1:29" ht="15" customHeight="1" x14ac:dyDescent="0.25">
      <c r="A28" s="532" t="s">
        <v>14</v>
      </c>
      <c r="B28" s="533"/>
      <c r="C28" s="534"/>
      <c r="D28" s="73"/>
      <c r="E28" s="125" t="s">
        <v>287</v>
      </c>
      <c r="F28" s="122"/>
      <c r="G28" s="122"/>
      <c r="H28" s="122"/>
      <c r="I28" s="122"/>
      <c r="J28" s="122"/>
      <c r="K28" s="122"/>
      <c r="L28" s="122"/>
      <c r="M28" s="122"/>
      <c r="N28" s="122"/>
      <c r="O28" s="122"/>
      <c r="P28" s="122"/>
      <c r="Q28" s="122"/>
      <c r="R28" s="122"/>
      <c r="S28" s="122"/>
      <c r="T28" s="122"/>
      <c r="U28" s="122"/>
      <c r="V28" s="122"/>
      <c r="W28" s="122"/>
      <c r="X28" s="122"/>
      <c r="Y28" s="122"/>
      <c r="Z28" s="122"/>
      <c r="AA28" s="73"/>
      <c r="AB28" s="73"/>
      <c r="AC28" s="73"/>
    </row>
    <row r="29" spans="1:29" ht="15" customHeight="1" x14ac:dyDescent="0.25">
      <c r="A29" s="535"/>
      <c r="B29" s="536"/>
      <c r="C29" s="537"/>
      <c r="D29" s="73"/>
      <c r="E29" s="125" t="s">
        <v>288</v>
      </c>
      <c r="F29" s="122"/>
      <c r="G29" s="122"/>
      <c r="H29" s="122"/>
      <c r="I29" s="122"/>
      <c r="J29" s="122"/>
      <c r="K29" s="122"/>
      <c r="L29" s="122"/>
      <c r="M29" s="122"/>
      <c r="N29" s="122"/>
      <c r="O29" s="122"/>
      <c r="P29" s="122"/>
      <c r="Q29" s="122"/>
      <c r="R29" s="122"/>
      <c r="S29" s="122"/>
      <c r="T29" s="122"/>
      <c r="U29" s="122"/>
      <c r="V29" s="122"/>
      <c r="W29" s="122"/>
      <c r="X29" s="122"/>
      <c r="Y29" s="122"/>
      <c r="Z29" s="122"/>
      <c r="AA29" s="73"/>
      <c r="AB29" s="73"/>
      <c r="AC29" s="73"/>
    </row>
    <row r="30" spans="1:29" ht="15" customHeight="1" x14ac:dyDescent="0.25">
      <c r="A30" s="532" t="s">
        <v>17</v>
      </c>
      <c r="B30" s="533"/>
      <c r="C30" s="534"/>
      <c r="D30" s="73"/>
      <c r="E30" s="125" t="s">
        <v>289</v>
      </c>
      <c r="F30" s="122"/>
      <c r="G30" s="122"/>
      <c r="H30" s="122"/>
      <c r="I30" s="122"/>
      <c r="J30" s="122"/>
      <c r="K30" s="122"/>
      <c r="L30" s="122"/>
      <c r="M30" s="122"/>
      <c r="N30" s="122"/>
      <c r="O30" s="122"/>
      <c r="P30" s="122"/>
      <c r="Q30" s="122"/>
      <c r="R30" s="122"/>
      <c r="S30" s="122"/>
      <c r="T30" s="122"/>
      <c r="U30" s="122"/>
      <c r="V30" s="122"/>
      <c r="W30" s="122"/>
      <c r="X30" s="122"/>
      <c r="Y30" s="122"/>
      <c r="Z30" s="122"/>
      <c r="AA30" s="73"/>
      <c r="AB30" s="73"/>
      <c r="AC30" s="73"/>
    </row>
    <row r="31" spans="1:29" ht="15" customHeight="1" x14ac:dyDescent="0.25">
      <c r="A31" s="535"/>
      <c r="B31" s="536"/>
      <c r="C31" s="537"/>
      <c r="D31" s="73"/>
      <c r="E31" s="125" t="s">
        <v>290</v>
      </c>
      <c r="F31" s="122"/>
      <c r="G31" s="122"/>
      <c r="H31" s="122"/>
      <c r="I31" s="122"/>
      <c r="J31" s="122"/>
      <c r="K31" s="122"/>
      <c r="L31" s="122"/>
      <c r="M31" s="122"/>
      <c r="N31" s="122"/>
      <c r="O31" s="122"/>
      <c r="P31" s="122"/>
      <c r="Q31" s="122"/>
      <c r="R31" s="122"/>
      <c r="S31" s="122"/>
      <c r="T31" s="122"/>
      <c r="U31" s="122"/>
      <c r="V31" s="122"/>
      <c r="W31" s="122"/>
      <c r="X31" s="122"/>
      <c r="Y31" s="122"/>
      <c r="Z31" s="122"/>
      <c r="AA31" s="73"/>
      <c r="AB31" s="73"/>
      <c r="AC31" s="73"/>
    </row>
    <row r="32" spans="1:29" ht="15" customHeight="1" x14ac:dyDescent="0.25">
      <c r="A32" s="591" t="s">
        <v>19</v>
      </c>
      <c r="B32" s="592"/>
      <c r="C32" s="593"/>
      <c r="D32" s="73"/>
      <c r="E32" s="125" t="s">
        <v>291</v>
      </c>
      <c r="F32" s="122"/>
      <c r="G32" s="122"/>
      <c r="H32" s="122"/>
      <c r="I32" s="122"/>
      <c r="J32" s="122"/>
      <c r="K32" s="122"/>
      <c r="L32" s="122"/>
      <c r="M32" s="122"/>
      <c r="N32" s="122"/>
      <c r="O32" s="122"/>
      <c r="P32" s="122"/>
      <c r="Q32" s="122"/>
      <c r="R32" s="122"/>
      <c r="S32" s="122"/>
      <c r="T32" s="122"/>
      <c r="U32" s="122"/>
      <c r="V32" s="122"/>
      <c r="W32" s="122"/>
      <c r="X32" s="122"/>
      <c r="Y32" s="122"/>
      <c r="Z32" s="122"/>
      <c r="AA32" s="73"/>
      <c r="AB32" s="73"/>
      <c r="AC32" s="73"/>
    </row>
    <row r="33" spans="1:29" ht="15" customHeight="1" x14ac:dyDescent="0.25">
      <c r="A33" s="594"/>
      <c r="B33" s="595"/>
      <c r="C33" s="596"/>
      <c r="D33" s="73"/>
      <c r="E33" s="125" t="s">
        <v>292</v>
      </c>
      <c r="F33" s="122"/>
      <c r="G33" s="122"/>
      <c r="H33" s="122"/>
      <c r="I33" s="122"/>
      <c r="J33" s="122"/>
      <c r="K33" s="122"/>
      <c r="L33" s="122"/>
      <c r="M33" s="122"/>
      <c r="N33" s="122"/>
      <c r="O33" s="122"/>
      <c r="P33" s="122"/>
      <c r="Q33" s="122"/>
      <c r="R33" s="122"/>
      <c r="S33" s="122"/>
      <c r="T33" s="122"/>
      <c r="U33" s="122"/>
      <c r="V33" s="122"/>
      <c r="W33" s="122"/>
      <c r="X33" s="122"/>
      <c r="Y33" s="122"/>
      <c r="Z33" s="122"/>
      <c r="AA33" s="73"/>
      <c r="AB33" s="73"/>
      <c r="AC33" s="73"/>
    </row>
    <row r="34" spans="1:29" ht="15" customHeight="1" x14ac:dyDescent="0.25">
      <c r="A34" s="81"/>
      <c r="B34" s="81"/>
      <c r="C34" s="81"/>
      <c r="D34" s="73"/>
      <c r="E34" s="125" t="s">
        <v>293</v>
      </c>
      <c r="F34" s="122"/>
      <c r="G34" s="122"/>
      <c r="H34" s="122"/>
      <c r="I34" s="122"/>
      <c r="J34" s="122"/>
      <c r="K34" s="122"/>
      <c r="L34" s="122"/>
      <c r="M34" s="122"/>
      <c r="N34" s="122"/>
      <c r="O34" s="122"/>
      <c r="P34" s="122"/>
      <c r="Q34" s="122"/>
      <c r="R34" s="122"/>
      <c r="S34" s="122"/>
      <c r="T34" s="122"/>
      <c r="U34" s="122"/>
      <c r="V34" s="122"/>
      <c r="W34" s="122"/>
      <c r="X34" s="122"/>
      <c r="Y34" s="122"/>
      <c r="Z34" s="122"/>
      <c r="AA34" s="73"/>
      <c r="AB34" s="73"/>
      <c r="AC34" s="73"/>
    </row>
    <row r="35" spans="1:29" ht="15" customHeight="1" x14ac:dyDescent="0.25">
      <c r="A35" s="82"/>
      <c r="B35" s="82"/>
      <c r="C35" s="82"/>
      <c r="D35" s="73"/>
      <c r="E35" s="125" t="s">
        <v>294</v>
      </c>
      <c r="F35" s="122"/>
      <c r="G35" s="122"/>
      <c r="H35" s="122"/>
      <c r="I35" s="122"/>
      <c r="J35" s="122"/>
      <c r="K35" s="122"/>
      <c r="L35" s="122"/>
      <c r="M35" s="122"/>
      <c r="N35" s="122"/>
      <c r="O35" s="122"/>
      <c r="P35" s="122"/>
      <c r="Q35" s="122"/>
      <c r="R35" s="122"/>
      <c r="S35" s="122"/>
      <c r="T35" s="122"/>
      <c r="U35" s="122"/>
      <c r="V35" s="122"/>
      <c r="W35" s="122"/>
      <c r="X35" s="122"/>
      <c r="Y35" s="122"/>
      <c r="Z35" s="122"/>
      <c r="AA35" s="73"/>
      <c r="AB35" s="73"/>
      <c r="AC35" s="73"/>
    </row>
    <row r="36" spans="1:29" ht="15" customHeight="1" x14ac:dyDescent="0.25">
      <c r="A36" s="539" t="s">
        <v>24</v>
      </c>
      <c r="B36" s="539"/>
      <c r="C36" s="539"/>
      <c r="D36" s="73"/>
      <c r="E36" s="125" t="s">
        <v>295</v>
      </c>
      <c r="F36" s="122"/>
      <c r="G36" s="122"/>
      <c r="H36" s="122"/>
      <c r="I36" s="122"/>
      <c r="J36" s="122"/>
      <c r="K36" s="122"/>
      <c r="L36" s="122"/>
      <c r="M36" s="122"/>
      <c r="N36" s="122"/>
      <c r="O36" s="122"/>
      <c r="P36" s="122"/>
      <c r="Q36" s="122"/>
      <c r="R36" s="122"/>
      <c r="S36" s="122"/>
      <c r="T36" s="122"/>
      <c r="U36" s="122"/>
      <c r="V36" s="122"/>
      <c r="W36" s="122"/>
      <c r="X36" s="122"/>
      <c r="Y36" s="122"/>
      <c r="Z36" s="122"/>
      <c r="AA36" s="73"/>
      <c r="AB36" s="73"/>
      <c r="AC36" s="73"/>
    </row>
    <row r="37" spans="1:29" ht="15" customHeight="1" x14ac:dyDescent="0.25">
      <c r="A37" s="131" t="s">
        <v>98</v>
      </c>
      <c r="B37" s="76"/>
      <c r="C37" s="76"/>
      <c r="D37" s="73"/>
      <c r="E37" s="125" t="s">
        <v>296</v>
      </c>
      <c r="F37" s="122"/>
      <c r="G37" s="122"/>
      <c r="H37" s="122"/>
      <c r="I37" s="122"/>
      <c r="J37" s="122"/>
      <c r="K37" s="122"/>
      <c r="L37" s="122"/>
      <c r="M37" s="122"/>
      <c r="N37" s="122"/>
      <c r="O37" s="122"/>
      <c r="P37" s="122"/>
      <c r="Q37" s="122"/>
      <c r="R37" s="122"/>
      <c r="S37" s="122"/>
      <c r="T37" s="122"/>
      <c r="U37" s="122"/>
      <c r="V37" s="122"/>
      <c r="W37" s="122"/>
      <c r="X37" s="122"/>
      <c r="Y37" s="122"/>
      <c r="Z37" s="122"/>
      <c r="AA37" s="73"/>
      <c r="AB37" s="73"/>
      <c r="AC37" s="73"/>
    </row>
    <row r="38" spans="1:29" ht="15" customHeight="1" x14ac:dyDescent="0.25">
      <c r="A38" s="131" t="s">
        <v>26</v>
      </c>
      <c r="B38" s="76"/>
      <c r="C38" s="76"/>
      <c r="D38" s="73"/>
      <c r="E38" s="125" t="s">
        <v>297</v>
      </c>
      <c r="F38" s="120"/>
      <c r="G38" s="120"/>
      <c r="H38" s="120"/>
      <c r="I38" s="120"/>
      <c r="J38" s="120"/>
      <c r="K38" s="120"/>
      <c r="L38" s="120"/>
      <c r="M38" s="120"/>
      <c r="N38" s="120"/>
      <c r="O38" s="120"/>
      <c r="P38" s="120"/>
      <c r="Q38" s="122"/>
      <c r="R38" s="122"/>
      <c r="S38" s="122"/>
      <c r="T38" s="122"/>
      <c r="U38" s="122"/>
      <c r="V38" s="122"/>
      <c r="W38" s="122"/>
      <c r="X38" s="122"/>
      <c r="Y38" s="122"/>
      <c r="Z38" s="122"/>
      <c r="AA38" s="73"/>
      <c r="AB38" s="73"/>
      <c r="AC38" s="73"/>
    </row>
    <row r="39" spans="1:29" ht="15" customHeight="1" x14ac:dyDescent="0.25">
      <c r="A39" s="131" t="s">
        <v>27</v>
      </c>
      <c r="B39" s="76"/>
      <c r="C39" s="76"/>
      <c r="D39" s="73"/>
      <c r="E39" s="125" t="s">
        <v>298</v>
      </c>
      <c r="F39" s="120"/>
      <c r="G39" s="120"/>
      <c r="H39" s="120"/>
      <c r="I39" s="120"/>
      <c r="J39" s="120"/>
      <c r="K39" s="120"/>
      <c r="L39" s="120"/>
      <c r="M39" s="120"/>
      <c r="N39" s="120"/>
      <c r="O39" s="120"/>
      <c r="P39" s="120"/>
      <c r="Q39" s="122"/>
      <c r="R39" s="122"/>
      <c r="S39" s="122"/>
      <c r="T39" s="122"/>
      <c r="U39" s="122"/>
      <c r="V39" s="122"/>
      <c r="W39" s="122"/>
      <c r="X39" s="122"/>
      <c r="Y39" s="122"/>
      <c r="Z39" s="122"/>
      <c r="AA39" s="73"/>
      <c r="AB39" s="73"/>
      <c r="AC39" s="73"/>
    </row>
    <row r="40" spans="1:29" ht="15" customHeight="1" x14ac:dyDescent="0.25">
      <c r="A40" s="133" t="s">
        <v>28</v>
      </c>
      <c r="B40" s="76"/>
      <c r="C40" s="76"/>
      <c r="D40" s="73"/>
      <c r="E40" s="125" t="s">
        <v>299</v>
      </c>
      <c r="F40" s="73"/>
      <c r="G40" s="73"/>
      <c r="H40" s="73"/>
      <c r="I40" s="73"/>
      <c r="J40" s="73"/>
      <c r="K40" s="73"/>
      <c r="L40" s="73"/>
      <c r="M40" s="73"/>
      <c r="N40" s="73"/>
      <c r="O40" s="73"/>
      <c r="P40" s="73"/>
      <c r="Q40" s="122"/>
      <c r="R40" s="122"/>
      <c r="S40" s="122"/>
      <c r="T40" s="122"/>
      <c r="U40" s="122"/>
      <c r="V40" s="122"/>
      <c r="W40" s="122"/>
      <c r="X40" s="122"/>
      <c r="Y40" s="122"/>
      <c r="Z40" s="122"/>
      <c r="AA40" s="73"/>
      <c r="AB40" s="73"/>
      <c r="AC40" s="73"/>
    </row>
    <row r="41" spans="1:29" ht="15" customHeight="1" x14ac:dyDescent="0.25">
      <c r="A41" s="77" t="s">
        <v>29</v>
      </c>
      <c r="B41" s="76"/>
      <c r="C41" s="76"/>
      <c r="D41" s="73"/>
      <c r="E41" s="125" t="s">
        <v>300</v>
      </c>
      <c r="F41" s="73"/>
      <c r="G41" s="73"/>
      <c r="H41" s="73"/>
      <c r="I41" s="73"/>
      <c r="J41" s="73"/>
      <c r="K41" s="73"/>
      <c r="L41" s="73"/>
      <c r="M41" s="73"/>
      <c r="N41" s="73"/>
      <c r="O41" s="73"/>
      <c r="P41" s="73"/>
      <c r="Q41" s="122"/>
      <c r="R41" s="122"/>
      <c r="S41" s="122"/>
      <c r="T41" s="122"/>
      <c r="U41" s="122"/>
      <c r="V41" s="122"/>
      <c r="W41" s="122"/>
      <c r="X41" s="122"/>
      <c r="Y41" s="122"/>
      <c r="Z41" s="122"/>
      <c r="AA41" s="73"/>
      <c r="AB41" s="73"/>
      <c r="AC41" s="73"/>
    </row>
    <row r="42" spans="1:29" ht="15" customHeight="1" x14ac:dyDescent="0.25">
      <c r="A42" s="77" t="s">
        <v>30</v>
      </c>
      <c r="B42" s="76"/>
      <c r="C42" s="76"/>
      <c r="D42" s="73"/>
      <c r="E42" s="125" t="s">
        <v>301</v>
      </c>
      <c r="F42" s="73"/>
      <c r="G42" s="73"/>
      <c r="H42" s="73"/>
      <c r="I42" s="73"/>
      <c r="J42" s="73"/>
      <c r="K42" s="73"/>
      <c r="L42" s="73"/>
      <c r="M42" s="73"/>
      <c r="N42" s="73"/>
      <c r="O42" s="73"/>
      <c r="P42" s="73"/>
      <c r="Q42" s="122"/>
      <c r="R42" s="122"/>
      <c r="S42" s="122"/>
      <c r="T42" s="122"/>
      <c r="U42" s="122"/>
      <c r="V42" s="122"/>
      <c r="W42" s="122"/>
      <c r="X42" s="122"/>
      <c r="Y42" s="122"/>
      <c r="Z42" s="122"/>
      <c r="AA42" s="73"/>
      <c r="AB42" s="73"/>
      <c r="AC42" s="73"/>
    </row>
    <row r="43" spans="1:29" ht="15" customHeight="1" x14ac:dyDescent="0.25">
      <c r="A43" s="83"/>
      <c r="B43" s="76"/>
      <c r="C43" s="76"/>
      <c r="D43" s="73"/>
      <c r="E43" s="125" t="s">
        <v>302</v>
      </c>
      <c r="F43" s="73"/>
      <c r="G43" s="73"/>
      <c r="H43" s="73"/>
      <c r="I43" s="73"/>
      <c r="J43" s="73"/>
      <c r="K43" s="73"/>
      <c r="L43" s="73"/>
      <c r="M43" s="73"/>
      <c r="N43" s="73"/>
      <c r="O43" s="73"/>
      <c r="P43" s="73"/>
      <c r="Q43" s="122"/>
      <c r="R43" s="122"/>
      <c r="S43" s="122"/>
      <c r="T43" s="122"/>
      <c r="U43" s="122"/>
      <c r="V43" s="122"/>
      <c r="W43" s="122"/>
      <c r="X43" s="122"/>
      <c r="Y43" s="122"/>
      <c r="Z43" s="122"/>
      <c r="AA43" s="73"/>
      <c r="AB43" s="73"/>
      <c r="AC43" s="73"/>
    </row>
    <row r="44" spans="1:29" ht="15" customHeight="1" x14ac:dyDescent="0.25">
      <c r="A44" s="540" t="s">
        <v>830</v>
      </c>
      <c r="B44" s="540"/>
      <c r="C44" s="540"/>
      <c r="D44" s="73"/>
      <c r="E44" s="125" t="s">
        <v>303</v>
      </c>
      <c r="F44" s="73"/>
      <c r="G44" s="73"/>
      <c r="H44" s="73"/>
      <c r="I44" s="73"/>
      <c r="J44" s="73"/>
      <c r="K44" s="73"/>
      <c r="L44" s="73"/>
      <c r="M44" s="73"/>
      <c r="N44" s="73"/>
      <c r="O44" s="73"/>
      <c r="P44" s="73"/>
      <c r="Q44" s="122"/>
      <c r="R44" s="122"/>
      <c r="S44" s="122"/>
      <c r="T44" s="122"/>
      <c r="U44" s="122"/>
      <c r="V44" s="122"/>
      <c r="W44" s="122"/>
      <c r="X44" s="122"/>
      <c r="Y44" s="122"/>
      <c r="Z44" s="122"/>
      <c r="AA44" s="73"/>
      <c r="AB44" s="73"/>
      <c r="AC44" s="73"/>
    </row>
    <row r="45" spans="1:29" ht="15" customHeight="1" x14ac:dyDescent="0.25">
      <c r="A45" s="540"/>
      <c r="B45" s="540"/>
      <c r="C45" s="540"/>
      <c r="D45" s="73"/>
      <c r="E45" s="125" t="s">
        <v>304</v>
      </c>
      <c r="F45" s="73"/>
      <c r="G45" s="73"/>
      <c r="H45" s="73"/>
      <c r="I45" s="73"/>
      <c r="J45" s="73"/>
      <c r="K45" s="73"/>
      <c r="L45" s="73"/>
      <c r="M45" s="73"/>
      <c r="N45" s="73"/>
      <c r="O45" s="73"/>
      <c r="P45" s="73"/>
      <c r="Q45" s="122"/>
      <c r="R45" s="122"/>
      <c r="S45" s="122"/>
      <c r="T45" s="122"/>
      <c r="U45" s="122"/>
      <c r="V45" s="122"/>
      <c r="W45" s="122"/>
      <c r="X45" s="122"/>
      <c r="Y45" s="122"/>
      <c r="Z45" s="122"/>
      <c r="AA45" s="73"/>
      <c r="AB45" s="73"/>
      <c r="AC45" s="73"/>
    </row>
    <row r="46" spans="1:29" ht="15" customHeight="1" x14ac:dyDescent="0.25">
      <c r="A46" s="538" t="s">
        <v>31</v>
      </c>
      <c r="B46" s="538"/>
      <c r="C46" s="538"/>
      <c r="D46" s="73"/>
      <c r="E46" s="125" t="s">
        <v>305</v>
      </c>
      <c r="F46" s="73"/>
      <c r="G46" s="73"/>
      <c r="H46" s="73"/>
      <c r="I46" s="73"/>
      <c r="J46" s="73"/>
      <c r="K46" s="73"/>
      <c r="L46" s="73"/>
      <c r="M46" s="73"/>
      <c r="N46" s="73"/>
      <c r="O46" s="73"/>
      <c r="P46" s="73"/>
      <c r="Q46" s="122"/>
      <c r="R46" s="122"/>
      <c r="S46" s="122"/>
      <c r="T46" s="122"/>
      <c r="U46" s="122"/>
      <c r="V46" s="122"/>
      <c r="W46" s="122"/>
      <c r="X46" s="122"/>
      <c r="Y46" s="122"/>
      <c r="Z46" s="122"/>
      <c r="AA46" s="73"/>
      <c r="AB46" s="73"/>
      <c r="AC46" s="73"/>
    </row>
    <row r="47" spans="1:29" ht="15" customHeight="1" x14ac:dyDescent="0.25">
      <c r="A47" s="538"/>
      <c r="B47" s="538"/>
      <c r="C47" s="538"/>
      <c r="D47" s="73"/>
      <c r="E47" s="125" t="s">
        <v>306</v>
      </c>
      <c r="F47" s="73"/>
      <c r="G47" s="73"/>
      <c r="H47" s="73"/>
      <c r="I47" s="73"/>
      <c r="J47" s="73"/>
      <c r="K47" s="73"/>
      <c r="L47" s="73"/>
      <c r="M47" s="73"/>
      <c r="N47" s="73"/>
      <c r="O47" s="73"/>
      <c r="P47" s="73"/>
      <c r="Q47" s="73"/>
      <c r="R47" s="73"/>
      <c r="S47" s="73"/>
      <c r="T47" s="73"/>
      <c r="U47" s="73"/>
      <c r="V47" s="73"/>
      <c r="W47" s="73"/>
      <c r="X47" s="73"/>
      <c r="Y47" s="73"/>
      <c r="Z47" s="73"/>
      <c r="AA47" s="73"/>
      <c r="AB47" s="73"/>
      <c r="AC47" s="73"/>
    </row>
    <row r="48" spans="1:29" ht="15" customHeight="1" x14ac:dyDescent="0.25">
      <c r="A48" s="82"/>
      <c r="B48" s="82"/>
      <c r="C48" s="82"/>
      <c r="D48" s="73"/>
      <c r="E48" s="125" t="s">
        <v>307</v>
      </c>
      <c r="F48" s="73"/>
      <c r="G48" s="73"/>
      <c r="H48" s="73"/>
      <c r="I48" s="73"/>
      <c r="J48" s="73"/>
      <c r="K48" s="73"/>
      <c r="L48" s="73"/>
      <c r="M48" s="73"/>
      <c r="N48" s="73"/>
      <c r="O48" s="73"/>
      <c r="P48" s="73"/>
      <c r="Q48" s="73"/>
      <c r="R48" s="73"/>
      <c r="S48" s="73"/>
      <c r="T48" s="73"/>
      <c r="U48" s="73"/>
      <c r="V48" s="73"/>
      <c r="W48" s="73"/>
      <c r="X48" s="73"/>
      <c r="Y48" s="73"/>
      <c r="Z48" s="73"/>
      <c r="AA48" s="73"/>
      <c r="AB48" s="73"/>
      <c r="AC48" s="73"/>
    </row>
    <row r="49" spans="1:29" ht="15" customHeight="1" x14ac:dyDescent="0.25">
      <c r="A49" s="82"/>
      <c r="B49" s="82"/>
      <c r="C49" s="82"/>
      <c r="D49" s="73"/>
      <c r="E49" s="125" t="s">
        <v>308</v>
      </c>
      <c r="F49" s="73"/>
      <c r="G49" s="73"/>
      <c r="H49" s="73"/>
      <c r="I49" s="73"/>
      <c r="J49" s="73"/>
      <c r="K49" s="73"/>
      <c r="L49" s="73"/>
      <c r="M49" s="73"/>
      <c r="N49" s="73"/>
      <c r="O49" s="73"/>
      <c r="P49" s="73"/>
      <c r="Q49" s="73"/>
      <c r="R49" s="73"/>
      <c r="S49" s="73"/>
      <c r="T49" s="73"/>
      <c r="U49" s="73"/>
      <c r="V49" s="73"/>
      <c r="W49" s="73"/>
      <c r="X49" s="73"/>
      <c r="Y49" s="73"/>
      <c r="Z49" s="73"/>
      <c r="AA49" s="73"/>
      <c r="AB49" s="73"/>
      <c r="AC49" s="73"/>
    </row>
    <row r="50" spans="1:29" ht="15" customHeight="1" x14ac:dyDescent="0.25">
      <c r="A50" s="82"/>
      <c r="B50" s="82"/>
      <c r="C50" s="82"/>
      <c r="D50" s="73"/>
      <c r="E50" s="125" t="s">
        <v>309</v>
      </c>
      <c r="F50" s="73"/>
      <c r="G50" s="73"/>
      <c r="H50" s="73"/>
      <c r="I50" s="73"/>
      <c r="J50" s="73"/>
      <c r="K50" s="73"/>
      <c r="L50" s="73"/>
      <c r="M50" s="73"/>
      <c r="N50" s="73"/>
      <c r="O50" s="73"/>
      <c r="P50" s="73"/>
      <c r="Q50" s="73"/>
      <c r="R50" s="73"/>
      <c r="S50" s="73"/>
      <c r="T50" s="73"/>
      <c r="U50" s="73"/>
      <c r="V50" s="73"/>
      <c r="W50" s="73"/>
      <c r="X50" s="73"/>
      <c r="Y50" s="73"/>
      <c r="Z50" s="73"/>
      <c r="AA50" s="73"/>
      <c r="AB50" s="73"/>
      <c r="AC50" s="73"/>
    </row>
    <row r="51" spans="1:29" ht="15" customHeight="1" x14ac:dyDescent="0.25">
      <c r="A51" s="82"/>
      <c r="B51" s="82"/>
      <c r="C51" s="82"/>
      <c r="D51" s="73"/>
      <c r="E51" s="125" t="s">
        <v>310</v>
      </c>
      <c r="F51" s="73"/>
      <c r="G51" s="73"/>
      <c r="H51" s="73"/>
      <c r="I51" s="73"/>
      <c r="J51" s="73"/>
      <c r="K51" s="73"/>
      <c r="L51" s="73"/>
      <c r="M51" s="73"/>
      <c r="N51" s="73"/>
      <c r="O51" s="73"/>
      <c r="P51" s="73"/>
      <c r="Q51" s="73"/>
      <c r="R51" s="73"/>
      <c r="S51" s="73"/>
      <c r="T51" s="73"/>
      <c r="U51" s="73"/>
      <c r="V51" s="73"/>
      <c r="W51" s="73"/>
      <c r="X51" s="73"/>
      <c r="Y51" s="73"/>
      <c r="Z51" s="73"/>
      <c r="AA51" s="73"/>
      <c r="AB51" s="73"/>
      <c r="AC51" s="73"/>
    </row>
    <row r="52" spans="1:29" ht="15" customHeight="1" x14ac:dyDescent="0.25">
      <c r="D52" s="73"/>
      <c r="E52" s="125" t="s">
        <v>311</v>
      </c>
      <c r="F52" s="73"/>
      <c r="G52" s="73"/>
      <c r="H52" s="73"/>
      <c r="I52" s="73"/>
      <c r="J52" s="73"/>
      <c r="K52" s="73"/>
      <c r="L52" s="73"/>
      <c r="M52" s="73"/>
      <c r="N52" s="73"/>
      <c r="O52" s="73"/>
      <c r="P52" s="73"/>
      <c r="Q52" s="73"/>
      <c r="R52" s="73"/>
      <c r="S52" s="73"/>
      <c r="T52" s="73"/>
      <c r="U52" s="73"/>
      <c r="V52" s="73"/>
      <c r="W52" s="73"/>
      <c r="X52" s="73"/>
      <c r="Y52" s="73"/>
      <c r="Z52" s="73"/>
      <c r="AA52" s="73"/>
      <c r="AB52" s="73"/>
      <c r="AC52" s="73"/>
    </row>
    <row r="53" spans="1:29" ht="15" customHeight="1" x14ac:dyDescent="0.25">
      <c r="D53" s="73"/>
      <c r="E53" s="125" t="s">
        <v>312</v>
      </c>
      <c r="F53" s="73"/>
      <c r="G53" s="73"/>
      <c r="H53" s="73"/>
      <c r="I53" s="73"/>
      <c r="J53" s="73"/>
      <c r="K53" s="73"/>
      <c r="L53" s="73"/>
      <c r="M53" s="73"/>
      <c r="N53" s="73"/>
      <c r="O53" s="73"/>
      <c r="P53" s="73"/>
      <c r="Q53" s="73"/>
      <c r="R53" s="73"/>
      <c r="S53" s="73"/>
      <c r="T53" s="73"/>
      <c r="U53" s="73"/>
      <c r="V53" s="73"/>
      <c r="W53" s="73"/>
      <c r="X53" s="73"/>
      <c r="Y53" s="73"/>
      <c r="Z53" s="73"/>
      <c r="AA53" s="73"/>
      <c r="AB53" s="73"/>
      <c r="AC53" s="73"/>
    </row>
    <row r="54" spans="1:29" ht="15" customHeight="1" x14ac:dyDescent="0.25">
      <c r="D54" s="73"/>
      <c r="E54" s="125" t="s">
        <v>313</v>
      </c>
      <c r="F54" s="73"/>
      <c r="G54" s="73"/>
      <c r="H54" s="73"/>
      <c r="I54" s="73"/>
      <c r="J54" s="73"/>
      <c r="K54" s="73"/>
      <c r="L54" s="73"/>
      <c r="M54" s="73"/>
      <c r="N54" s="73"/>
      <c r="O54" s="73"/>
      <c r="P54" s="73"/>
      <c r="Q54" s="73"/>
      <c r="R54" s="73"/>
      <c r="S54" s="73"/>
      <c r="T54" s="73"/>
      <c r="U54" s="73"/>
      <c r="V54" s="73"/>
      <c r="W54" s="73"/>
      <c r="X54" s="73"/>
      <c r="Y54" s="73"/>
      <c r="Z54" s="73"/>
      <c r="AA54" s="73"/>
      <c r="AB54" s="73"/>
      <c r="AC54" s="73"/>
    </row>
    <row r="55" spans="1:29" ht="15" customHeight="1" x14ac:dyDescent="0.25">
      <c r="D55" s="73"/>
      <c r="E55" s="125" t="s">
        <v>314</v>
      </c>
      <c r="F55" s="73"/>
      <c r="G55" s="73"/>
      <c r="H55" s="73"/>
      <c r="I55" s="73"/>
      <c r="J55" s="73"/>
      <c r="K55" s="73"/>
      <c r="L55" s="73"/>
      <c r="M55" s="73"/>
      <c r="N55" s="73"/>
      <c r="O55" s="73"/>
      <c r="P55" s="73"/>
      <c r="Q55" s="73"/>
      <c r="R55" s="73"/>
      <c r="S55" s="73"/>
      <c r="T55" s="73"/>
      <c r="U55" s="73"/>
      <c r="V55" s="73"/>
      <c r="W55" s="73"/>
      <c r="X55" s="73"/>
      <c r="Y55" s="73"/>
      <c r="Z55" s="73"/>
      <c r="AA55" s="73"/>
      <c r="AB55" s="73"/>
      <c r="AC55" s="73"/>
    </row>
    <row r="56" spans="1:29" ht="15" customHeight="1" x14ac:dyDescent="0.25">
      <c r="D56" s="73"/>
      <c r="E56" s="125" t="s">
        <v>315</v>
      </c>
      <c r="F56" s="73"/>
      <c r="G56" s="73"/>
      <c r="H56" s="73"/>
      <c r="I56" s="73"/>
      <c r="J56" s="73"/>
      <c r="K56" s="73"/>
      <c r="L56" s="73"/>
      <c r="M56" s="73"/>
      <c r="N56" s="73"/>
      <c r="O56" s="73"/>
      <c r="P56" s="73"/>
      <c r="Q56" s="73"/>
      <c r="R56" s="73"/>
      <c r="S56" s="73"/>
      <c r="T56" s="73"/>
      <c r="U56" s="73"/>
      <c r="V56" s="73"/>
      <c r="W56" s="73"/>
      <c r="X56" s="73"/>
      <c r="Y56" s="73"/>
      <c r="Z56" s="73"/>
      <c r="AA56" s="73"/>
      <c r="AB56" s="73"/>
      <c r="AC56" s="73"/>
    </row>
    <row r="57" spans="1:29" ht="15" customHeight="1" x14ac:dyDescent="0.25">
      <c r="D57" s="73"/>
      <c r="E57" s="125" t="s">
        <v>316</v>
      </c>
      <c r="F57" s="73"/>
      <c r="G57" s="73"/>
      <c r="H57" s="73"/>
      <c r="I57" s="73"/>
      <c r="J57" s="73"/>
      <c r="K57" s="73"/>
      <c r="L57" s="73"/>
      <c r="M57" s="73"/>
      <c r="N57" s="73"/>
      <c r="O57" s="73"/>
      <c r="P57" s="73"/>
      <c r="Q57" s="73"/>
      <c r="R57" s="73"/>
      <c r="S57" s="73"/>
      <c r="T57" s="73"/>
      <c r="U57" s="73"/>
      <c r="V57" s="73"/>
      <c r="W57" s="73"/>
      <c r="X57" s="73"/>
      <c r="Y57" s="73"/>
      <c r="Z57" s="73"/>
      <c r="AA57" s="73"/>
      <c r="AB57" s="73"/>
      <c r="AC57" s="73"/>
    </row>
    <row r="58" spans="1:29" ht="15" customHeight="1" x14ac:dyDescent="0.25">
      <c r="D58" s="73"/>
      <c r="E58" s="125" t="s">
        <v>317</v>
      </c>
      <c r="F58" s="73"/>
      <c r="G58" s="73"/>
      <c r="H58" s="73"/>
      <c r="I58" s="73"/>
      <c r="J58" s="73"/>
      <c r="K58" s="73"/>
      <c r="L58" s="73"/>
      <c r="M58" s="73"/>
      <c r="N58" s="73"/>
      <c r="O58" s="73"/>
      <c r="P58" s="73"/>
      <c r="Q58" s="73"/>
      <c r="R58" s="73"/>
      <c r="S58" s="73"/>
      <c r="T58" s="73"/>
      <c r="U58" s="73"/>
      <c r="V58" s="73"/>
      <c r="W58" s="73"/>
      <c r="X58" s="73"/>
      <c r="Y58" s="73"/>
      <c r="Z58" s="73"/>
      <c r="AA58" s="73"/>
      <c r="AB58" s="73"/>
      <c r="AC58" s="73"/>
    </row>
    <row r="59" spans="1:29" ht="15" customHeight="1" x14ac:dyDescent="0.25">
      <c r="D59" s="73"/>
      <c r="E59" s="125" t="s">
        <v>318</v>
      </c>
      <c r="F59" s="73"/>
      <c r="G59" s="73"/>
      <c r="H59" s="73"/>
      <c r="I59" s="73"/>
      <c r="J59" s="73"/>
      <c r="K59" s="73"/>
      <c r="L59" s="73"/>
      <c r="M59" s="73"/>
      <c r="N59" s="73"/>
      <c r="O59" s="73"/>
      <c r="P59" s="73"/>
      <c r="Q59" s="73"/>
      <c r="R59" s="73"/>
      <c r="S59" s="73"/>
      <c r="T59" s="73"/>
      <c r="U59" s="73"/>
      <c r="V59" s="73"/>
      <c r="W59" s="73"/>
      <c r="X59" s="73"/>
      <c r="Y59" s="73"/>
      <c r="Z59" s="73"/>
      <c r="AA59" s="73"/>
      <c r="AB59" s="73"/>
      <c r="AC59" s="73"/>
    </row>
    <row r="60" spans="1:29" ht="15" customHeight="1" x14ac:dyDescent="0.25">
      <c r="D60" s="73"/>
      <c r="E60" s="125" t="s">
        <v>319</v>
      </c>
      <c r="F60" s="73"/>
      <c r="G60" s="73"/>
      <c r="H60" s="73"/>
      <c r="I60" s="73"/>
      <c r="J60" s="73"/>
      <c r="K60" s="73"/>
      <c r="L60" s="73"/>
      <c r="M60" s="73"/>
      <c r="N60" s="73"/>
      <c r="O60" s="73"/>
      <c r="P60" s="73"/>
      <c r="Q60" s="73"/>
      <c r="R60" s="73"/>
      <c r="S60" s="73"/>
      <c r="T60" s="73"/>
      <c r="U60" s="73"/>
      <c r="V60" s="73"/>
      <c r="W60" s="73"/>
      <c r="X60" s="73"/>
      <c r="Y60" s="73"/>
      <c r="Z60" s="73"/>
      <c r="AA60" s="73"/>
      <c r="AB60" s="73"/>
      <c r="AC60" s="73"/>
    </row>
    <row r="61" spans="1:29" ht="15" customHeight="1" x14ac:dyDescent="0.25">
      <c r="D61" s="73"/>
      <c r="E61" s="125" t="s">
        <v>320</v>
      </c>
      <c r="F61" s="73"/>
      <c r="G61" s="73"/>
      <c r="H61" s="73"/>
      <c r="I61" s="73"/>
      <c r="J61" s="73"/>
      <c r="K61" s="73"/>
      <c r="L61" s="73"/>
      <c r="M61" s="73"/>
      <c r="N61" s="73"/>
      <c r="O61" s="73"/>
      <c r="P61" s="73"/>
      <c r="Q61" s="73"/>
      <c r="R61" s="73"/>
      <c r="S61" s="73"/>
      <c r="T61" s="73"/>
      <c r="U61" s="73"/>
      <c r="V61" s="73"/>
      <c r="W61" s="73"/>
      <c r="X61" s="73"/>
      <c r="Y61" s="73"/>
      <c r="Z61" s="73"/>
      <c r="AA61" s="73"/>
      <c r="AB61" s="73"/>
      <c r="AC61" s="73"/>
    </row>
    <row r="62" spans="1:29" ht="15" customHeight="1" x14ac:dyDescent="0.25">
      <c r="D62" s="73"/>
      <c r="E62" s="125" t="s">
        <v>321</v>
      </c>
      <c r="F62" s="73"/>
      <c r="G62" s="73"/>
      <c r="H62" s="73"/>
      <c r="I62" s="73"/>
      <c r="J62" s="73"/>
      <c r="K62" s="73"/>
      <c r="L62" s="73"/>
      <c r="M62" s="73"/>
      <c r="N62" s="73"/>
      <c r="O62" s="73"/>
      <c r="P62" s="73"/>
      <c r="Q62" s="73"/>
      <c r="R62" s="73"/>
      <c r="S62" s="73"/>
      <c r="T62" s="73"/>
      <c r="U62" s="73"/>
      <c r="V62" s="73"/>
      <c r="W62" s="73"/>
      <c r="X62" s="73"/>
      <c r="Y62" s="73"/>
      <c r="Z62" s="73"/>
      <c r="AA62" s="73"/>
      <c r="AB62" s="73"/>
      <c r="AC62" s="73"/>
    </row>
    <row r="63" spans="1:29" ht="15" customHeight="1" x14ac:dyDescent="0.25">
      <c r="D63" s="73"/>
      <c r="E63" s="125" t="s">
        <v>322</v>
      </c>
      <c r="F63" s="73"/>
      <c r="G63" s="73"/>
      <c r="H63" s="73"/>
      <c r="I63" s="73"/>
      <c r="J63" s="73"/>
      <c r="K63" s="73"/>
      <c r="L63" s="73"/>
      <c r="M63" s="73"/>
      <c r="N63" s="73"/>
      <c r="O63" s="73"/>
      <c r="P63" s="73"/>
      <c r="Q63" s="73"/>
      <c r="R63" s="73"/>
      <c r="S63" s="73"/>
      <c r="T63" s="73"/>
      <c r="U63" s="73"/>
      <c r="V63" s="73"/>
      <c r="W63" s="73"/>
      <c r="X63" s="73"/>
      <c r="Y63" s="73"/>
      <c r="Z63" s="73"/>
      <c r="AA63" s="73"/>
      <c r="AB63" s="73"/>
      <c r="AC63" s="73"/>
    </row>
    <row r="64" spans="1:29" ht="15" customHeight="1" x14ac:dyDescent="0.25">
      <c r="D64" s="73"/>
      <c r="E64" s="125" t="s">
        <v>323</v>
      </c>
      <c r="F64" s="73"/>
      <c r="G64" s="73"/>
      <c r="H64" s="73"/>
      <c r="I64" s="73"/>
      <c r="J64" s="73"/>
      <c r="K64" s="73"/>
      <c r="L64" s="73"/>
      <c r="M64" s="73"/>
      <c r="N64" s="73"/>
      <c r="O64" s="73"/>
      <c r="P64" s="73"/>
      <c r="Q64" s="73"/>
      <c r="R64" s="73"/>
      <c r="S64" s="73"/>
      <c r="T64" s="73"/>
      <c r="U64" s="73"/>
      <c r="V64" s="73"/>
      <c r="W64" s="73"/>
      <c r="X64" s="73"/>
      <c r="Y64" s="73"/>
      <c r="Z64" s="73"/>
      <c r="AA64" s="73"/>
      <c r="AB64" s="73"/>
      <c r="AC64" s="73"/>
    </row>
    <row r="65" spans="4:29" ht="15" customHeight="1" x14ac:dyDescent="0.25">
      <c r="D65" s="73"/>
      <c r="E65" s="125" t="s">
        <v>324</v>
      </c>
      <c r="F65" s="73"/>
      <c r="G65" s="73"/>
      <c r="H65" s="73"/>
      <c r="I65" s="73"/>
      <c r="J65" s="73"/>
      <c r="K65" s="73"/>
      <c r="L65" s="73"/>
      <c r="M65" s="73"/>
      <c r="N65" s="73"/>
      <c r="O65" s="73"/>
      <c r="P65" s="73"/>
      <c r="Q65" s="73"/>
      <c r="R65" s="73"/>
      <c r="S65" s="73"/>
      <c r="T65" s="73"/>
      <c r="U65" s="73"/>
      <c r="V65" s="73"/>
      <c r="W65" s="73"/>
      <c r="X65" s="73"/>
      <c r="Y65" s="73"/>
      <c r="Z65" s="73"/>
      <c r="AA65" s="73"/>
      <c r="AB65" s="73"/>
      <c r="AC65" s="73"/>
    </row>
    <row r="66" spans="4:29" ht="15" customHeight="1" x14ac:dyDescent="0.25">
      <c r="D66" s="73"/>
      <c r="E66" s="125" t="s">
        <v>325</v>
      </c>
      <c r="F66" s="73"/>
      <c r="G66" s="73"/>
      <c r="H66" s="73"/>
      <c r="I66" s="73"/>
      <c r="J66" s="73"/>
      <c r="K66" s="73"/>
      <c r="L66" s="73"/>
      <c r="M66" s="73"/>
      <c r="N66" s="73"/>
      <c r="O66" s="73"/>
      <c r="P66" s="73"/>
      <c r="Q66" s="73"/>
      <c r="R66" s="73"/>
      <c r="S66" s="73"/>
      <c r="T66" s="73"/>
      <c r="U66" s="73"/>
      <c r="V66" s="73"/>
      <c r="W66" s="73"/>
      <c r="X66" s="73"/>
      <c r="Y66" s="73"/>
      <c r="Z66" s="73"/>
      <c r="AA66" s="73"/>
      <c r="AB66" s="73"/>
      <c r="AC66" s="73"/>
    </row>
    <row r="67" spans="4:29" ht="15" customHeight="1" x14ac:dyDescent="0.25">
      <c r="D67" s="73"/>
      <c r="E67" s="125" t="s">
        <v>326</v>
      </c>
      <c r="F67" s="73"/>
      <c r="G67" s="73"/>
      <c r="H67" s="73"/>
      <c r="I67" s="73"/>
      <c r="J67" s="73"/>
      <c r="K67" s="73"/>
      <c r="L67" s="73"/>
      <c r="M67" s="73"/>
      <c r="N67" s="73"/>
      <c r="O67" s="73"/>
      <c r="P67" s="73"/>
      <c r="Q67" s="73"/>
      <c r="R67" s="73"/>
      <c r="S67" s="73"/>
      <c r="T67" s="73"/>
      <c r="U67" s="73"/>
      <c r="V67" s="73"/>
      <c r="W67" s="73"/>
      <c r="X67" s="73"/>
      <c r="Y67" s="73"/>
      <c r="Z67" s="73"/>
      <c r="AA67" s="73"/>
      <c r="AB67" s="73"/>
      <c r="AC67" s="73"/>
    </row>
    <row r="68" spans="4:29" ht="15" customHeight="1" x14ac:dyDescent="0.25">
      <c r="D68" s="73"/>
      <c r="E68" s="125" t="s">
        <v>327</v>
      </c>
      <c r="F68" s="73"/>
      <c r="G68" s="73"/>
      <c r="H68" s="73"/>
      <c r="I68" s="73"/>
      <c r="J68" s="73"/>
      <c r="K68" s="73"/>
      <c r="L68" s="73"/>
      <c r="M68" s="73"/>
      <c r="N68" s="73"/>
      <c r="O68" s="73"/>
      <c r="P68" s="73"/>
      <c r="Q68" s="73"/>
      <c r="R68" s="73"/>
      <c r="S68" s="73"/>
      <c r="T68" s="73"/>
      <c r="U68" s="73"/>
      <c r="V68" s="73"/>
      <c r="W68" s="73"/>
      <c r="X68" s="73"/>
      <c r="Y68" s="73"/>
      <c r="Z68" s="73"/>
      <c r="AA68" s="73"/>
      <c r="AB68" s="73"/>
      <c r="AC68" s="73"/>
    </row>
    <row r="69" spans="4:29" ht="15" customHeight="1" x14ac:dyDescent="0.25">
      <c r="D69" s="73"/>
      <c r="E69" s="125" t="s">
        <v>328</v>
      </c>
      <c r="F69" s="73"/>
      <c r="G69" s="73"/>
      <c r="H69" s="73"/>
      <c r="I69" s="73"/>
      <c r="J69" s="73"/>
      <c r="K69" s="73"/>
      <c r="L69" s="73"/>
      <c r="M69" s="73"/>
      <c r="N69" s="73"/>
      <c r="O69" s="73"/>
      <c r="P69" s="73"/>
      <c r="Q69" s="73"/>
      <c r="R69" s="73"/>
      <c r="S69" s="73"/>
      <c r="T69" s="73"/>
      <c r="U69" s="73"/>
      <c r="V69" s="73"/>
      <c r="W69" s="73"/>
      <c r="X69" s="73"/>
      <c r="Y69" s="73"/>
      <c r="Z69" s="73"/>
      <c r="AA69" s="73"/>
      <c r="AB69" s="73"/>
      <c r="AC69" s="73"/>
    </row>
    <row r="70" spans="4:29" ht="15" customHeight="1" x14ac:dyDescent="0.25">
      <c r="D70" s="73"/>
      <c r="E70" s="125" t="s">
        <v>329</v>
      </c>
      <c r="F70" s="73"/>
      <c r="G70" s="73"/>
      <c r="H70" s="73"/>
      <c r="I70" s="73"/>
      <c r="J70" s="73"/>
      <c r="K70" s="73"/>
      <c r="L70" s="73"/>
      <c r="M70" s="73"/>
      <c r="N70" s="73"/>
      <c r="O70" s="73"/>
      <c r="P70" s="73"/>
      <c r="Q70" s="73"/>
      <c r="R70" s="73"/>
      <c r="S70" s="73"/>
      <c r="T70" s="73"/>
      <c r="U70" s="73"/>
      <c r="V70" s="73"/>
      <c r="W70" s="73"/>
      <c r="X70" s="73"/>
      <c r="Y70" s="73"/>
      <c r="Z70" s="73"/>
      <c r="AA70" s="73"/>
      <c r="AB70" s="73"/>
      <c r="AC70" s="73"/>
    </row>
    <row r="71" spans="4:29" ht="15" customHeight="1" x14ac:dyDescent="0.25">
      <c r="D71" s="73"/>
      <c r="E71" s="125" t="s">
        <v>330</v>
      </c>
      <c r="F71" s="73"/>
      <c r="G71" s="73"/>
      <c r="H71" s="73"/>
      <c r="I71" s="73"/>
      <c r="J71" s="73"/>
      <c r="K71" s="73"/>
      <c r="L71" s="73"/>
      <c r="M71" s="73"/>
      <c r="N71" s="73"/>
      <c r="O71" s="73"/>
      <c r="P71" s="73"/>
      <c r="Q71" s="73"/>
      <c r="R71" s="73"/>
      <c r="S71" s="73"/>
      <c r="T71" s="73"/>
      <c r="U71" s="73"/>
      <c r="V71" s="73"/>
      <c r="W71" s="73"/>
      <c r="X71" s="73"/>
      <c r="Y71" s="73"/>
      <c r="Z71" s="73"/>
      <c r="AA71" s="73"/>
      <c r="AB71" s="73"/>
      <c r="AC71" s="73"/>
    </row>
    <row r="72" spans="4:29" ht="15" customHeight="1" x14ac:dyDescent="0.25">
      <c r="D72" s="73"/>
      <c r="E72" s="125" t="s">
        <v>331</v>
      </c>
      <c r="F72" s="73"/>
      <c r="G72" s="73"/>
      <c r="H72" s="73"/>
      <c r="I72" s="73"/>
      <c r="J72" s="73"/>
      <c r="K72" s="73"/>
      <c r="L72" s="73"/>
      <c r="M72" s="73"/>
      <c r="N72" s="73"/>
      <c r="O72" s="73"/>
      <c r="P72" s="73"/>
      <c r="Q72" s="73"/>
      <c r="R72" s="73"/>
      <c r="S72" s="73"/>
      <c r="T72" s="73"/>
      <c r="U72" s="73"/>
      <c r="V72" s="73"/>
      <c r="W72" s="73"/>
      <c r="X72" s="73"/>
      <c r="Y72" s="73"/>
      <c r="Z72" s="73"/>
      <c r="AA72" s="73"/>
      <c r="AB72" s="73"/>
      <c r="AC72" s="73"/>
    </row>
    <row r="73" spans="4:29" ht="15" customHeight="1" x14ac:dyDescent="0.25">
      <c r="D73" s="73"/>
      <c r="E73" s="125" t="s">
        <v>332</v>
      </c>
      <c r="F73" s="73"/>
      <c r="G73" s="73"/>
      <c r="H73" s="73"/>
      <c r="I73" s="73"/>
      <c r="J73" s="73"/>
      <c r="K73" s="73"/>
      <c r="L73" s="73"/>
      <c r="M73" s="73"/>
      <c r="N73" s="73"/>
      <c r="O73" s="73"/>
      <c r="P73" s="73"/>
      <c r="Q73" s="73"/>
      <c r="R73" s="73"/>
      <c r="S73" s="73"/>
      <c r="T73" s="73"/>
      <c r="U73" s="73"/>
      <c r="V73" s="73"/>
      <c r="W73" s="73"/>
      <c r="X73" s="73"/>
      <c r="Y73" s="73"/>
      <c r="Z73" s="73"/>
      <c r="AA73" s="73"/>
      <c r="AB73" s="73"/>
      <c r="AC73" s="73"/>
    </row>
    <row r="74" spans="4:29" ht="15" customHeight="1" x14ac:dyDescent="0.25">
      <c r="D74" s="73"/>
      <c r="E74" s="125" t="s">
        <v>333</v>
      </c>
      <c r="F74" s="73"/>
      <c r="G74" s="73"/>
      <c r="H74" s="73"/>
      <c r="I74" s="73"/>
      <c r="J74" s="73"/>
      <c r="K74" s="73"/>
      <c r="L74" s="73"/>
      <c r="M74" s="73"/>
      <c r="N74" s="73"/>
      <c r="O74" s="73"/>
      <c r="P74" s="73"/>
      <c r="Q74" s="73"/>
      <c r="R74" s="73"/>
      <c r="S74" s="73"/>
      <c r="T74" s="73"/>
      <c r="U74" s="73"/>
      <c r="V74" s="73"/>
      <c r="W74" s="73"/>
      <c r="X74" s="73"/>
      <c r="Y74" s="73"/>
      <c r="Z74" s="73"/>
      <c r="AA74" s="73"/>
      <c r="AB74" s="73"/>
      <c r="AC74" s="73"/>
    </row>
    <row r="75" spans="4:29" ht="15" customHeight="1" x14ac:dyDescent="0.25">
      <c r="D75" s="73"/>
      <c r="E75" s="125" t="s">
        <v>334</v>
      </c>
      <c r="F75" s="73"/>
      <c r="G75" s="73"/>
      <c r="H75" s="73"/>
      <c r="I75" s="73"/>
      <c r="J75" s="73"/>
      <c r="K75" s="73"/>
      <c r="L75" s="73"/>
      <c r="M75" s="73"/>
      <c r="N75" s="73"/>
      <c r="O75" s="73"/>
      <c r="P75" s="73"/>
      <c r="Q75" s="73"/>
      <c r="R75" s="73"/>
      <c r="S75" s="73"/>
      <c r="T75" s="73"/>
      <c r="U75" s="73"/>
      <c r="V75" s="73"/>
      <c r="W75" s="73"/>
      <c r="X75" s="73"/>
      <c r="Y75" s="73"/>
      <c r="Z75" s="73"/>
      <c r="AA75" s="73"/>
      <c r="AB75" s="73"/>
      <c r="AC75" s="73"/>
    </row>
    <row r="76" spans="4:29" ht="15" customHeight="1" x14ac:dyDescent="0.25">
      <c r="D76" s="73"/>
      <c r="E76" s="125" t="s">
        <v>335</v>
      </c>
      <c r="F76" s="73"/>
      <c r="G76" s="73"/>
      <c r="H76" s="73"/>
      <c r="I76" s="73"/>
      <c r="J76" s="73"/>
      <c r="K76" s="73"/>
      <c r="L76" s="73"/>
      <c r="M76" s="73"/>
      <c r="N76" s="73"/>
      <c r="O76" s="73"/>
      <c r="P76" s="73"/>
      <c r="Q76" s="73"/>
      <c r="R76" s="73"/>
      <c r="S76" s="73"/>
      <c r="T76" s="73"/>
      <c r="U76" s="73"/>
      <c r="V76" s="73"/>
      <c r="W76" s="73"/>
      <c r="X76" s="73"/>
      <c r="Y76" s="73"/>
      <c r="Z76" s="73"/>
      <c r="AA76" s="73"/>
      <c r="AB76" s="73"/>
      <c r="AC76" s="73"/>
    </row>
    <row r="77" spans="4:29" ht="15" customHeight="1" x14ac:dyDescent="0.25">
      <c r="D77" s="73"/>
      <c r="E77" s="125" t="s">
        <v>336</v>
      </c>
      <c r="F77" s="73"/>
      <c r="G77" s="73"/>
      <c r="H77" s="73"/>
      <c r="I77" s="73"/>
      <c r="J77" s="73"/>
      <c r="K77" s="73"/>
      <c r="L77" s="73"/>
      <c r="M77" s="73"/>
      <c r="N77" s="73"/>
      <c r="O77" s="73"/>
      <c r="P77" s="73"/>
      <c r="Q77" s="73"/>
      <c r="R77" s="73"/>
      <c r="S77" s="73"/>
      <c r="T77" s="73"/>
      <c r="U77" s="73"/>
      <c r="V77" s="73"/>
      <c r="W77" s="73"/>
      <c r="X77" s="73"/>
      <c r="Y77" s="73"/>
      <c r="Z77" s="73"/>
      <c r="AA77" s="73"/>
      <c r="AB77" s="73"/>
      <c r="AC77" s="73"/>
    </row>
    <row r="78" spans="4:29" ht="15" customHeight="1" x14ac:dyDescent="0.25">
      <c r="D78" s="73"/>
      <c r="E78" s="125" t="s">
        <v>337</v>
      </c>
      <c r="F78" s="73"/>
      <c r="G78" s="73"/>
      <c r="H78" s="73"/>
      <c r="I78" s="73"/>
      <c r="J78" s="73"/>
      <c r="K78" s="73"/>
      <c r="L78" s="73"/>
      <c r="M78" s="73"/>
      <c r="N78" s="73"/>
      <c r="O78" s="73"/>
      <c r="P78" s="73"/>
      <c r="Q78" s="73"/>
      <c r="R78" s="73"/>
      <c r="S78" s="73"/>
      <c r="T78" s="73"/>
      <c r="U78" s="73"/>
      <c r="V78" s="73"/>
      <c r="W78" s="73"/>
      <c r="X78" s="73"/>
      <c r="Y78" s="73"/>
      <c r="Z78" s="73"/>
      <c r="AA78" s="73"/>
      <c r="AB78" s="73"/>
      <c r="AC78" s="73"/>
    </row>
    <row r="79" spans="4:29" ht="15" customHeight="1" x14ac:dyDescent="0.25">
      <c r="D79" s="73"/>
      <c r="E79" s="125" t="s">
        <v>338</v>
      </c>
      <c r="F79" s="73"/>
      <c r="G79" s="73"/>
      <c r="H79" s="73"/>
      <c r="I79" s="73"/>
      <c r="J79" s="73"/>
      <c r="K79" s="73"/>
      <c r="L79" s="73"/>
      <c r="M79" s="73"/>
      <c r="N79" s="73"/>
      <c r="O79" s="73"/>
      <c r="P79" s="73"/>
      <c r="Q79" s="73"/>
      <c r="R79" s="73"/>
      <c r="S79" s="73"/>
      <c r="T79" s="73"/>
      <c r="U79" s="73"/>
      <c r="V79" s="73"/>
      <c r="W79" s="73"/>
      <c r="X79" s="73"/>
      <c r="Y79" s="73"/>
      <c r="Z79" s="73"/>
      <c r="AA79" s="73"/>
      <c r="AB79" s="73"/>
      <c r="AC79" s="73"/>
    </row>
    <row r="80" spans="4:29" ht="15" customHeight="1" x14ac:dyDescent="0.25">
      <c r="D80" s="73"/>
      <c r="E80" s="125" t="s">
        <v>339</v>
      </c>
      <c r="F80" s="73"/>
      <c r="G80" s="73"/>
      <c r="H80" s="73"/>
      <c r="I80" s="73"/>
      <c r="J80" s="73"/>
      <c r="K80" s="73"/>
      <c r="L80" s="73"/>
      <c r="M80" s="73"/>
      <c r="N80" s="73"/>
      <c r="O80" s="73"/>
      <c r="P80" s="73"/>
      <c r="Q80" s="73"/>
      <c r="R80" s="73"/>
      <c r="S80" s="73"/>
      <c r="T80" s="73"/>
      <c r="U80" s="73"/>
      <c r="V80" s="73"/>
      <c r="W80" s="73"/>
      <c r="X80" s="73"/>
      <c r="Y80" s="73"/>
      <c r="Z80" s="73"/>
      <c r="AA80" s="73"/>
      <c r="AB80" s="73"/>
      <c r="AC80" s="73"/>
    </row>
    <row r="81" spans="4:29" ht="15" customHeight="1" x14ac:dyDescent="0.25">
      <c r="D81" s="73"/>
      <c r="E81" s="125" t="s">
        <v>340</v>
      </c>
      <c r="F81" s="73"/>
      <c r="G81" s="73"/>
      <c r="H81" s="73"/>
      <c r="I81" s="73"/>
      <c r="J81" s="73"/>
      <c r="K81" s="73"/>
      <c r="L81" s="73"/>
      <c r="M81" s="73"/>
      <c r="N81" s="73"/>
      <c r="O81" s="73"/>
      <c r="P81" s="73"/>
      <c r="Q81" s="73"/>
      <c r="R81" s="73"/>
      <c r="S81" s="73"/>
      <c r="T81" s="73"/>
      <c r="U81" s="73"/>
      <c r="V81" s="73"/>
      <c r="W81" s="73"/>
      <c r="X81" s="73"/>
      <c r="Y81" s="73"/>
      <c r="Z81" s="73"/>
      <c r="AA81" s="73"/>
      <c r="AB81" s="73"/>
      <c r="AC81" s="73"/>
    </row>
    <row r="82" spans="4:29" ht="15" customHeight="1" x14ac:dyDescent="0.25">
      <c r="D82" s="73"/>
      <c r="E82" s="125" t="s">
        <v>341</v>
      </c>
      <c r="F82" s="73"/>
      <c r="G82" s="73"/>
      <c r="H82" s="73"/>
      <c r="I82" s="73"/>
      <c r="J82" s="73"/>
      <c r="K82" s="73"/>
      <c r="L82" s="73"/>
      <c r="M82" s="73"/>
      <c r="N82" s="73"/>
      <c r="O82" s="73"/>
      <c r="P82" s="73"/>
      <c r="Q82" s="73"/>
      <c r="R82" s="73"/>
      <c r="S82" s="73"/>
      <c r="T82" s="73"/>
      <c r="U82" s="73"/>
      <c r="V82" s="73"/>
      <c r="W82" s="73"/>
      <c r="X82" s="73"/>
      <c r="Y82" s="73"/>
      <c r="Z82" s="73"/>
      <c r="AA82" s="73"/>
      <c r="AB82" s="73"/>
      <c r="AC82" s="73"/>
    </row>
    <row r="83" spans="4:29" ht="15" customHeight="1" x14ac:dyDescent="0.25">
      <c r="D83" s="73"/>
      <c r="E83" s="125" t="s">
        <v>342</v>
      </c>
      <c r="F83" s="73"/>
      <c r="G83" s="73"/>
      <c r="H83" s="73"/>
      <c r="I83" s="73"/>
      <c r="J83" s="73"/>
      <c r="K83" s="73"/>
      <c r="L83" s="73"/>
      <c r="M83" s="73"/>
      <c r="N83" s="73"/>
      <c r="O83" s="73"/>
      <c r="P83" s="73"/>
      <c r="Q83" s="73"/>
      <c r="R83" s="73"/>
      <c r="S83" s="73"/>
      <c r="T83" s="73"/>
      <c r="U83" s="73"/>
      <c r="V83" s="73"/>
      <c r="W83" s="73"/>
      <c r="X83" s="73"/>
      <c r="Y83" s="73"/>
      <c r="Z83" s="73"/>
      <c r="AA83" s="73"/>
      <c r="AB83" s="73"/>
      <c r="AC83" s="73"/>
    </row>
    <row r="84" spans="4:29" ht="15" customHeight="1" x14ac:dyDescent="0.25">
      <c r="D84" s="73"/>
      <c r="E84" s="125" t="s">
        <v>343</v>
      </c>
      <c r="F84" s="73"/>
      <c r="G84" s="73"/>
      <c r="H84" s="73"/>
      <c r="I84" s="73"/>
      <c r="J84" s="73"/>
      <c r="K84" s="73"/>
      <c r="L84" s="73"/>
      <c r="M84" s="73"/>
      <c r="N84" s="73"/>
      <c r="O84" s="73"/>
      <c r="P84" s="73"/>
      <c r="Q84" s="73"/>
      <c r="R84" s="73"/>
      <c r="S84" s="73"/>
      <c r="T84" s="73"/>
      <c r="U84" s="73"/>
      <c r="V84" s="73"/>
      <c r="W84" s="73"/>
      <c r="X84" s="73"/>
      <c r="Y84" s="73"/>
      <c r="Z84" s="73"/>
      <c r="AA84" s="73"/>
      <c r="AB84" s="73"/>
      <c r="AC84" s="73"/>
    </row>
    <row r="85" spans="4:29" ht="15" customHeight="1" x14ac:dyDescent="0.25">
      <c r="D85" s="73"/>
      <c r="E85" s="125" t="s">
        <v>344</v>
      </c>
      <c r="F85" s="73"/>
      <c r="G85" s="73"/>
      <c r="H85" s="73"/>
      <c r="I85" s="73"/>
      <c r="J85" s="73"/>
      <c r="K85" s="73"/>
      <c r="L85" s="73"/>
      <c r="M85" s="73"/>
      <c r="N85" s="73"/>
      <c r="O85" s="73"/>
      <c r="P85" s="73"/>
      <c r="Q85" s="73"/>
      <c r="R85" s="73"/>
      <c r="S85" s="73"/>
      <c r="T85" s="73"/>
      <c r="U85" s="73"/>
      <c r="V85" s="73"/>
      <c r="W85" s="73"/>
      <c r="X85" s="73"/>
      <c r="Y85" s="73"/>
      <c r="Z85" s="73"/>
      <c r="AA85" s="73"/>
      <c r="AB85" s="73"/>
      <c r="AC85" s="73"/>
    </row>
    <row r="86" spans="4:29" ht="15" customHeight="1" x14ac:dyDescent="0.25">
      <c r="D86" s="73"/>
      <c r="E86" s="125" t="s">
        <v>345</v>
      </c>
      <c r="F86" s="73"/>
      <c r="G86" s="73"/>
      <c r="H86" s="73"/>
      <c r="I86" s="73"/>
      <c r="J86" s="73"/>
      <c r="K86" s="73"/>
      <c r="L86" s="73"/>
      <c r="M86" s="73"/>
      <c r="N86" s="73"/>
      <c r="O86" s="73"/>
      <c r="P86" s="73"/>
      <c r="Q86" s="73"/>
      <c r="R86" s="73"/>
      <c r="S86" s="73"/>
      <c r="T86" s="73"/>
      <c r="U86" s="73"/>
      <c r="V86" s="73"/>
      <c r="W86" s="73"/>
      <c r="X86" s="73"/>
      <c r="Y86" s="73"/>
      <c r="Z86" s="73"/>
      <c r="AA86" s="73"/>
      <c r="AB86" s="73"/>
      <c r="AC86" s="73"/>
    </row>
    <row r="87" spans="4:29" ht="15" customHeight="1" x14ac:dyDescent="0.25">
      <c r="D87" s="73"/>
      <c r="E87" s="125" t="s">
        <v>346</v>
      </c>
      <c r="F87" s="73"/>
      <c r="G87" s="73"/>
      <c r="H87" s="73"/>
      <c r="I87" s="73"/>
      <c r="J87" s="73"/>
      <c r="K87" s="73"/>
      <c r="L87" s="73"/>
      <c r="M87" s="73"/>
      <c r="N87" s="73"/>
      <c r="O87" s="73"/>
      <c r="P87" s="73"/>
      <c r="Q87" s="73"/>
      <c r="R87" s="73"/>
      <c r="S87" s="73"/>
      <c r="T87" s="73"/>
      <c r="U87" s="73"/>
      <c r="V87" s="73"/>
      <c r="W87" s="73"/>
      <c r="X87" s="73"/>
      <c r="Y87" s="73"/>
      <c r="Z87" s="73"/>
      <c r="AA87" s="73"/>
      <c r="AB87" s="73"/>
      <c r="AC87" s="73"/>
    </row>
    <row r="88" spans="4:29" ht="15" customHeight="1" x14ac:dyDescent="0.25">
      <c r="D88" s="73"/>
      <c r="E88" s="125" t="s">
        <v>347</v>
      </c>
      <c r="F88" s="73"/>
      <c r="G88" s="73"/>
      <c r="H88" s="73"/>
      <c r="I88" s="73"/>
      <c r="J88" s="73"/>
      <c r="K88" s="73"/>
      <c r="L88" s="73"/>
      <c r="M88" s="73"/>
      <c r="N88" s="73"/>
      <c r="O88" s="73"/>
      <c r="P88" s="73"/>
      <c r="Q88" s="73"/>
      <c r="R88" s="73"/>
      <c r="S88" s="73"/>
      <c r="T88" s="73"/>
      <c r="U88" s="73"/>
      <c r="V88" s="73"/>
      <c r="W88" s="73"/>
      <c r="X88" s="73"/>
      <c r="Y88" s="73"/>
      <c r="Z88" s="73"/>
      <c r="AA88" s="73"/>
      <c r="AB88" s="73"/>
      <c r="AC88" s="73"/>
    </row>
    <row r="89" spans="4:29" ht="15" customHeight="1" x14ac:dyDescent="0.25">
      <c r="D89" s="73"/>
      <c r="E89" s="125" t="s">
        <v>348</v>
      </c>
      <c r="F89" s="73"/>
      <c r="G89" s="73"/>
      <c r="H89" s="73"/>
      <c r="I89" s="73"/>
      <c r="J89" s="73"/>
      <c r="K89" s="73"/>
      <c r="L89" s="73"/>
      <c r="M89" s="73"/>
      <c r="N89" s="73"/>
      <c r="O89" s="73"/>
      <c r="P89" s="73"/>
      <c r="Q89" s="73"/>
      <c r="R89" s="73"/>
      <c r="S89" s="73"/>
      <c r="T89" s="73"/>
      <c r="U89" s="73"/>
      <c r="V89" s="73"/>
      <c r="W89" s="73"/>
      <c r="X89" s="73"/>
      <c r="Y89" s="73"/>
      <c r="Z89" s="73"/>
      <c r="AA89" s="73"/>
      <c r="AB89" s="73"/>
      <c r="AC89" s="73"/>
    </row>
    <row r="90" spans="4:29" ht="15" customHeight="1" x14ac:dyDescent="0.25">
      <c r="D90" s="73"/>
      <c r="E90" s="125" t="s">
        <v>349</v>
      </c>
      <c r="F90" s="73"/>
      <c r="G90" s="73"/>
      <c r="H90" s="73"/>
      <c r="I90" s="73"/>
      <c r="J90" s="73"/>
      <c r="K90" s="73"/>
      <c r="L90" s="73"/>
      <c r="M90" s="73"/>
      <c r="N90" s="73"/>
      <c r="O90" s="73"/>
      <c r="P90" s="73"/>
      <c r="Q90" s="73"/>
      <c r="R90" s="73"/>
      <c r="S90" s="73"/>
      <c r="T90" s="73"/>
      <c r="U90" s="73"/>
      <c r="V90" s="73"/>
      <c r="W90" s="73"/>
      <c r="X90" s="73"/>
      <c r="Y90" s="73"/>
      <c r="Z90" s="73"/>
      <c r="AA90" s="73"/>
      <c r="AB90" s="73"/>
      <c r="AC90" s="73"/>
    </row>
    <row r="91" spans="4:29" ht="15" customHeight="1" x14ac:dyDescent="0.25">
      <c r="D91" s="73"/>
      <c r="E91" s="125" t="s">
        <v>350</v>
      </c>
      <c r="F91" s="73"/>
      <c r="G91" s="73"/>
      <c r="H91" s="73"/>
      <c r="I91" s="73"/>
      <c r="J91" s="73"/>
      <c r="K91" s="73"/>
      <c r="L91" s="73"/>
      <c r="M91" s="73"/>
      <c r="N91" s="73"/>
      <c r="O91" s="73"/>
      <c r="P91" s="73"/>
      <c r="Q91" s="73"/>
      <c r="R91" s="73"/>
      <c r="S91" s="73"/>
      <c r="T91" s="73"/>
      <c r="U91" s="73"/>
      <c r="V91" s="73"/>
      <c r="W91" s="73"/>
      <c r="X91" s="73"/>
      <c r="Y91" s="73"/>
      <c r="Z91" s="73"/>
      <c r="AA91" s="73"/>
      <c r="AB91" s="73"/>
      <c r="AC91" s="73"/>
    </row>
    <row r="92" spans="4:29" ht="15" customHeight="1" x14ac:dyDescent="0.25">
      <c r="D92" s="73"/>
      <c r="E92" s="125" t="s">
        <v>351</v>
      </c>
      <c r="F92" s="73"/>
      <c r="G92" s="73"/>
      <c r="H92" s="73"/>
      <c r="I92" s="73"/>
      <c r="J92" s="73"/>
      <c r="K92" s="73"/>
      <c r="L92" s="73"/>
      <c r="M92" s="73"/>
      <c r="N92" s="73"/>
      <c r="O92" s="73"/>
      <c r="P92" s="73"/>
      <c r="Q92" s="73"/>
      <c r="R92" s="73"/>
      <c r="S92" s="73"/>
      <c r="T92" s="73"/>
      <c r="U92" s="73"/>
      <c r="V92" s="73"/>
      <c r="W92" s="73"/>
      <c r="X92" s="73"/>
      <c r="Y92" s="73"/>
      <c r="Z92" s="73"/>
      <c r="AA92" s="73"/>
      <c r="AB92" s="73"/>
      <c r="AC92" s="73"/>
    </row>
    <row r="93" spans="4:29" ht="15" customHeight="1" x14ac:dyDescent="0.25">
      <c r="D93" s="73"/>
      <c r="E93" s="125" t="s">
        <v>352</v>
      </c>
      <c r="F93" s="73"/>
      <c r="G93" s="73"/>
      <c r="H93" s="73"/>
      <c r="I93" s="73"/>
      <c r="J93" s="73"/>
      <c r="K93" s="73"/>
      <c r="L93" s="73"/>
      <c r="M93" s="73"/>
      <c r="N93" s="73"/>
      <c r="O93" s="73"/>
      <c r="P93" s="73"/>
      <c r="Q93" s="73"/>
      <c r="R93" s="73"/>
      <c r="S93" s="73"/>
      <c r="T93" s="73"/>
      <c r="U93" s="73"/>
      <c r="V93" s="73"/>
      <c r="W93" s="73"/>
      <c r="X93" s="73"/>
      <c r="Y93" s="73"/>
      <c r="Z93" s="73"/>
      <c r="AA93" s="73"/>
      <c r="AB93" s="73"/>
      <c r="AC93" s="73"/>
    </row>
    <row r="94" spans="4:29" ht="15" customHeight="1" x14ac:dyDescent="0.25">
      <c r="D94" s="73"/>
      <c r="E94" s="125" t="s">
        <v>353</v>
      </c>
      <c r="F94" s="73"/>
      <c r="G94" s="73"/>
      <c r="H94" s="73"/>
      <c r="I94" s="73"/>
      <c r="J94" s="73"/>
      <c r="K94" s="73"/>
      <c r="L94" s="73"/>
      <c r="M94" s="73"/>
      <c r="N94" s="73"/>
      <c r="O94" s="73"/>
      <c r="P94" s="73"/>
      <c r="Q94" s="73"/>
      <c r="R94" s="73"/>
      <c r="S94" s="73"/>
      <c r="T94" s="73"/>
      <c r="U94" s="73"/>
      <c r="V94" s="73"/>
      <c r="W94" s="73"/>
      <c r="X94" s="73"/>
      <c r="Y94" s="73"/>
      <c r="Z94" s="73"/>
      <c r="AA94" s="73"/>
      <c r="AB94" s="73"/>
      <c r="AC94" s="73"/>
    </row>
    <row r="95" spans="4:29" ht="15" customHeight="1" x14ac:dyDescent="0.25">
      <c r="D95" s="73"/>
      <c r="E95" s="125" t="s">
        <v>354</v>
      </c>
      <c r="F95" s="73"/>
      <c r="G95" s="73"/>
      <c r="H95" s="73"/>
      <c r="I95" s="73"/>
      <c r="J95" s="73"/>
      <c r="K95" s="73"/>
      <c r="L95" s="73"/>
      <c r="M95" s="73"/>
      <c r="N95" s="73"/>
      <c r="O95" s="73"/>
      <c r="P95" s="73"/>
      <c r="Q95" s="73"/>
      <c r="R95" s="73"/>
      <c r="S95" s="73"/>
      <c r="T95" s="73"/>
      <c r="U95" s="73"/>
      <c r="V95" s="73"/>
      <c r="W95" s="73"/>
      <c r="X95" s="73"/>
      <c r="Y95" s="73"/>
      <c r="Z95" s="73"/>
      <c r="AA95" s="73"/>
      <c r="AB95" s="73"/>
      <c r="AC95" s="73"/>
    </row>
    <row r="96" spans="4:29" ht="15" customHeight="1" x14ac:dyDescent="0.25">
      <c r="D96" s="73"/>
      <c r="E96" s="125" t="s">
        <v>355</v>
      </c>
      <c r="F96" s="73"/>
      <c r="G96" s="73"/>
      <c r="H96" s="73"/>
      <c r="I96" s="73"/>
      <c r="J96" s="73"/>
      <c r="K96" s="73"/>
      <c r="L96" s="73"/>
      <c r="M96" s="73"/>
      <c r="N96" s="73"/>
      <c r="O96" s="73"/>
      <c r="P96" s="73"/>
      <c r="Q96" s="73"/>
      <c r="R96" s="73"/>
      <c r="S96" s="73"/>
      <c r="T96" s="73"/>
      <c r="U96" s="73"/>
      <c r="V96" s="73"/>
      <c r="W96" s="73"/>
      <c r="X96" s="73"/>
      <c r="Y96" s="73"/>
      <c r="Z96" s="73"/>
      <c r="AA96" s="73"/>
      <c r="AB96" s="73"/>
      <c r="AC96" s="73"/>
    </row>
    <row r="97" spans="4:29" ht="15" customHeight="1" x14ac:dyDescent="0.25">
      <c r="D97" s="73"/>
      <c r="E97" s="125" t="s">
        <v>356</v>
      </c>
      <c r="F97" s="73"/>
      <c r="G97" s="73"/>
      <c r="H97" s="73"/>
      <c r="I97" s="73"/>
      <c r="J97" s="73"/>
      <c r="K97" s="73"/>
      <c r="L97" s="73"/>
      <c r="M97" s="73"/>
      <c r="N97" s="73"/>
      <c r="O97" s="73"/>
      <c r="P97" s="73"/>
      <c r="Q97" s="73"/>
      <c r="R97" s="73"/>
      <c r="S97" s="73"/>
      <c r="T97" s="73"/>
      <c r="U97" s="73"/>
      <c r="V97" s="73"/>
      <c r="W97" s="73"/>
      <c r="X97" s="73"/>
      <c r="Y97" s="73"/>
      <c r="Z97" s="73"/>
      <c r="AA97" s="73"/>
      <c r="AB97" s="73"/>
      <c r="AC97" s="73"/>
    </row>
    <row r="98" spans="4:29" ht="15" customHeight="1" x14ac:dyDescent="0.25">
      <c r="D98" s="73"/>
      <c r="E98" s="125" t="s">
        <v>357</v>
      </c>
      <c r="F98" s="73"/>
      <c r="G98" s="73"/>
      <c r="H98" s="73"/>
      <c r="I98" s="73"/>
      <c r="J98" s="73"/>
      <c r="K98" s="73"/>
      <c r="L98" s="73"/>
      <c r="M98" s="73"/>
      <c r="N98" s="73"/>
      <c r="O98" s="73"/>
      <c r="P98" s="73"/>
      <c r="Q98" s="73"/>
      <c r="R98" s="73"/>
      <c r="S98" s="73"/>
      <c r="T98" s="73"/>
      <c r="U98" s="73"/>
      <c r="V98" s="73"/>
      <c r="W98" s="73"/>
      <c r="X98" s="73"/>
      <c r="Y98" s="73"/>
      <c r="Z98" s="73"/>
      <c r="AA98" s="73"/>
      <c r="AB98" s="73"/>
      <c r="AC98" s="73"/>
    </row>
    <row r="99" spans="4:29" ht="15" customHeight="1" x14ac:dyDescent="0.25">
      <c r="D99" s="73"/>
      <c r="E99" s="125" t="s">
        <v>358</v>
      </c>
      <c r="F99" s="73"/>
      <c r="G99" s="73"/>
      <c r="H99" s="73"/>
      <c r="I99" s="73"/>
      <c r="J99" s="73"/>
      <c r="K99" s="73"/>
      <c r="L99" s="73"/>
      <c r="M99" s="73"/>
      <c r="N99" s="73"/>
      <c r="O99" s="73"/>
      <c r="P99" s="73"/>
      <c r="Q99" s="73"/>
      <c r="R99" s="73"/>
      <c r="S99" s="73"/>
      <c r="T99" s="73"/>
      <c r="U99" s="73"/>
      <c r="V99" s="73"/>
      <c r="W99" s="73"/>
      <c r="X99" s="73"/>
      <c r="Y99" s="73"/>
      <c r="Z99" s="73"/>
      <c r="AA99" s="73"/>
      <c r="AB99" s="73"/>
      <c r="AC99" s="73"/>
    </row>
    <row r="100" spans="4:29" ht="15" customHeight="1" x14ac:dyDescent="0.25">
      <c r="D100" s="73"/>
      <c r="E100" s="125" t="s">
        <v>359</v>
      </c>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row>
    <row r="101" spans="4:29" ht="15" customHeight="1" x14ac:dyDescent="0.25">
      <c r="D101" s="73"/>
      <c r="E101" s="125" t="s">
        <v>360</v>
      </c>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row>
    <row r="102" spans="4:29" ht="15" customHeight="1" x14ac:dyDescent="0.25">
      <c r="D102" s="73"/>
      <c r="E102" s="125" t="s">
        <v>361</v>
      </c>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row>
    <row r="103" spans="4:29" ht="15" customHeight="1" x14ac:dyDescent="0.25">
      <c r="D103" s="73"/>
      <c r="E103" s="125" t="s">
        <v>362</v>
      </c>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row>
    <row r="104" spans="4:29" ht="15" customHeight="1" x14ac:dyDescent="0.25">
      <c r="D104" s="73"/>
      <c r="E104" s="125" t="s">
        <v>363</v>
      </c>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row>
    <row r="105" spans="4:29" ht="15" customHeight="1" x14ac:dyDescent="0.25">
      <c r="D105" s="73"/>
      <c r="E105" s="125" t="s">
        <v>364</v>
      </c>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row>
    <row r="106" spans="4:29" ht="15" customHeight="1" x14ac:dyDescent="0.25">
      <c r="D106" s="73"/>
      <c r="E106" s="125" t="s">
        <v>365</v>
      </c>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row>
    <row r="107" spans="4:29" ht="15" customHeight="1" x14ac:dyDescent="0.25">
      <c r="D107" s="73"/>
      <c r="E107" s="125" t="s">
        <v>366</v>
      </c>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row>
    <row r="108" spans="4:29" ht="15" customHeight="1" x14ac:dyDescent="0.25">
      <c r="D108" s="73"/>
      <c r="E108" s="125" t="s">
        <v>367</v>
      </c>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row>
    <row r="109" spans="4:29" ht="15" customHeight="1" x14ac:dyDescent="0.25">
      <c r="D109" s="73"/>
      <c r="E109" s="125" t="s">
        <v>368</v>
      </c>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row>
    <row r="110" spans="4:29" ht="15" customHeight="1" x14ac:dyDescent="0.25">
      <c r="D110" s="73"/>
      <c r="E110" s="125" t="s">
        <v>369</v>
      </c>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row>
    <row r="111" spans="4:29" ht="15" customHeight="1" x14ac:dyDescent="0.25">
      <c r="D111" s="73"/>
      <c r="E111" s="125" t="s">
        <v>370</v>
      </c>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row>
    <row r="112" spans="4:29" ht="15" customHeight="1" x14ac:dyDescent="0.25">
      <c r="D112" s="73"/>
      <c r="E112" s="125" t="s">
        <v>371</v>
      </c>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row>
    <row r="113" spans="4:29" ht="15" customHeight="1" x14ac:dyDescent="0.25">
      <c r="D113" s="73"/>
      <c r="E113" s="125" t="s">
        <v>372</v>
      </c>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row>
    <row r="114" spans="4:29" ht="15" customHeight="1" x14ac:dyDescent="0.25">
      <c r="D114" s="73"/>
      <c r="E114" s="125" t="s">
        <v>373</v>
      </c>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row>
    <row r="115" spans="4:29" ht="15" customHeight="1" x14ac:dyDescent="0.25">
      <c r="D115" s="73"/>
      <c r="E115" s="125" t="s">
        <v>374</v>
      </c>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row>
    <row r="116" spans="4:29" ht="15" customHeight="1" x14ac:dyDescent="0.25">
      <c r="D116" s="73"/>
      <c r="E116" s="125" t="s">
        <v>375</v>
      </c>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row>
    <row r="117" spans="4:29" ht="15" customHeight="1" x14ac:dyDescent="0.25">
      <c r="D117" s="73"/>
      <c r="E117" s="125" t="s">
        <v>376</v>
      </c>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row>
    <row r="118" spans="4:29" ht="15" customHeight="1" x14ac:dyDescent="0.25">
      <c r="D118" s="73"/>
      <c r="E118" s="125" t="s">
        <v>377</v>
      </c>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row>
    <row r="119" spans="4:29" ht="15" customHeight="1" x14ac:dyDescent="0.25">
      <c r="D119" s="73"/>
      <c r="E119" s="125" t="s">
        <v>378</v>
      </c>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row>
    <row r="120" spans="4:29" ht="15" customHeight="1" x14ac:dyDescent="0.25">
      <c r="D120" s="73"/>
      <c r="E120" s="125" t="s">
        <v>379</v>
      </c>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row>
    <row r="121" spans="4:29" ht="15" customHeight="1" x14ac:dyDescent="0.25">
      <c r="D121" s="73"/>
      <c r="E121" s="125" t="s">
        <v>380</v>
      </c>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row>
    <row r="122" spans="4:29" ht="15" customHeight="1" x14ac:dyDescent="0.25">
      <c r="D122" s="73"/>
      <c r="E122" s="125" t="s">
        <v>381</v>
      </c>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row>
    <row r="123" spans="4:29" ht="15" customHeight="1" x14ac:dyDescent="0.25">
      <c r="D123" s="73"/>
      <c r="E123" s="125" t="s">
        <v>382</v>
      </c>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row>
    <row r="124" spans="4:29" ht="15" customHeight="1" x14ac:dyDescent="0.25">
      <c r="D124" s="73"/>
      <c r="E124" s="125" t="s">
        <v>383</v>
      </c>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row>
    <row r="125" spans="4:29" ht="15" customHeight="1" x14ac:dyDescent="0.25">
      <c r="D125" s="73"/>
      <c r="E125" s="125" t="s">
        <v>384</v>
      </c>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row>
    <row r="126" spans="4:29" ht="15" customHeight="1" x14ac:dyDescent="0.25">
      <c r="D126" s="73"/>
      <c r="E126" s="125" t="s">
        <v>385</v>
      </c>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row>
    <row r="127" spans="4:29" ht="15" customHeight="1" x14ac:dyDescent="0.25">
      <c r="D127" s="73"/>
      <c r="E127" s="125" t="s">
        <v>386</v>
      </c>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row>
    <row r="128" spans="4:29" ht="15" customHeight="1" x14ac:dyDescent="0.25">
      <c r="D128" s="73"/>
      <c r="E128" s="125" t="s">
        <v>387</v>
      </c>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row>
    <row r="129" spans="4:29" ht="15" customHeight="1" x14ac:dyDescent="0.25">
      <c r="D129" s="73"/>
      <c r="E129" s="125" t="s">
        <v>388</v>
      </c>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row>
    <row r="130" spans="4:29" ht="15" customHeight="1" x14ac:dyDescent="0.25">
      <c r="D130" s="73"/>
      <c r="E130" s="125" t="s">
        <v>389</v>
      </c>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row>
    <row r="131" spans="4:29" ht="15" customHeight="1" x14ac:dyDescent="0.25">
      <c r="D131" s="73"/>
      <c r="E131" s="125" t="s">
        <v>390</v>
      </c>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row>
    <row r="132" spans="4:29" ht="15" customHeight="1" x14ac:dyDescent="0.25">
      <c r="D132" s="73"/>
      <c r="E132" s="125" t="s">
        <v>391</v>
      </c>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row>
    <row r="133" spans="4:29" ht="15" customHeight="1" x14ac:dyDescent="0.25">
      <c r="D133" s="73"/>
      <c r="E133" s="125" t="s">
        <v>392</v>
      </c>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row>
    <row r="134" spans="4:29" ht="15" customHeight="1" x14ac:dyDescent="0.25">
      <c r="D134" s="73"/>
      <c r="E134" s="125" t="s">
        <v>393</v>
      </c>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row>
    <row r="135" spans="4:29" ht="15" customHeight="1" x14ac:dyDescent="0.25">
      <c r="D135" s="73"/>
      <c r="E135" s="125" t="s">
        <v>394</v>
      </c>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row>
    <row r="136" spans="4:29" ht="15" customHeight="1" x14ac:dyDescent="0.25">
      <c r="D136" s="73"/>
      <c r="E136" s="125" t="s">
        <v>395</v>
      </c>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row>
    <row r="137" spans="4:29" ht="15" customHeight="1" x14ac:dyDescent="0.25">
      <c r="D137" s="73"/>
      <c r="E137" s="125" t="s">
        <v>396</v>
      </c>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row>
    <row r="138" spans="4:29" ht="15" customHeight="1" x14ac:dyDescent="0.25">
      <c r="D138" s="73"/>
      <c r="E138" s="125" t="s">
        <v>397</v>
      </c>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row>
    <row r="139" spans="4:29" ht="15" customHeight="1" x14ac:dyDescent="0.25">
      <c r="D139" s="73"/>
      <c r="E139" s="125" t="s">
        <v>398</v>
      </c>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row>
    <row r="140" spans="4:29" ht="15" customHeight="1" x14ac:dyDescent="0.25">
      <c r="D140" s="73"/>
      <c r="E140" s="125" t="s">
        <v>399</v>
      </c>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row>
    <row r="141" spans="4:29" ht="15" customHeight="1" x14ac:dyDescent="0.25">
      <c r="D141" s="73"/>
      <c r="E141" s="125" t="s">
        <v>400</v>
      </c>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row>
    <row r="142" spans="4:29" ht="15" customHeight="1" x14ac:dyDescent="0.25">
      <c r="D142" s="73"/>
      <c r="E142" s="125" t="s">
        <v>401</v>
      </c>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row>
    <row r="143" spans="4:29" ht="15" customHeight="1" x14ac:dyDescent="0.25">
      <c r="D143" s="73"/>
      <c r="E143" s="125" t="s">
        <v>402</v>
      </c>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row>
    <row r="144" spans="4:29" ht="15" customHeight="1" x14ac:dyDescent="0.25">
      <c r="D144" s="73"/>
      <c r="E144" s="125" t="s">
        <v>403</v>
      </c>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row>
    <row r="145" spans="4:29" ht="15" customHeight="1" x14ac:dyDescent="0.25">
      <c r="D145" s="73"/>
      <c r="E145" s="125" t="s">
        <v>404</v>
      </c>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row>
    <row r="146" spans="4:29" ht="15" customHeight="1" x14ac:dyDescent="0.25">
      <c r="D146" s="73"/>
      <c r="E146" s="125" t="s">
        <v>405</v>
      </c>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row>
    <row r="147" spans="4:29" ht="15" customHeight="1" x14ac:dyDescent="0.25">
      <c r="D147" s="73"/>
      <c r="E147" s="125" t="s">
        <v>406</v>
      </c>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row>
    <row r="148" spans="4:29" ht="15" customHeight="1" x14ac:dyDescent="0.25">
      <c r="D148" s="73"/>
      <c r="E148" s="125" t="s">
        <v>407</v>
      </c>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row>
    <row r="149" spans="4:29" ht="15" customHeight="1" x14ac:dyDescent="0.25">
      <c r="D149" s="73"/>
      <c r="E149" s="125" t="s">
        <v>408</v>
      </c>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row>
    <row r="150" spans="4:29" ht="15" customHeight="1" x14ac:dyDescent="0.25">
      <c r="D150" s="73"/>
      <c r="E150" s="125" t="s">
        <v>409</v>
      </c>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row>
    <row r="151" spans="4:29" ht="15" customHeight="1" x14ac:dyDescent="0.25">
      <c r="D151" s="73"/>
      <c r="E151" s="125" t="s">
        <v>410</v>
      </c>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row>
    <row r="152" spans="4:29" ht="15" customHeight="1" x14ac:dyDescent="0.25">
      <c r="D152" s="73"/>
      <c r="E152" s="125" t="s">
        <v>411</v>
      </c>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row>
    <row r="153" spans="4:29" ht="15" customHeight="1" x14ac:dyDescent="0.25">
      <c r="D153" s="73"/>
      <c r="E153" s="125" t="s">
        <v>412</v>
      </c>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row>
    <row r="154" spans="4:29" ht="15" customHeight="1" x14ac:dyDescent="0.25">
      <c r="D154" s="73"/>
      <c r="E154" s="125" t="s">
        <v>413</v>
      </c>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row>
    <row r="155" spans="4:29" ht="15" customHeight="1" x14ac:dyDescent="0.25">
      <c r="D155" s="73"/>
      <c r="E155" s="125" t="s">
        <v>414</v>
      </c>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row>
    <row r="156" spans="4:29" ht="15" customHeight="1" x14ac:dyDescent="0.25">
      <c r="D156" s="73"/>
      <c r="E156" s="125" t="s">
        <v>415</v>
      </c>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row>
    <row r="157" spans="4:29" ht="15" customHeight="1" x14ac:dyDescent="0.25">
      <c r="D157" s="73"/>
      <c r="E157" s="125" t="s">
        <v>416</v>
      </c>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row>
    <row r="158" spans="4:29" ht="15" customHeight="1" x14ac:dyDescent="0.25">
      <c r="D158" s="73"/>
      <c r="E158" s="125" t="s">
        <v>417</v>
      </c>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row>
    <row r="159" spans="4:29" ht="15" customHeight="1" x14ac:dyDescent="0.25">
      <c r="D159" s="73"/>
      <c r="E159" s="125" t="s">
        <v>418</v>
      </c>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row>
    <row r="160" spans="4:29" ht="15" customHeight="1" x14ac:dyDescent="0.25">
      <c r="D160" s="73"/>
      <c r="E160" s="125" t="s">
        <v>419</v>
      </c>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row>
    <row r="161" spans="4:29" ht="15" customHeight="1" x14ac:dyDescent="0.25">
      <c r="D161" s="73"/>
      <c r="E161" s="125" t="s">
        <v>420</v>
      </c>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row>
    <row r="162" spans="4:29" ht="15" customHeight="1" x14ac:dyDescent="0.25">
      <c r="D162" s="73"/>
      <c r="E162" s="125" t="s">
        <v>421</v>
      </c>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row>
    <row r="163" spans="4:29" ht="15" customHeight="1" x14ac:dyDescent="0.25">
      <c r="D163" s="73"/>
      <c r="E163" s="125" t="s">
        <v>422</v>
      </c>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row>
    <row r="164" spans="4:29" ht="15" customHeight="1" x14ac:dyDescent="0.25">
      <c r="D164" s="73"/>
      <c r="E164" s="125" t="s">
        <v>423</v>
      </c>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row>
    <row r="165" spans="4:29" ht="15" customHeight="1" x14ac:dyDescent="0.25">
      <c r="D165" s="73"/>
      <c r="E165" s="125" t="s">
        <v>424</v>
      </c>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row>
    <row r="166" spans="4:29" ht="15" customHeight="1" x14ac:dyDescent="0.25">
      <c r="D166" s="73"/>
      <c r="E166" s="125" t="s">
        <v>425</v>
      </c>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row>
    <row r="167" spans="4:29" ht="15" customHeight="1" x14ac:dyDescent="0.25">
      <c r="D167" s="73"/>
      <c r="E167" s="125" t="s">
        <v>426</v>
      </c>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row>
    <row r="168" spans="4:29" ht="15" customHeight="1" x14ac:dyDescent="0.25">
      <c r="D168" s="73"/>
      <c r="E168" s="125" t="s">
        <v>427</v>
      </c>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row>
    <row r="169" spans="4:29" ht="15" customHeight="1" x14ac:dyDescent="0.25">
      <c r="D169" s="73"/>
      <c r="E169" s="125" t="s">
        <v>428</v>
      </c>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row>
    <row r="170" spans="4:29" ht="15" customHeight="1" x14ac:dyDescent="0.25">
      <c r="D170" s="73"/>
      <c r="E170" s="125" t="s">
        <v>429</v>
      </c>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row>
    <row r="171" spans="4:29" ht="15" customHeight="1" x14ac:dyDescent="0.25">
      <c r="D171" s="73"/>
      <c r="E171" s="125" t="s">
        <v>430</v>
      </c>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row>
    <row r="172" spans="4:29" ht="15" customHeight="1" x14ac:dyDescent="0.25">
      <c r="D172" s="73"/>
      <c r="E172" s="125" t="s">
        <v>431</v>
      </c>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row>
    <row r="173" spans="4:29" ht="15" customHeight="1" x14ac:dyDescent="0.25">
      <c r="D173" s="73"/>
      <c r="E173" s="125" t="s">
        <v>432</v>
      </c>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row>
    <row r="174" spans="4:29" ht="15" customHeight="1" x14ac:dyDescent="0.25">
      <c r="D174" s="73"/>
      <c r="E174" s="125" t="s">
        <v>433</v>
      </c>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row>
    <row r="175" spans="4:29" ht="15" customHeight="1" x14ac:dyDescent="0.25">
      <c r="D175" s="73"/>
      <c r="E175" s="125" t="s">
        <v>434</v>
      </c>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row>
    <row r="176" spans="4:29" ht="15" customHeight="1" x14ac:dyDescent="0.25">
      <c r="D176" s="73"/>
      <c r="E176" s="125" t="s">
        <v>435</v>
      </c>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row>
    <row r="177" spans="4:29" ht="15" customHeight="1" x14ac:dyDescent="0.25">
      <c r="D177" s="73"/>
      <c r="E177" s="125" t="s">
        <v>436</v>
      </c>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row>
    <row r="178" spans="4:29" ht="15" customHeight="1" x14ac:dyDescent="0.25">
      <c r="D178" s="73"/>
      <c r="E178" s="125" t="s">
        <v>437</v>
      </c>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row>
    <row r="179" spans="4:29" ht="15" customHeight="1" x14ac:dyDescent="0.25">
      <c r="D179" s="73"/>
      <c r="E179" s="125" t="s">
        <v>438</v>
      </c>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row>
    <row r="180" spans="4:29" ht="15" customHeight="1" x14ac:dyDescent="0.25">
      <c r="D180" s="73"/>
      <c r="E180" s="125" t="s">
        <v>439</v>
      </c>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row>
    <row r="181" spans="4:29" ht="15" customHeight="1" x14ac:dyDescent="0.25">
      <c r="D181" s="73"/>
      <c r="E181" s="125" t="s">
        <v>440</v>
      </c>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row>
    <row r="182" spans="4:29" ht="15" customHeight="1" x14ac:dyDescent="0.25">
      <c r="D182" s="73"/>
      <c r="E182" s="125" t="s">
        <v>441</v>
      </c>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row>
    <row r="183" spans="4:29" ht="15" customHeight="1" x14ac:dyDescent="0.25">
      <c r="D183" s="73"/>
      <c r="E183" s="125" t="s">
        <v>442</v>
      </c>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row>
    <row r="184" spans="4:29" ht="15" customHeight="1" x14ac:dyDescent="0.25">
      <c r="D184" s="73"/>
      <c r="E184" s="125" t="s">
        <v>443</v>
      </c>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row>
    <row r="185" spans="4:29" ht="15" customHeight="1" x14ac:dyDescent="0.25">
      <c r="D185" s="73"/>
      <c r="E185" s="125" t="s">
        <v>444</v>
      </c>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row>
    <row r="186" spans="4:29" ht="15" customHeight="1" x14ac:dyDescent="0.25">
      <c r="D186" s="73"/>
      <c r="E186" s="125" t="s">
        <v>445</v>
      </c>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row>
    <row r="187" spans="4:29" ht="15" customHeight="1" x14ac:dyDescent="0.25">
      <c r="D187" s="73"/>
      <c r="E187" s="125" t="s">
        <v>446</v>
      </c>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row>
    <row r="188" spans="4:29" ht="15" customHeight="1" x14ac:dyDescent="0.25">
      <c r="D188" s="73"/>
      <c r="E188" s="125" t="s">
        <v>447</v>
      </c>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row>
    <row r="189" spans="4:29" ht="15" customHeight="1" x14ac:dyDescent="0.25">
      <c r="D189" s="73"/>
      <c r="E189" s="125" t="s">
        <v>448</v>
      </c>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row>
    <row r="190" spans="4:29" ht="15" customHeight="1" x14ac:dyDescent="0.25">
      <c r="D190" s="73"/>
      <c r="E190" s="125" t="s">
        <v>449</v>
      </c>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row>
    <row r="191" spans="4:29" ht="15" customHeight="1" x14ac:dyDescent="0.25">
      <c r="D191" s="73"/>
      <c r="E191" s="125" t="s">
        <v>450</v>
      </c>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row>
    <row r="192" spans="4:29" ht="15" customHeight="1" x14ac:dyDescent="0.25">
      <c r="D192" s="73"/>
      <c r="E192" s="125" t="s">
        <v>451</v>
      </c>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row>
    <row r="193" spans="4:29" ht="15" customHeight="1" x14ac:dyDescent="0.25">
      <c r="D193" s="73"/>
      <c r="E193" s="125" t="s">
        <v>452</v>
      </c>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row>
    <row r="194" spans="4:29" ht="15" customHeight="1" x14ac:dyDescent="0.25">
      <c r="D194" s="73"/>
      <c r="E194" s="125" t="s">
        <v>453</v>
      </c>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row>
    <row r="195" spans="4:29" ht="15" customHeight="1" x14ac:dyDescent="0.25">
      <c r="D195" s="73"/>
      <c r="E195" s="125" t="s">
        <v>454</v>
      </c>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row>
    <row r="196" spans="4:29" ht="15" customHeight="1" x14ac:dyDescent="0.25">
      <c r="D196" s="73"/>
      <c r="E196" s="125" t="s">
        <v>455</v>
      </c>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row>
    <row r="197" spans="4:29" ht="15" customHeight="1" x14ac:dyDescent="0.25">
      <c r="D197" s="73"/>
      <c r="E197" s="125" t="s">
        <v>456</v>
      </c>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row>
    <row r="198" spans="4:29" ht="15" customHeight="1" x14ac:dyDescent="0.25">
      <c r="D198" s="73"/>
      <c r="E198" s="125" t="s">
        <v>457</v>
      </c>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row>
    <row r="199" spans="4:29" ht="15" customHeight="1" x14ac:dyDescent="0.25">
      <c r="D199" s="73"/>
      <c r="E199" s="125" t="s">
        <v>458</v>
      </c>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row>
    <row r="200" spans="4:29" ht="15" customHeight="1" x14ac:dyDescent="0.25">
      <c r="D200" s="73"/>
      <c r="E200" s="125" t="s">
        <v>459</v>
      </c>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row>
    <row r="201" spans="4:29" ht="15" customHeight="1" x14ac:dyDescent="0.25">
      <c r="D201" s="73"/>
      <c r="E201" s="125" t="s">
        <v>460</v>
      </c>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row>
    <row r="202" spans="4:29" ht="15" customHeight="1" x14ac:dyDescent="0.25">
      <c r="D202" s="73"/>
      <c r="E202" s="125" t="s">
        <v>461</v>
      </c>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row>
    <row r="203" spans="4:29" ht="15" customHeight="1" x14ac:dyDescent="0.25">
      <c r="D203" s="73"/>
      <c r="E203" s="125" t="s">
        <v>462</v>
      </c>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row>
    <row r="204" spans="4:29" ht="15" customHeight="1" x14ac:dyDescent="0.25">
      <c r="D204" s="73"/>
      <c r="E204" s="125" t="s">
        <v>463</v>
      </c>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row>
    <row r="205" spans="4:29" ht="15" customHeight="1" x14ac:dyDescent="0.25">
      <c r="D205" s="73"/>
      <c r="E205" s="125" t="s">
        <v>464</v>
      </c>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row>
    <row r="206" spans="4:29" ht="15" customHeight="1" x14ac:dyDescent="0.25">
      <c r="D206" s="73"/>
      <c r="E206" s="125" t="s">
        <v>465</v>
      </c>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row>
    <row r="207" spans="4:29" ht="15" customHeight="1" x14ac:dyDescent="0.25">
      <c r="D207" s="73"/>
      <c r="E207" s="125" t="s">
        <v>466</v>
      </c>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row>
    <row r="208" spans="4:29" ht="15" customHeight="1" x14ac:dyDescent="0.25">
      <c r="D208" s="73"/>
      <c r="E208" s="125" t="s">
        <v>467</v>
      </c>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row>
    <row r="209" spans="4:29" ht="15" customHeight="1" x14ac:dyDescent="0.25">
      <c r="D209" s="73"/>
      <c r="E209" s="125" t="s">
        <v>468</v>
      </c>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row>
    <row r="210" spans="4:29" ht="15" customHeight="1" x14ac:dyDescent="0.25">
      <c r="D210" s="73"/>
      <c r="E210" s="125" t="s">
        <v>469</v>
      </c>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row>
    <row r="211" spans="4:29" ht="15" customHeight="1" x14ac:dyDescent="0.25">
      <c r="D211" s="73"/>
      <c r="E211" s="125" t="s">
        <v>470</v>
      </c>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row>
    <row r="212" spans="4:29" ht="15" customHeight="1" x14ac:dyDescent="0.25">
      <c r="D212" s="73"/>
      <c r="E212" s="125" t="s">
        <v>471</v>
      </c>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row>
    <row r="213" spans="4:29" ht="15" customHeight="1" x14ac:dyDescent="0.25">
      <c r="D213" s="73"/>
      <c r="E213" s="125" t="s">
        <v>472</v>
      </c>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row>
    <row r="214" spans="4:29" ht="15" customHeight="1" x14ac:dyDescent="0.25">
      <c r="D214" s="73"/>
      <c r="E214" s="125" t="s">
        <v>473</v>
      </c>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row>
    <row r="215" spans="4:29" ht="15" customHeight="1" x14ac:dyDescent="0.25">
      <c r="D215" s="73"/>
      <c r="E215" s="125" t="s">
        <v>474</v>
      </c>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row>
    <row r="216" spans="4:29" ht="15" customHeight="1" x14ac:dyDescent="0.25">
      <c r="D216" s="73"/>
      <c r="E216" s="125" t="s">
        <v>475</v>
      </c>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row>
    <row r="217" spans="4:29" ht="15" customHeight="1" x14ac:dyDescent="0.25">
      <c r="D217" s="73"/>
      <c r="E217" s="125" t="s">
        <v>476</v>
      </c>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row>
    <row r="218" spans="4:29" ht="15" customHeight="1" x14ac:dyDescent="0.25">
      <c r="D218" s="73"/>
      <c r="E218" s="125" t="s">
        <v>477</v>
      </c>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row>
    <row r="219" spans="4:29" ht="15" customHeight="1" x14ac:dyDescent="0.25">
      <c r="D219" s="73"/>
      <c r="E219" s="125" t="s">
        <v>478</v>
      </c>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row>
    <row r="220" spans="4:29" ht="15" customHeight="1" x14ac:dyDescent="0.25">
      <c r="D220" s="73"/>
      <c r="E220" s="125" t="s">
        <v>479</v>
      </c>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row>
    <row r="221" spans="4:29" ht="15" customHeight="1" x14ac:dyDescent="0.25">
      <c r="D221" s="73"/>
      <c r="E221" s="125" t="s">
        <v>480</v>
      </c>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row>
    <row r="222" spans="4:29" ht="15" customHeight="1" x14ac:dyDescent="0.25">
      <c r="D222" s="73"/>
      <c r="E222" s="125" t="s">
        <v>481</v>
      </c>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row>
    <row r="223" spans="4:29" ht="15" customHeight="1" x14ac:dyDescent="0.25">
      <c r="D223" s="73"/>
      <c r="E223" s="125" t="s">
        <v>482</v>
      </c>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row>
    <row r="224" spans="4:29" ht="15" customHeight="1" x14ac:dyDescent="0.25">
      <c r="D224" s="73"/>
      <c r="E224" s="125" t="s">
        <v>483</v>
      </c>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row>
    <row r="225" spans="4:29" ht="15" customHeight="1" x14ac:dyDescent="0.25">
      <c r="D225" s="73"/>
      <c r="E225" s="125" t="s">
        <v>484</v>
      </c>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row>
    <row r="226" spans="4:29" ht="15" customHeight="1" x14ac:dyDescent="0.25">
      <c r="D226" s="73"/>
      <c r="E226" s="125" t="s">
        <v>485</v>
      </c>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row>
    <row r="227" spans="4:29" ht="15" customHeight="1" x14ac:dyDescent="0.25">
      <c r="D227" s="73"/>
      <c r="E227" s="125" t="s">
        <v>486</v>
      </c>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row>
    <row r="228" spans="4:29" ht="15" customHeight="1" x14ac:dyDescent="0.25">
      <c r="D228" s="73"/>
      <c r="E228" s="125" t="s">
        <v>487</v>
      </c>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row>
    <row r="229" spans="4:29" ht="15" customHeight="1" x14ac:dyDescent="0.25">
      <c r="D229" s="73"/>
      <c r="E229" s="125" t="s">
        <v>488</v>
      </c>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row>
    <row r="230" spans="4:29" ht="15" customHeight="1" x14ac:dyDescent="0.25">
      <c r="D230" s="73"/>
      <c r="E230" s="125" t="s">
        <v>489</v>
      </c>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row>
    <row r="231" spans="4:29" ht="15" customHeight="1" x14ac:dyDescent="0.25">
      <c r="D231" s="73"/>
      <c r="E231" s="125" t="s">
        <v>490</v>
      </c>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row>
    <row r="232" spans="4:29" ht="15" customHeight="1" x14ac:dyDescent="0.25">
      <c r="D232" s="73"/>
      <c r="E232" s="125" t="s">
        <v>491</v>
      </c>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row>
    <row r="233" spans="4:29" ht="15" customHeight="1" x14ac:dyDescent="0.25">
      <c r="D233" s="73"/>
      <c r="E233" s="125" t="s">
        <v>492</v>
      </c>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row>
    <row r="234" spans="4:29" ht="15" customHeight="1" x14ac:dyDescent="0.25">
      <c r="D234" s="73"/>
      <c r="E234" s="125" t="s">
        <v>493</v>
      </c>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row>
    <row r="235" spans="4:29" ht="15" customHeight="1" x14ac:dyDescent="0.25">
      <c r="D235" s="73"/>
      <c r="E235" s="125" t="s">
        <v>494</v>
      </c>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row>
    <row r="236" spans="4:29" ht="15" customHeight="1" x14ac:dyDescent="0.25">
      <c r="D236" s="73"/>
      <c r="E236" s="125" t="s">
        <v>495</v>
      </c>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row>
    <row r="237" spans="4:29" ht="15" customHeight="1" x14ac:dyDescent="0.25">
      <c r="D237" s="73"/>
      <c r="E237" s="125" t="s">
        <v>496</v>
      </c>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row>
    <row r="238" spans="4:29" ht="15" customHeight="1" x14ac:dyDescent="0.25">
      <c r="D238" s="73"/>
      <c r="E238" s="125" t="s">
        <v>497</v>
      </c>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row>
    <row r="239" spans="4:29" ht="15" customHeight="1" x14ac:dyDescent="0.25">
      <c r="D239" s="73"/>
      <c r="E239" s="125" t="s">
        <v>498</v>
      </c>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row>
    <row r="240" spans="4:29" ht="15" customHeight="1" x14ac:dyDescent="0.25">
      <c r="D240" s="73"/>
      <c r="E240" s="125" t="s">
        <v>499</v>
      </c>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row>
    <row r="241" spans="4:29" ht="15" customHeight="1" x14ac:dyDescent="0.25">
      <c r="D241" s="73"/>
      <c r="E241" s="125" t="s">
        <v>500</v>
      </c>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row>
    <row r="242" spans="4:29" ht="15" customHeight="1" x14ac:dyDescent="0.25">
      <c r="D242" s="73"/>
      <c r="E242" s="125" t="s">
        <v>501</v>
      </c>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row>
    <row r="243" spans="4:29" ht="15" customHeight="1" x14ac:dyDescent="0.25">
      <c r="D243" s="73"/>
      <c r="E243" s="125" t="s">
        <v>502</v>
      </c>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row>
    <row r="244" spans="4:29" ht="15" customHeight="1" x14ac:dyDescent="0.25">
      <c r="D244" s="73"/>
      <c r="E244" s="125" t="s">
        <v>503</v>
      </c>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row>
    <row r="245" spans="4:29" ht="15" customHeight="1" x14ac:dyDescent="0.25">
      <c r="D245" s="73"/>
      <c r="E245" s="125" t="s">
        <v>504</v>
      </c>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row>
    <row r="246" spans="4:29" ht="15" customHeight="1" x14ac:dyDescent="0.25">
      <c r="D246" s="73"/>
      <c r="E246" s="125" t="s">
        <v>505</v>
      </c>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row>
    <row r="247" spans="4:29" ht="15" customHeight="1" x14ac:dyDescent="0.25">
      <c r="D247" s="73"/>
      <c r="E247" s="125" t="s">
        <v>506</v>
      </c>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row>
    <row r="248" spans="4:29" ht="15" customHeight="1" x14ac:dyDescent="0.25">
      <c r="D248" s="73"/>
      <c r="E248" s="125" t="s">
        <v>507</v>
      </c>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row>
    <row r="249" spans="4:29" ht="15" customHeight="1" x14ac:dyDescent="0.25">
      <c r="D249" s="73"/>
      <c r="E249" s="125" t="s">
        <v>508</v>
      </c>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row>
    <row r="250" spans="4:29" ht="15" customHeight="1" x14ac:dyDescent="0.25">
      <c r="D250" s="73"/>
      <c r="E250" s="125" t="s">
        <v>509</v>
      </c>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row>
    <row r="251" spans="4:29" ht="15" customHeight="1" x14ac:dyDescent="0.25">
      <c r="D251" s="73"/>
      <c r="E251" s="125" t="s">
        <v>510</v>
      </c>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row>
    <row r="252" spans="4:29" ht="15" customHeight="1" x14ac:dyDescent="0.25">
      <c r="D252" s="73"/>
      <c r="E252" s="125" t="s">
        <v>511</v>
      </c>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row>
    <row r="253" spans="4:29" ht="15" customHeight="1" x14ac:dyDescent="0.25">
      <c r="D253" s="73"/>
      <c r="E253" s="125" t="s">
        <v>512</v>
      </c>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row>
    <row r="254" spans="4:29" ht="15" customHeight="1" x14ac:dyDescent="0.25">
      <c r="D254" s="73"/>
      <c r="E254" s="125" t="s">
        <v>513</v>
      </c>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row>
    <row r="255" spans="4:29" ht="15" customHeight="1" x14ac:dyDescent="0.25">
      <c r="D255" s="73"/>
      <c r="E255" s="125" t="s">
        <v>514</v>
      </c>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row>
    <row r="256" spans="4:29" ht="15" customHeight="1" x14ac:dyDescent="0.25">
      <c r="D256" s="73"/>
      <c r="E256" s="125" t="s">
        <v>515</v>
      </c>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row>
    <row r="257" spans="4:29" ht="15" customHeight="1" x14ac:dyDescent="0.25">
      <c r="D257" s="73"/>
      <c r="E257" s="125" t="s">
        <v>516</v>
      </c>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row>
    <row r="258" spans="4:29" ht="15" customHeight="1" x14ac:dyDescent="0.25">
      <c r="D258" s="73"/>
      <c r="E258" s="125" t="s">
        <v>517</v>
      </c>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row>
    <row r="259" spans="4:29" ht="15" customHeight="1" x14ac:dyDescent="0.25">
      <c r="D259" s="73"/>
      <c r="E259" s="125" t="s">
        <v>518</v>
      </c>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row>
    <row r="260" spans="4:29" ht="15" customHeight="1" x14ac:dyDescent="0.25">
      <c r="D260" s="73"/>
      <c r="E260" s="125" t="s">
        <v>519</v>
      </c>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row>
    <row r="261" spans="4:29" ht="15" customHeight="1" x14ac:dyDescent="0.25">
      <c r="D261" s="73"/>
      <c r="E261" s="125" t="s">
        <v>520</v>
      </c>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row>
    <row r="262" spans="4:29" ht="15" customHeight="1" x14ac:dyDescent="0.25">
      <c r="D262" s="73"/>
      <c r="E262" s="125" t="s">
        <v>521</v>
      </c>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row>
    <row r="263" spans="4:29" ht="15" customHeight="1" x14ac:dyDescent="0.25">
      <c r="D263" s="73"/>
      <c r="E263" s="125" t="s">
        <v>522</v>
      </c>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row>
    <row r="264" spans="4:29" ht="15" customHeight="1" x14ac:dyDescent="0.25">
      <c r="D264" s="73"/>
      <c r="E264" s="125" t="s">
        <v>523</v>
      </c>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row>
    <row r="265" spans="4:29" ht="15" customHeight="1" x14ac:dyDescent="0.25">
      <c r="D265" s="73"/>
      <c r="E265" s="125" t="s">
        <v>524</v>
      </c>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row>
    <row r="266" spans="4:29" ht="15" customHeight="1" x14ac:dyDescent="0.25">
      <c r="D266" s="73"/>
      <c r="E266" s="125" t="s">
        <v>525</v>
      </c>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row>
    <row r="267" spans="4:29" ht="15" customHeight="1" x14ac:dyDescent="0.25">
      <c r="D267" s="73"/>
      <c r="E267" s="125" t="s">
        <v>526</v>
      </c>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row>
    <row r="268" spans="4:29" ht="15" customHeight="1" x14ac:dyDescent="0.25">
      <c r="D268" s="73"/>
      <c r="E268" s="125" t="s">
        <v>527</v>
      </c>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row>
    <row r="269" spans="4:29" ht="15" customHeight="1" x14ac:dyDescent="0.25">
      <c r="D269" s="73"/>
      <c r="E269" s="125" t="s">
        <v>528</v>
      </c>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row>
    <row r="270" spans="4:29" ht="15" customHeight="1" x14ac:dyDescent="0.25">
      <c r="D270" s="73"/>
      <c r="E270" s="125" t="s">
        <v>529</v>
      </c>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row>
    <row r="271" spans="4:29" ht="15" customHeight="1" x14ac:dyDescent="0.25">
      <c r="D271" s="73"/>
      <c r="E271" s="125" t="s">
        <v>530</v>
      </c>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row>
    <row r="272" spans="4:29" ht="15" customHeight="1" x14ac:dyDescent="0.25">
      <c r="D272" s="73"/>
      <c r="E272" s="125" t="s">
        <v>531</v>
      </c>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row>
    <row r="273" spans="4:29" ht="15" customHeight="1" x14ac:dyDescent="0.25">
      <c r="D273" s="73"/>
      <c r="E273" s="125" t="s">
        <v>532</v>
      </c>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row>
    <row r="274" spans="4:29" ht="15" customHeight="1" x14ac:dyDescent="0.25">
      <c r="D274" s="73"/>
      <c r="E274" s="125" t="s">
        <v>533</v>
      </c>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row>
    <row r="275" spans="4:29" ht="15" customHeight="1" x14ac:dyDescent="0.25">
      <c r="D275" s="73"/>
      <c r="E275" s="125" t="s">
        <v>534</v>
      </c>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row>
    <row r="276" spans="4:29" ht="15" customHeight="1" x14ac:dyDescent="0.25">
      <c r="D276" s="73"/>
      <c r="E276" s="125" t="s">
        <v>535</v>
      </c>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row>
    <row r="277" spans="4:29" ht="15" customHeight="1" x14ac:dyDescent="0.25">
      <c r="D277" s="73"/>
      <c r="E277" s="125" t="s">
        <v>536</v>
      </c>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row>
    <row r="278" spans="4:29" ht="15" customHeight="1" x14ac:dyDescent="0.25">
      <c r="D278" s="73"/>
      <c r="E278" s="125" t="s">
        <v>537</v>
      </c>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row>
    <row r="279" spans="4:29" ht="15" customHeight="1" x14ac:dyDescent="0.25">
      <c r="D279" s="73"/>
      <c r="E279" s="125" t="s">
        <v>538</v>
      </c>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row>
    <row r="280" spans="4:29" ht="15" customHeight="1" x14ac:dyDescent="0.25">
      <c r="D280" s="73"/>
      <c r="E280" s="125" t="s">
        <v>539</v>
      </c>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row>
    <row r="281" spans="4:29" ht="15" customHeight="1" x14ac:dyDescent="0.25">
      <c r="D281" s="73"/>
      <c r="E281" s="125" t="s">
        <v>540</v>
      </c>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row>
    <row r="282" spans="4:29" ht="15" customHeight="1" x14ac:dyDescent="0.25">
      <c r="D282" s="73"/>
      <c r="E282" s="125" t="s">
        <v>541</v>
      </c>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row>
    <row r="283" spans="4:29" ht="15" customHeight="1" x14ac:dyDescent="0.25">
      <c r="D283" s="73"/>
      <c r="E283" s="125" t="s">
        <v>542</v>
      </c>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row>
    <row r="284" spans="4:29" ht="15" customHeight="1" x14ac:dyDescent="0.25">
      <c r="D284" s="73"/>
      <c r="E284" s="125" t="s">
        <v>543</v>
      </c>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row>
    <row r="285" spans="4:29" ht="15" customHeight="1" x14ac:dyDescent="0.25">
      <c r="D285" s="73"/>
      <c r="E285" s="125" t="s">
        <v>544</v>
      </c>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row>
    <row r="286" spans="4:29" ht="15" customHeight="1" x14ac:dyDescent="0.25">
      <c r="D286" s="73"/>
      <c r="E286" s="125" t="s">
        <v>545</v>
      </c>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row>
    <row r="287" spans="4:29" ht="15" customHeight="1" x14ac:dyDescent="0.25">
      <c r="D287" s="73"/>
      <c r="E287" s="125" t="s">
        <v>546</v>
      </c>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row>
    <row r="288" spans="4:29" ht="15" customHeight="1" x14ac:dyDescent="0.25">
      <c r="D288" s="73"/>
      <c r="E288" s="125" t="s">
        <v>547</v>
      </c>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row>
    <row r="289" spans="4:29" ht="15" customHeight="1" x14ac:dyDescent="0.25">
      <c r="D289" s="73"/>
      <c r="E289" s="125" t="s">
        <v>548</v>
      </c>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row>
    <row r="290" spans="4:29" ht="15" customHeight="1" x14ac:dyDescent="0.25">
      <c r="D290" s="73"/>
      <c r="E290" s="125" t="s">
        <v>549</v>
      </c>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row>
    <row r="291" spans="4:29" ht="15" customHeight="1" x14ac:dyDescent="0.25">
      <c r="D291" s="73"/>
      <c r="E291" s="125" t="s">
        <v>550</v>
      </c>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row>
    <row r="292" spans="4:29" ht="15" customHeight="1" x14ac:dyDescent="0.25">
      <c r="D292" s="73"/>
      <c r="E292" s="125" t="s">
        <v>551</v>
      </c>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row>
    <row r="293" spans="4:29" ht="15" customHeight="1" x14ac:dyDescent="0.25">
      <c r="D293" s="73"/>
      <c r="E293" s="125" t="s">
        <v>552</v>
      </c>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row>
    <row r="294" spans="4:29" ht="15" customHeight="1" x14ac:dyDescent="0.25">
      <c r="D294" s="73"/>
      <c r="E294" s="125" t="s">
        <v>553</v>
      </c>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row>
    <row r="295" spans="4:29" ht="15" customHeight="1" x14ac:dyDescent="0.25">
      <c r="D295" s="73"/>
      <c r="E295" s="125" t="s">
        <v>554</v>
      </c>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row>
    <row r="296" spans="4:29" ht="15" customHeight="1" x14ac:dyDescent="0.25">
      <c r="D296" s="73"/>
      <c r="E296" s="125" t="s">
        <v>555</v>
      </c>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row>
    <row r="297" spans="4:29" ht="15" customHeight="1" x14ac:dyDescent="0.25">
      <c r="D297" s="73"/>
      <c r="E297" s="125" t="s">
        <v>556</v>
      </c>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row>
    <row r="298" spans="4:29" ht="15" customHeight="1" x14ac:dyDescent="0.25">
      <c r="D298" s="73"/>
      <c r="E298" s="125" t="s">
        <v>557</v>
      </c>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row>
    <row r="299" spans="4:29" ht="15" customHeight="1" x14ac:dyDescent="0.25">
      <c r="D299" s="73"/>
      <c r="E299" s="125" t="s">
        <v>558</v>
      </c>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row>
    <row r="300" spans="4:29" ht="15" customHeight="1" x14ac:dyDescent="0.25">
      <c r="D300" s="73"/>
      <c r="E300" s="125" t="s">
        <v>559</v>
      </c>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row>
    <row r="301" spans="4:29" ht="15" customHeight="1" x14ac:dyDescent="0.25">
      <c r="D301" s="73"/>
      <c r="E301" s="125" t="s">
        <v>560</v>
      </c>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row>
    <row r="302" spans="4:29" ht="15" customHeight="1" x14ac:dyDescent="0.25">
      <c r="D302" s="73"/>
      <c r="E302" s="125" t="s">
        <v>561</v>
      </c>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row>
    <row r="303" spans="4:29" ht="15" customHeight="1" x14ac:dyDescent="0.25">
      <c r="D303" s="73"/>
      <c r="E303" s="125" t="s">
        <v>562</v>
      </c>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row>
    <row r="304" spans="4:29" ht="15" customHeight="1" x14ac:dyDescent="0.25">
      <c r="D304" s="73"/>
      <c r="E304" s="125" t="s">
        <v>563</v>
      </c>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row>
    <row r="305" spans="4:29" ht="15" customHeight="1" x14ac:dyDescent="0.25">
      <c r="D305" s="73"/>
      <c r="E305" s="125" t="s">
        <v>564</v>
      </c>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row>
    <row r="306" spans="4:29" ht="15" customHeight="1" x14ac:dyDescent="0.25">
      <c r="D306" s="73"/>
      <c r="E306" s="125" t="s">
        <v>565</v>
      </c>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row>
    <row r="307" spans="4:29" ht="15" customHeight="1" x14ac:dyDescent="0.25">
      <c r="D307" s="73"/>
      <c r="E307" s="125" t="s">
        <v>566</v>
      </c>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row>
    <row r="308" spans="4:29" ht="15" customHeight="1" x14ac:dyDescent="0.25">
      <c r="D308" s="73"/>
      <c r="E308" s="125" t="s">
        <v>567</v>
      </c>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row>
    <row r="309" spans="4:29" ht="15" customHeight="1" x14ac:dyDescent="0.25">
      <c r="D309" s="73"/>
      <c r="E309" s="125" t="s">
        <v>568</v>
      </c>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row>
    <row r="310" spans="4:29" ht="15" customHeight="1" x14ac:dyDescent="0.25">
      <c r="D310" s="73"/>
      <c r="E310" s="125" t="s">
        <v>569</v>
      </c>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row>
    <row r="311" spans="4:29" ht="15" customHeight="1" x14ac:dyDescent="0.25">
      <c r="D311" s="73"/>
      <c r="E311" s="125" t="s">
        <v>570</v>
      </c>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row>
    <row r="312" spans="4:29" ht="15" customHeight="1" x14ac:dyDescent="0.25">
      <c r="D312" s="73"/>
      <c r="E312" s="125" t="s">
        <v>571</v>
      </c>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row>
    <row r="313" spans="4:29" ht="15" customHeight="1" x14ac:dyDescent="0.25">
      <c r="D313" s="73"/>
      <c r="E313" s="125" t="s">
        <v>572</v>
      </c>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row>
    <row r="314" spans="4:29" ht="15" customHeight="1" x14ac:dyDescent="0.25">
      <c r="D314" s="73"/>
      <c r="E314" s="125" t="s">
        <v>573</v>
      </c>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row>
    <row r="315" spans="4:29" ht="15" customHeight="1" x14ac:dyDescent="0.25">
      <c r="D315" s="73"/>
      <c r="E315" s="125" t="s">
        <v>574</v>
      </c>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row>
    <row r="316" spans="4:29" ht="15" customHeight="1" x14ac:dyDescent="0.25">
      <c r="D316" s="73"/>
      <c r="E316" s="125" t="s">
        <v>575</v>
      </c>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row>
    <row r="317" spans="4:29" ht="15" customHeight="1" x14ac:dyDescent="0.25">
      <c r="D317" s="73"/>
      <c r="E317" s="125" t="s">
        <v>576</v>
      </c>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row>
    <row r="318" spans="4:29" ht="15" customHeight="1" x14ac:dyDescent="0.25">
      <c r="D318" s="73"/>
      <c r="E318" s="125" t="s">
        <v>577</v>
      </c>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row>
    <row r="319" spans="4:29" ht="15" customHeight="1" x14ac:dyDescent="0.25">
      <c r="D319" s="73"/>
      <c r="E319" s="125" t="s">
        <v>578</v>
      </c>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row>
    <row r="320" spans="4:29" ht="15" customHeight="1" x14ac:dyDescent="0.25">
      <c r="D320" s="73"/>
      <c r="E320" s="125" t="s">
        <v>579</v>
      </c>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row>
    <row r="321" spans="4:29" ht="15" customHeight="1" x14ac:dyDescent="0.25">
      <c r="D321" s="73"/>
      <c r="E321" s="125" t="s">
        <v>580</v>
      </c>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row>
    <row r="322" spans="4:29" ht="15" customHeight="1" x14ac:dyDescent="0.25">
      <c r="D322" s="73"/>
      <c r="E322" s="125" t="s">
        <v>581</v>
      </c>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row>
    <row r="323" spans="4:29" ht="15" customHeight="1" x14ac:dyDescent="0.25">
      <c r="D323" s="73"/>
      <c r="E323" s="125" t="s">
        <v>582</v>
      </c>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row>
    <row r="324" spans="4:29" ht="15" customHeight="1" x14ac:dyDescent="0.25">
      <c r="D324" s="73"/>
      <c r="E324" s="125" t="s">
        <v>583</v>
      </c>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row>
    <row r="325" spans="4:29" ht="15" customHeight="1" x14ac:dyDescent="0.25">
      <c r="D325" s="73"/>
      <c r="E325" s="125" t="s">
        <v>584</v>
      </c>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row>
    <row r="326" spans="4:29" ht="15" customHeight="1" x14ac:dyDescent="0.25">
      <c r="D326" s="73"/>
      <c r="E326" s="125" t="s">
        <v>585</v>
      </c>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row>
    <row r="327" spans="4:29" ht="15" customHeight="1" x14ac:dyDescent="0.25">
      <c r="D327" s="73"/>
      <c r="E327" s="125" t="s">
        <v>586</v>
      </c>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row>
    <row r="328" spans="4:29" ht="15" customHeight="1" x14ac:dyDescent="0.25">
      <c r="D328" s="73"/>
      <c r="E328" s="125" t="s">
        <v>587</v>
      </c>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row>
    <row r="329" spans="4:29" ht="15" customHeight="1" x14ac:dyDescent="0.25">
      <c r="D329" s="73"/>
      <c r="E329" s="125" t="s">
        <v>588</v>
      </c>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row>
    <row r="330" spans="4:29" ht="15" customHeight="1" x14ac:dyDescent="0.25">
      <c r="D330" s="73"/>
      <c r="E330" s="125" t="s">
        <v>589</v>
      </c>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row>
    <row r="331" spans="4:29" ht="15" customHeight="1" x14ac:dyDescent="0.25">
      <c r="D331" s="73"/>
      <c r="E331" s="125" t="s">
        <v>590</v>
      </c>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row>
    <row r="332" spans="4:29" ht="15" customHeight="1" x14ac:dyDescent="0.25">
      <c r="D332" s="73"/>
      <c r="E332" s="125" t="s">
        <v>591</v>
      </c>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row>
    <row r="333" spans="4:29" ht="15" customHeight="1" x14ac:dyDescent="0.25">
      <c r="D333" s="73"/>
      <c r="E333" s="125" t="s">
        <v>592</v>
      </c>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row>
    <row r="334" spans="4:29" ht="15" customHeight="1" x14ac:dyDescent="0.25">
      <c r="D334" s="73"/>
      <c r="E334" s="125" t="s">
        <v>593</v>
      </c>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row>
    <row r="335" spans="4:29" ht="15" customHeight="1" x14ac:dyDescent="0.25">
      <c r="D335" s="73"/>
      <c r="E335" s="125" t="s">
        <v>594</v>
      </c>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row>
    <row r="336" spans="4:29" ht="15" customHeight="1" x14ac:dyDescent="0.25">
      <c r="D336" s="73"/>
      <c r="E336" s="125" t="s">
        <v>595</v>
      </c>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row>
    <row r="337" spans="4:29" ht="15" customHeight="1" x14ac:dyDescent="0.25">
      <c r="D337" s="73"/>
      <c r="E337" s="125" t="s">
        <v>596</v>
      </c>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row>
    <row r="338" spans="4:29" ht="15" customHeight="1" x14ac:dyDescent="0.25">
      <c r="D338" s="73"/>
      <c r="E338" s="125" t="s">
        <v>597</v>
      </c>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row>
    <row r="339" spans="4:29" ht="15" customHeight="1" x14ac:dyDescent="0.25">
      <c r="D339" s="73"/>
      <c r="E339" s="125" t="s">
        <v>598</v>
      </c>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row>
    <row r="340" spans="4:29" ht="15" customHeight="1" x14ac:dyDescent="0.25">
      <c r="D340" s="73"/>
      <c r="E340" s="125" t="s">
        <v>599</v>
      </c>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row>
    <row r="341" spans="4:29" ht="15" customHeight="1" x14ac:dyDescent="0.25">
      <c r="D341" s="73"/>
      <c r="E341" s="125" t="s">
        <v>600</v>
      </c>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row>
    <row r="342" spans="4:29" ht="15" customHeight="1" x14ac:dyDescent="0.25">
      <c r="D342" s="73"/>
      <c r="E342" s="125" t="s">
        <v>601</v>
      </c>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row>
    <row r="343" spans="4:29" ht="15" customHeight="1" x14ac:dyDescent="0.25">
      <c r="D343" s="73"/>
      <c r="E343" s="125" t="s">
        <v>602</v>
      </c>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row>
    <row r="344" spans="4:29" ht="15" customHeight="1" x14ac:dyDescent="0.25">
      <c r="D344" s="73"/>
      <c r="E344" s="125" t="s">
        <v>603</v>
      </c>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row>
    <row r="345" spans="4:29" ht="15" customHeight="1" x14ac:dyDescent="0.25">
      <c r="D345" s="73"/>
      <c r="E345" s="125" t="s">
        <v>604</v>
      </c>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row>
    <row r="346" spans="4:29" ht="15" customHeight="1" x14ac:dyDescent="0.25">
      <c r="D346" s="73"/>
      <c r="E346" s="125" t="s">
        <v>605</v>
      </c>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row>
    <row r="347" spans="4:29" ht="15" customHeight="1" x14ac:dyDescent="0.25">
      <c r="D347" s="73"/>
      <c r="E347" s="125" t="s">
        <v>606</v>
      </c>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row>
    <row r="348" spans="4:29" ht="15" customHeight="1" x14ac:dyDescent="0.25">
      <c r="D348" s="73"/>
      <c r="E348" s="125" t="s">
        <v>607</v>
      </c>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row>
    <row r="349" spans="4:29" ht="15" customHeight="1" x14ac:dyDescent="0.25">
      <c r="D349" s="73"/>
      <c r="E349" s="125" t="s">
        <v>608</v>
      </c>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row>
    <row r="350" spans="4:29" ht="15" customHeight="1" x14ac:dyDescent="0.25">
      <c r="D350" s="73"/>
      <c r="E350" s="125" t="s">
        <v>609</v>
      </c>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row>
    <row r="351" spans="4:29" ht="15" customHeight="1" x14ac:dyDescent="0.25">
      <c r="D351" s="73"/>
      <c r="E351" s="125" t="s">
        <v>610</v>
      </c>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row>
    <row r="352" spans="4:29" ht="15" customHeight="1" x14ac:dyDescent="0.25">
      <c r="D352" s="73"/>
      <c r="E352" s="125" t="s">
        <v>611</v>
      </c>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row>
    <row r="353" spans="4:29" ht="15" customHeight="1" x14ac:dyDescent="0.25">
      <c r="D353" s="73"/>
      <c r="E353" s="125" t="s">
        <v>612</v>
      </c>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row>
    <row r="354" spans="4:29" ht="15" customHeight="1" x14ac:dyDescent="0.25">
      <c r="D354" s="73"/>
      <c r="E354" s="125" t="s">
        <v>613</v>
      </c>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row>
    <row r="355" spans="4:29" ht="15" customHeight="1" x14ac:dyDescent="0.25">
      <c r="D355" s="73"/>
      <c r="E355" s="125" t="s">
        <v>614</v>
      </c>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row>
    <row r="356" spans="4:29" ht="15" customHeight="1" x14ac:dyDescent="0.25">
      <c r="D356" s="73"/>
      <c r="E356" s="125" t="s">
        <v>615</v>
      </c>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row>
    <row r="357" spans="4:29" ht="15" customHeight="1" x14ac:dyDescent="0.25">
      <c r="D357" s="73"/>
      <c r="E357" s="125" t="s">
        <v>616</v>
      </c>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row>
    <row r="358" spans="4:29" ht="15" customHeight="1" x14ac:dyDescent="0.25">
      <c r="D358" s="73"/>
      <c r="E358" s="125" t="s">
        <v>617</v>
      </c>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row>
    <row r="359" spans="4:29" ht="15" customHeight="1" x14ac:dyDescent="0.25">
      <c r="D359" s="73"/>
      <c r="E359" s="125" t="s">
        <v>618</v>
      </c>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row>
    <row r="360" spans="4:29" ht="15" customHeight="1" x14ac:dyDescent="0.25">
      <c r="D360" s="73"/>
      <c r="E360" s="125" t="s">
        <v>619</v>
      </c>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row>
    <row r="361" spans="4:29" ht="15" customHeight="1" x14ac:dyDescent="0.25">
      <c r="D361" s="73"/>
      <c r="E361" s="125" t="s">
        <v>620</v>
      </c>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row>
    <row r="362" spans="4:29" ht="15" customHeight="1" x14ac:dyDescent="0.25">
      <c r="D362" s="73"/>
      <c r="E362" s="125" t="s">
        <v>621</v>
      </c>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row>
    <row r="363" spans="4:29" ht="15" customHeight="1" x14ac:dyDescent="0.25">
      <c r="D363" s="73"/>
      <c r="E363" s="125" t="s">
        <v>622</v>
      </c>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row>
    <row r="364" spans="4:29" ht="15" customHeight="1" x14ac:dyDescent="0.25">
      <c r="D364" s="73"/>
      <c r="E364" s="125" t="s">
        <v>623</v>
      </c>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row>
    <row r="365" spans="4:29" ht="15" customHeight="1" x14ac:dyDescent="0.25">
      <c r="D365" s="73"/>
      <c r="E365" s="125" t="s">
        <v>624</v>
      </c>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row>
    <row r="366" spans="4:29" ht="15" customHeight="1" x14ac:dyDescent="0.25">
      <c r="D366" s="73"/>
      <c r="E366" s="125" t="s">
        <v>625</v>
      </c>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row>
    <row r="367" spans="4:29" ht="15" customHeight="1" x14ac:dyDescent="0.25">
      <c r="D367" s="73"/>
      <c r="E367" s="125" t="s">
        <v>626</v>
      </c>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row>
    <row r="368" spans="4:29" ht="15" customHeight="1" x14ac:dyDescent="0.25">
      <c r="D368" s="73"/>
      <c r="E368" s="125" t="s">
        <v>627</v>
      </c>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row>
    <row r="369" spans="4:29" ht="15" customHeight="1" x14ac:dyDescent="0.25">
      <c r="D369" s="73"/>
      <c r="E369" s="125" t="s">
        <v>628</v>
      </c>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row>
    <row r="370" spans="4:29" ht="15" customHeight="1" x14ac:dyDescent="0.25">
      <c r="D370" s="73"/>
      <c r="E370" s="125" t="s">
        <v>629</v>
      </c>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row>
    <row r="371" spans="4:29" ht="15" customHeight="1" x14ac:dyDescent="0.25">
      <c r="D371" s="73"/>
      <c r="E371" s="125" t="s">
        <v>630</v>
      </c>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row>
    <row r="372" spans="4:29" ht="15" customHeight="1" x14ac:dyDescent="0.25">
      <c r="D372" s="73"/>
      <c r="E372" s="125" t="s">
        <v>631</v>
      </c>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row>
    <row r="373" spans="4:29" ht="15" customHeight="1" x14ac:dyDescent="0.25">
      <c r="D373" s="73"/>
      <c r="E373" s="125" t="s">
        <v>632</v>
      </c>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row>
    <row r="374" spans="4:29" ht="15" customHeight="1" x14ac:dyDescent="0.25">
      <c r="D374" s="73"/>
      <c r="E374" s="125" t="s">
        <v>633</v>
      </c>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row>
    <row r="375" spans="4:29" ht="15" customHeight="1" x14ac:dyDescent="0.25">
      <c r="D375" s="73"/>
      <c r="E375" s="125" t="s">
        <v>634</v>
      </c>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row>
    <row r="376" spans="4:29" ht="15" customHeight="1" x14ac:dyDescent="0.25">
      <c r="D376" s="73"/>
      <c r="E376" s="125" t="s">
        <v>635</v>
      </c>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row>
    <row r="377" spans="4:29" ht="15" customHeight="1" x14ac:dyDescent="0.25">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row>
    <row r="378" spans="4:29" ht="15" customHeight="1" x14ac:dyDescent="0.25">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row>
    <row r="379" spans="4:29" ht="15" customHeight="1" x14ac:dyDescent="0.25">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row>
    <row r="380" spans="4:29" ht="15" customHeight="1" x14ac:dyDescent="0.25">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row>
    <row r="381" spans="4:29" ht="15" customHeight="1" x14ac:dyDescent="0.25">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row>
    <row r="382" spans="4:29" ht="15" customHeight="1" x14ac:dyDescent="0.25">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row>
    <row r="383" spans="4:29" ht="15" customHeight="1" x14ac:dyDescent="0.25">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row>
    <row r="384" spans="4:29" ht="15" customHeight="1" x14ac:dyDescent="0.25">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row>
    <row r="385" spans="4:29" ht="15" customHeight="1" x14ac:dyDescent="0.25">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row>
    <row r="386" spans="4:29" ht="15" customHeight="1" x14ac:dyDescent="0.25">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row>
    <row r="387" spans="4:29" ht="15" customHeight="1" x14ac:dyDescent="0.25">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row>
    <row r="388" spans="4:29" ht="15" customHeight="1" x14ac:dyDescent="0.25">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row>
    <row r="389" spans="4:29" ht="15" customHeight="1" x14ac:dyDescent="0.25">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row>
    <row r="390" spans="4:29" ht="15" customHeight="1" x14ac:dyDescent="0.25">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row>
    <row r="391" spans="4:29" ht="15" customHeight="1" x14ac:dyDescent="0.25">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row>
    <row r="392" spans="4:29" ht="15" customHeight="1" x14ac:dyDescent="0.25">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row>
    <row r="393" spans="4:29" ht="15" customHeight="1" x14ac:dyDescent="0.25">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row>
    <row r="394" spans="4:29" ht="15" customHeight="1" x14ac:dyDescent="0.25">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row>
    <row r="395" spans="4:29" ht="15" customHeight="1" x14ac:dyDescent="0.25">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row>
    <row r="396" spans="4:29" ht="15" customHeight="1" x14ac:dyDescent="0.25">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row>
    <row r="397" spans="4:29" ht="15" customHeight="1" x14ac:dyDescent="0.25">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row>
    <row r="398" spans="4:29" ht="15" customHeight="1" x14ac:dyDescent="0.25">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row>
    <row r="399" spans="4:29" ht="15" customHeight="1" x14ac:dyDescent="0.25">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row>
    <row r="400" spans="4:29" ht="15" customHeight="1" x14ac:dyDescent="0.25">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row>
    <row r="401" spans="4:29" ht="15" customHeight="1" x14ac:dyDescent="0.25">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row>
    <row r="402" spans="4:29" ht="15" customHeight="1" x14ac:dyDescent="0.25">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row>
    <row r="403" spans="4:29" ht="15" customHeight="1" x14ac:dyDescent="0.25">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row>
    <row r="404" spans="4:29" ht="15" customHeight="1" x14ac:dyDescent="0.25">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row>
    <row r="405" spans="4:29" ht="15" customHeight="1" x14ac:dyDescent="0.25">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row>
    <row r="406" spans="4:29" ht="15" customHeight="1" x14ac:dyDescent="0.25">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row>
    <row r="407" spans="4:29" ht="15" customHeight="1" x14ac:dyDescent="0.25">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row>
    <row r="408" spans="4:29" ht="15" customHeight="1" x14ac:dyDescent="0.25">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row>
    <row r="409" spans="4:29" ht="15" customHeight="1" x14ac:dyDescent="0.25">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row>
    <row r="410" spans="4:29" ht="15" customHeight="1" x14ac:dyDescent="0.25">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row>
    <row r="411" spans="4:29" ht="15" customHeight="1" x14ac:dyDescent="0.25">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row>
    <row r="412" spans="4:29" ht="15" customHeight="1" x14ac:dyDescent="0.25">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row>
    <row r="413" spans="4:29" ht="15" customHeight="1" x14ac:dyDescent="0.25">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row>
    <row r="414" spans="4:29" ht="15" customHeight="1" x14ac:dyDescent="0.25">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row>
    <row r="415" spans="4:29" ht="15" customHeight="1" x14ac:dyDescent="0.25">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row>
    <row r="416" spans="4:29" ht="15" customHeight="1" x14ac:dyDescent="0.25">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row>
    <row r="417" spans="4:29" ht="15" customHeight="1" x14ac:dyDescent="0.25">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row>
    <row r="418" spans="4:29" ht="15" customHeight="1" x14ac:dyDescent="0.25">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row>
    <row r="419" spans="4:29" ht="15" customHeight="1" x14ac:dyDescent="0.25">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row>
    <row r="420" spans="4:29" ht="15" customHeight="1" x14ac:dyDescent="0.25">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row>
    <row r="421" spans="4:29" ht="15" customHeight="1" x14ac:dyDescent="0.25">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row>
    <row r="422" spans="4:29" ht="15" customHeight="1" x14ac:dyDescent="0.25">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row>
    <row r="423" spans="4:29" ht="15" customHeight="1" x14ac:dyDescent="0.25">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row>
    <row r="424" spans="4:29" ht="15" customHeight="1" x14ac:dyDescent="0.25">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row>
    <row r="425" spans="4:29" ht="15" customHeight="1" x14ac:dyDescent="0.25">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row>
    <row r="426" spans="4:29" ht="15" customHeight="1" x14ac:dyDescent="0.25">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row>
    <row r="427" spans="4:29" ht="15" customHeight="1" x14ac:dyDescent="0.25">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row>
    <row r="428" spans="4:29" ht="15" customHeight="1" x14ac:dyDescent="0.25">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row>
    <row r="429" spans="4:29" ht="15" customHeight="1" x14ac:dyDescent="0.25">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row>
    <row r="430" spans="4:29" ht="15" customHeight="1" x14ac:dyDescent="0.25">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row>
    <row r="431" spans="4:29" ht="15" customHeight="1" x14ac:dyDescent="0.25">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row>
    <row r="432" spans="4:29" ht="15" customHeight="1" x14ac:dyDescent="0.25">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row>
    <row r="433" spans="4:29" ht="15" customHeight="1" x14ac:dyDescent="0.25">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row>
    <row r="434" spans="4:29" ht="15" customHeight="1" x14ac:dyDescent="0.25">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row>
    <row r="435" spans="4:29" ht="15" customHeight="1" x14ac:dyDescent="0.25">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row>
    <row r="436" spans="4:29" ht="15" customHeight="1" x14ac:dyDescent="0.25">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row>
    <row r="437" spans="4:29" ht="15" customHeight="1" x14ac:dyDescent="0.25">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row>
    <row r="438" spans="4:29" ht="15" customHeight="1" x14ac:dyDescent="0.25">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row>
    <row r="439" spans="4:29" ht="15" customHeight="1" x14ac:dyDescent="0.25">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row>
    <row r="440" spans="4:29" ht="15" customHeight="1" x14ac:dyDescent="0.25">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row>
    <row r="441" spans="4:29" ht="15" customHeight="1" x14ac:dyDescent="0.25">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row>
    <row r="442" spans="4:29" ht="15" customHeight="1" x14ac:dyDescent="0.25">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row>
    <row r="443" spans="4:29" ht="15" customHeight="1" x14ac:dyDescent="0.25">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row>
    <row r="444" spans="4:29" ht="15" customHeight="1" x14ac:dyDescent="0.25">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row>
    <row r="445" spans="4:29" ht="15" customHeight="1" x14ac:dyDescent="0.25">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row>
    <row r="446" spans="4:29" ht="15" customHeight="1" x14ac:dyDescent="0.25">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row>
    <row r="447" spans="4:29" ht="15" customHeight="1" x14ac:dyDescent="0.25">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row>
    <row r="448" spans="4:29" ht="15" customHeight="1" x14ac:dyDescent="0.25">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row>
    <row r="449" spans="4:29" ht="15" customHeight="1" x14ac:dyDescent="0.25">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row>
    <row r="450" spans="4:29" ht="15" customHeight="1" x14ac:dyDescent="0.25">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row>
    <row r="451" spans="4:29" ht="15" customHeight="1" x14ac:dyDescent="0.25">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row>
    <row r="452" spans="4:29" ht="15" customHeight="1" x14ac:dyDescent="0.25">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row>
    <row r="453" spans="4:29" ht="15" customHeight="1" x14ac:dyDescent="0.25">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row>
    <row r="454" spans="4:29" ht="15" customHeight="1" x14ac:dyDescent="0.25">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row>
    <row r="455" spans="4:29" ht="15" customHeight="1" x14ac:dyDescent="0.25">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row>
    <row r="456" spans="4:29" ht="15" customHeight="1" x14ac:dyDescent="0.25">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row>
    <row r="457" spans="4:29" ht="15" customHeight="1" x14ac:dyDescent="0.25">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row>
    <row r="458" spans="4:29" ht="15" customHeight="1" x14ac:dyDescent="0.25">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row>
    <row r="459" spans="4:29" ht="15" customHeight="1" x14ac:dyDescent="0.25">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row>
    <row r="460" spans="4:29" ht="15" customHeight="1" x14ac:dyDescent="0.25">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row>
    <row r="461" spans="4:29" ht="15" customHeight="1" x14ac:dyDescent="0.25">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row>
    <row r="462" spans="4:29" ht="15" customHeight="1" x14ac:dyDescent="0.25">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row>
    <row r="463" spans="4:29" ht="15" customHeight="1" x14ac:dyDescent="0.25">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row>
    <row r="464" spans="4:29" ht="15" customHeight="1" x14ac:dyDescent="0.25">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row>
    <row r="465" spans="4:29" ht="15" customHeight="1" x14ac:dyDescent="0.25">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row>
    <row r="466" spans="4:29" ht="15" customHeight="1" x14ac:dyDescent="0.25">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row>
    <row r="467" spans="4:29" ht="15" customHeight="1" x14ac:dyDescent="0.25">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row>
    <row r="468" spans="4:29" ht="15" customHeight="1" x14ac:dyDescent="0.25">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row>
    <row r="469" spans="4:29" ht="15" customHeight="1" x14ac:dyDescent="0.25">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row>
    <row r="470" spans="4:29" ht="15" customHeight="1" x14ac:dyDescent="0.25">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row>
    <row r="471" spans="4:29" ht="15" customHeight="1" x14ac:dyDescent="0.25">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row>
    <row r="472" spans="4:29" ht="15" customHeight="1" x14ac:dyDescent="0.25">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row>
    <row r="473" spans="4:29" ht="15" customHeight="1" x14ac:dyDescent="0.25">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row>
    <row r="474" spans="4:29" ht="15" customHeight="1" x14ac:dyDescent="0.25">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row>
    <row r="475" spans="4:29" ht="15" customHeight="1" x14ac:dyDescent="0.25">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row>
    <row r="476" spans="4:29" ht="15" customHeight="1" x14ac:dyDescent="0.25">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row>
    <row r="477" spans="4:29" ht="15" customHeight="1" x14ac:dyDescent="0.25">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row>
    <row r="478" spans="4:29" ht="15" customHeight="1" x14ac:dyDescent="0.25">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row>
    <row r="479" spans="4:29" ht="15" customHeight="1" x14ac:dyDescent="0.25">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row>
    <row r="480" spans="4:29" ht="15" customHeight="1" x14ac:dyDescent="0.25">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row>
    <row r="481" spans="4:29" ht="15" customHeight="1" x14ac:dyDescent="0.25">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row>
    <row r="482" spans="4:29" ht="15" customHeight="1" x14ac:dyDescent="0.25">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row>
    <row r="483" spans="4:29" ht="15" customHeight="1" x14ac:dyDescent="0.25">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row>
    <row r="484" spans="4:29" ht="15" customHeight="1" x14ac:dyDescent="0.25">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row>
    <row r="485" spans="4:29" ht="15" customHeight="1" x14ac:dyDescent="0.25">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row>
    <row r="486" spans="4:29" ht="15" customHeight="1" x14ac:dyDescent="0.25">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row>
    <row r="487" spans="4:29" ht="15" customHeight="1" x14ac:dyDescent="0.25">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row>
    <row r="488" spans="4:29" ht="15" customHeight="1" x14ac:dyDescent="0.25">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row>
    <row r="489" spans="4:29" ht="15" customHeight="1" x14ac:dyDescent="0.25">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row>
    <row r="490" spans="4:29" ht="15" customHeight="1" x14ac:dyDescent="0.25">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row>
    <row r="491" spans="4:29" ht="15" customHeight="1" x14ac:dyDescent="0.25">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row>
    <row r="492" spans="4:29" ht="15" customHeight="1" x14ac:dyDescent="0.25">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row>
    <row r="493" spans="4:29" ht="15" customHeight="1" x14ac:dyDescent="0.25">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row>
    <row r="494" spans="4:29" ht="15" customHeight="1" x14ac:dyDescent="0.25">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row>
    <row r="495" spans="4:29" ht="15" customHeight="1" x14ac:dyDescent="0.25">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row>
    <row r="496" spans="4:29" ht="15" customHeight="1" x14ac:dyDescent="0.25">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row>
    <row r="497" spans="4:29" ht="15" customHeight="1" x14ac:dyDescent="0.25">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row>
    <row r="498" spans="4:29" ht="15" customHeight="1" x14ac:dyDescent="0.25">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row>
    <row r="499" spans="4:29" ht="15" customHeight="1" x14ac:dyDescent="0.25">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row>
    <row r="500" spans="4:29" ht="15" customHeight="1" x14ac:dyDescent="0.25">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row>
    <row r="501" spans="4:29" ht="15" customHeight="1" x14ac:dyDescent="0.25">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row>
    <row r="502" spans="4:29" ht="15" customHeight="1" x14ac:dyDescent="0.25">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row>
    <row r="503" spans="4:29" ht="15" customHeight="1" x14ac:dyDescent="0.25">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row>
    <row r="504" spans="4:29" ht="15" customHeight="1" x14ac:dyDescent="0.25">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row>
    <row r="505" spans="4:29" ht="15" customHeight="1" x14ac:dyDescent="0.25">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row>
    <row r="506" spans="4:29" ht="15" customHeight="1" x14ac:dyDescent="0.25">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row>
    <row r="507" spans="4:29" ht="15" customHeight="1" x14ac:dyDescent="0.25">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row>
    <row r="508" spans="4:29" ht="15" customHeight="1" x14ac:dyDescent="0.25">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row>
    <row r="509" spans="4:29" ht="15" customHeight="1" x14ac:dyDescent="0.25">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row>
    <row r="510" spans="4:29" ht="15" customHeight="1" x14ac:dyDescent="0.25">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row>
    <row r="511" spans="4:29" ht="15" customHeight="1" x14ac:dyDescent="0.25">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row>
    <row r="512" spans="4:29" ht="15" customHeight="1" x14ac:dyDescent="0.25">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row>
    <row r="513" spans="4:29" ht="15" customHeight="1" x14ac:dyDescent="0.25">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row>
    <row r="514" spans="4:29" ht="15" customHeight="1" x14ac:dyDescent="0.25">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row>
    <row r="515" spans="4:29" ht="15" customHeight="1" x14ac:dyDescent="0.25">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row>
    <row r="516" spans="4:29" ht="15" customHeight="1" x14ac:dyDescent="0.25">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row>
    <row r="517" spans="4:29" ht="15" customHeight="1" x14ac:dyDescent="0.25">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row>
    <row r="518" spans="4:29" ht="15" customHeight="1" x14ac:dyDescent="0.25">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row>
    <row r="519" spans="4:29" ht="15" customHeight="1" x14ac:dyDescent="0.25">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row>
    <row r="520" spans="4:29" ht="15" customHeight="1" x14ac:dyDescent="0.25">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row>
    <row r="521" spans="4:29" ht="15" customHeight="1" x14ac:dyDescent="0.25">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row>
    <row r="522" spans="4:29" ht="15" customHeight="1" x14ac:dyDescent="0.25">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row>
    <row r="523" spans="4:29" ht="15" customHeight="1" x14ac:dyDescent="0.25">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row>
    <row r="524" spans="4:29" ht="15" customHeight="1" x14ac:dyDescent="0.25">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row>
    <row r="525" spans="4:29" ht="15" customHeight="1" x14ac:dyDescent="0.25">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row>
    <row r="526" spans="4:29" ht="15" customHeight="1" x14ac:dyDescent="0.25">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row>
    <row r="527" spans="4:29" ht="15" customHeight="1" x14ac:dyDescent="0.25">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row>
    <row r="528" spans="4:29" ht="15" customHeight="1" x14ac:dyDescent="0.25">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row>
    <row r="529" spans="4:29" ht="15" customHeight="1" x14ac:dyDescent="0.25">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row>
    <row r="530" spans="4:29" ht="15" customHeight="1" x14ac:dyDescent="0.25">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row>
    <row r="531" spans="4:29" ht="15" customHeight="1" x14ac:dyDescent="0.25">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row>
    <row r="532" spans="4:29" ht="15" customHeight="1" x14ac:dyDescent="0.25">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row>
    <row r="533" spans="4:29" ht="15" customHeight="1" x14ac:dyDescent="0.25">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row>
    <row r="534" spans="4:29" ht="15" customHeight="1" x14ac:dyDescent="0.25">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row>
    <row r="535" spans="4:29" ht="15" customHeight="1" x14ac:dyDescent="0.25">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row>
    <row r="536" spans="4:29" ht="15" customHeight="1" x14ac:dyDescent="0.25">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row>
    <row r="537" spans="4:29" ht="15" customHeight="1" x14ac:dyDescent="0.25">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row>
    <row r="538" spans="4:29" ht="15" customHeight="1" x14ac:dyDescent="0.25">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row>
    <row r="539" spans="4:29" ht="15" customHeight="1" x14ac:dyDescent="0.25">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row>
    <row r="540" spans="4:29" ht="15" customHeight="1" x14ac:dyDescent="0.25">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row>
    <row r="541" spans="4:29" ht="15" customHeight="1" x14ac:dyDescent="0.25">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row>
    <row r="542" spans="4:29" ht="15" customHeight="1" x14ac:dyDescent="0.25">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row>
    <row r="543" spans="4:29" ht="15" customHeight="1" x14ac:dyDescent="0.25">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row>
    <row r="544" spans="4:29" ht="15" customHeight="1" x14ac:dyDescent="0.25">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row>
    <row r="545" spans="4:29" ht="15" customHeight="1" x14ac:dyDescent="0.25">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row>
    <row r="546" spans="4:29" ht="15" customHeight="1" x14ac:dyDescent="0.25">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row>
    <row r="547" spans="4:29" ht="15" customHeight="1" x14ac:dyDescent="0.25">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row>
    <row r="548" spans="4:29" ht="15" customHeight="1" x14ac:dyDescent="0.25">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row>
    <row r="549" spans="4:29" ht="15" customHeight="1" x14ac:dyDescent="0.25">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row>
    <row r="550" spans="4:29" ht="15" customHeight="1" x14ac:dyDescent="0.25">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row>
    <row r="551" spans="4:29" ht="15" customHeight="1" x14ac:dyDescent="0.25">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row>
    <row r="552" spans="4:29" ht="15" customHeight="1" x14ac:dyDescent="0.25">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row>
    <row r="553" spans="4:29" ht="15" customHeight="1" x14ac:dyDescent="0.25">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row>
    <row r="554" spans="4:29" ht="15" customHeight="1" x14ac:dyDescent="0.25">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row>
    <row r="555" spans="4:29" ht="15" customHeight="1" x14ac:dyDescent="0.25">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row>
    <row r="556" spans="4:29" ht="15" customHeight="1" x14ac:dyDescent="0.25">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row>
    <row r="557" spans="4:29" ht="15" customHeight="1" x14ac:dyDescent="0.25">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row>
    <row r="558" spans="4:29" ht="15" customHeight="1" x14ac:dyDescent="0.25">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row>
    <row r="559" spans="4:29" ht="15" customHeight="1" x14ac:dyDescent="0.25">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row>
    <row r="560" spans="4:29" ht="15" customHeight="1" x14ac:dyDescent="0.25">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row>
    <row r="561" spans="4:29" ht="15" customHeight="1" x14ac:dyDescent="0.25">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row>
    <row r="562" spans="4:29" ht="15" customHeight="1" x14ac:dyDescent="0.25">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row>
    <row r="563" spans="4:29" ht="15" customHeight="1" x14ac:dyDescent="0.25">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row>
    <row r="564" spans="4:29" ht="15" customHeight="1" x14ac:dyDescent="0.25">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row>
    <row r="565" spans="4:29" ht="15" customHeight="1" x14ac:dyDescent="0.25">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row>
    <row r="566" spans="4:29" ht="15" customHeight="1" x14ac:dyDescent="0.25">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row>
    <row r="567" spans="4:29" ht="15" customHeight="1" x14ac:dyDescent="0.25">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row>
    <row r="568" spans="4:29" ht="15" customHeight="1" x14ac:dyDescent="0.25">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row>
    <row r="569" spans="4:29" ht="15" customHeight="1" x14ac:dyDescent="0.25">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row>
    <row r="570" spans="4:29" ht="15" customHeight="1" x14ac:dyDescent="0.25">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row>
    <row r="571" spans="4:29" ht="15" customHeight="1" x14ac:dyDescent="0.25">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row>
    <row r="572" spans="4:29" ht="15" customHeight="1" x14ac:dyDescent="0.25">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row>
    <row r="573" spans="4:29" ht="15" customHeight="1" x14ac:dyDescent="0.25">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row>
    <row r="574" spans="4:29" ht="15" customHeight="1" x14ac:dyDescent="0.25">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row>
    <row r="575" spans="4:29" ht="15" customHeight="1" x14ac:dyDescent="0.25">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row>
    <row r="576" spans="4:29" ht="15" customHeight="1" x14ac:dyDescent="0.25">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row>
    <row r="577" spans="4:29" ht="15" customHeight="1" x14ac:dyDescent="0.25">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row>
    <row r="578" spans="4:29" ht="15" customHeight="1" x14ac:dyDescent="0.25">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row>
    <row r="579" spans="4:29" ht="15" customHeight="1" x14ac:dyDescent="0.25">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row>
    <row r="580" spans="4:29" ht="15" customHeight="1" x14ac:dyDescent="0.25">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row>
    <row r="581" spans="4:29" ht="15" customHeight="1" x14ac:dyDescent="0.25">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row>
    <row r="582" spans="4:29" ht="15" customHeight="1" x14ac:dyDescent="0.25">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row>
    <row r="583" spans="4:29" ht="15" customHeight="1" x14ac:dyDescent="0.25">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row>
    <row r="584" spans="4:29" ht="15" customHeight="1" x14ac:dyDescent="0.25">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row>
    <row r="585" spans="4:29" ht="15" customHeight="1" x14ac:dyDescent="0.25">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row>
    <row r="586" spans="4:29" ht="15" customHeight="1" x14ac:dyDescent="0.25">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row>
    <row r="587" spans="4:29" ht="15" customHeight="1" x14ac:dyDescent="0.25">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row>
    <row r="588" spans="4:29" ht="15" customHeight="1" x14ac:dyDescent="0.25">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row>
    <row r="589" spans="4:29" ht="15" customHeight="1" x14ac:dyDescent="0.25">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row>
    <row r="590" spans="4:29" ht="15" customHeight="1" x14ac:dyDescent="0.25">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row>
    <row r="591" spans="4:29" ht="15" customHeight="1" x14ac:dyDescent="0.25">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row>
    <row r="592" spans="4:29" ht="15" customHeight="1" x14ac:dyDescent="0.25">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row>
    <row r="593" spans="4:29" ht="15" customHeight="1" x14ac:dyDescent="0.25">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row>
    <row r="594" spans="4:29" ht="15" customHeight="1" x14ac:dyDescent="0.25">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row>
    <row r="595" spans="4:29" ht="15" customHeight="1" x14ac:dyDescent="0.25">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row>
    <row r="596" spans="4:29" ht="15" customHeight="1" x14ac:dyDescent="0.25">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row>
    <row r="597" spans="4:29" ht="15" customHeight="1" x14ac:dyDescent="0.25">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row>
    <row r="598" spans="4:29" ht="15" customHeight="1" x14ac:dyDescent="0.25">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row>
    <row r="599" spans="4:29" ht="15" customHeight="1" x14ac:dyDescent="0.25">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row>
    <row r="600" spans="4:29" ht="15" customHeight="1" x14ac:dyDescent="0.25">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row>
    <row r="601" spans="4:29" ht="15" customHeight="1" x14ac:dyDescent="0.25">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row>
    <row r="602" spans="4:29" ht="15" customHeight="1" x14ac:dyDescent="0.25">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row>
    <row r="603" spans="4:29" ht="15" customHeight="1" x14ac:dyDescent="0.25">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row>
    <row r="604" spans="4:29" ht="15" customHeight="1" x14ac:dyDescent="0.25">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row>
    <row r="605" spans="4:29" ht="15" customHeight="1" x14ac:dyDescent="0.25">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row>
    <row r="606" spans="4:29" ht="15" customHeight="1" x14ac:dyDescent="0.25">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row>
    <row r="607" spans="4:29" ht="15" customHeight="1" x14ac:dyDescent="0.25">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row>
    <row r="608" spans="4:29" ht="15" customHeight="1" x14ac:dyDescent="0.25">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row>
    <row r="609" spans="4:29" ht="15" customHeight="1" x14ac:dyDescent="0.25">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row>
    <row r="610" spans="4:29" ht="15" customHeight="1" x14ac:dyDescent="0.25">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row>
    <row r="611" spans="4:29" ht="15" customHeight="1" x14ac:dyDescent="0.25">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row>
    <row r="612" spans="4:29" ht="15" customHeight="1" x14ac:dyDescent="0.25">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row>
    <row r="613" spans="4:29" ht="15" customHeight="1" x14ac:dyDescent="0.25">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row>
    <row r="614" spans="4:29" ht="15" customHeight="1" x14ac:dyDescent="0.25">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row>
    <row r="615" spans="4:29" ht="15" customHeight="1" x14ac:dyDescent="0.25">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row>
    <row r="616" spans="4:29" ht="15" customHeight="1" x14ac:dyDescent="0.25">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row>
    <row r="617" spans="4:29" ht="15" customHeight="1" x14ac:dyDescent="0.25">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row>
    <row r="618" spans="4:29" ht="15" customHeight="1" x14ac:dyDescent="0.25">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row>
    <row r="619" spans="4:29" ht="15" customHeight="1" x14ac:dyDescent="0.25">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row>
    <row r="620" spans="4:29" ht="15" customHeight="1" x14ac:dyDescent="0.25">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row>
    <row r="621" spans="4:29" ht="15" customHeight="1" x14ac:dyDescent="0.25">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row>
    <row r="622" spans="4:29" ht="15" customHeight="1" x14ac:dyDescent="0.25">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row>
    <row r="623" spans="4:29" ht="15" customHeight="1" x14ac:dyDescent="0.25">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row>
    <row r="624" spans="4:29" ht="15" customHeight="1" x14ac:dyDescent="0.25">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row>
    <row r="625" spans="4:29" ht="15" customHeight="1" x14ac:dyDescent="0.25">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row>
    <row r="626" spans="4:29" ht="15" customHeight="1" x14ac:dyDescent="0.25">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row>
    <row r="627" spans="4:29" ht="15" customHeight="1" x14ac:dyDescent="0.25">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row>
    <row r="628" spans="4:29" ht="15" customHeight="1" x14ac:dyDescent="0.25">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row>
    <row r="629" spans="4:29" ht="15" customHeight="1" x14ac:dyDescent="0.25">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row>
    <row r="630" spans="4:29" ht="15" customHeight="1" x14ac:dyDescent="0.25">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row>
    <row r="631" spans="4:29" ht="15" customHeight="1" x14ac:dyDescent="0.25">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row>
    <row r="632" spans="4:29" ht="15" customHeight="1" x14ac:dyDescent="0.25">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row>
    <row r="633" spans="4:29" ht="15" customHeight="1" x14ac:dyDescent="0.25">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row>
    <row r="634" spans="4:29" ht="15" customHeight="1" x14ac:dyDescent="0.25">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row>
    <row r="635" spans="4:29" ht="15" customHeight="1" x14ac:dyDescent="0.25">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row>
    <row r="636" spans="4:29" ht="15" customHeight="1" x14ac:dyDescent="0.25">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row>
    <row r="637" spans="4:29" ht="15" customHeight="1" x14ac:dyDescent="0.25">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row>
    <row r="638" spans="4:29" ht="15" customHeight="1" x14ac:dyDescent="0.25">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row>
    <row r="639" spans="4:29" ht="15" customHeight="1" x14ac:dyDescent="0.25">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row>
    <row r="640" spans="4:29" ht="15" customHeight="1" x14ac:dyDescent="0.25">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row>
    <row r="641" spans="4:29" ht="15" customHeight="1" x14ac:dyDescent="0.25">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row>
    <row r="642" spans="4:29" ht="15" customHeight="1" x14ac:dyDescent="0.25">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row>
    <row r="643" spans="4:29" ht="15" customHeight="1" x14ac:dyDescent="0.25">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row>
    <row r="644" spans="4:29" ht="15" customHeight="1" x14ac:dyDescent="0.25">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row>
    <row r="645" spans="4:29" ht="15" customHeight="1" x14ac:dyDescent="0.25">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row>
    <row r="646" spans="4:29" ht="15" customHeight="1" x14ac:dyDescent="0.25">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row>
    <row r="647" spans="4:29" ht="15" customHeight="1" x14ac:dyDescent="0.25">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row>
    <row r="648" spans="4:29" ht="15" customHeight="1" x14ac:dyDescent="0.25">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row>
    <row r="649" spans="4:29" ht="15" customHeight="1" x14ac:dyDescent="0.25">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row>
    <row r="650" spans="4:29" ht="15" customHeight="1" x14ac:dyDescent="0.25">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row>
    <row r="651" spans="4:29" ht="15" customHeight="1" x14ac:dyDescent="0.25">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row>
    <row r="652" spans="4:29" ht="15" customHeight="1" x14ac:dyDescent="0.25">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row>
    <row r="653" spans="4:29" ht="15" customHeight="1" x14ac:dyDescent="0.25">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row>
    <row r="654" spans="4:29" ht="15" customHeight="1" x14ac:dyDescent="0.25">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row>
    <row r="655" spans="4:29" ht="15" customHeight="1" x14ac:dyDescent="0.25">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row>
    <row r="656" spans="4:29" ht="15" customHeight="1" x14ac:dyDescent="0.25">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row>
    <row r="657" spans="4:29" ht="15" customHeight="1" x14ac:dyDescent="0.25">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row>
    <row r="658" spans="4:29" ht="15" customHeight="1" x14ac:dyDescent="0.25">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row>
    <row r="659" spans="4:29" ht="15" customHeight="1" x14ac:dyDescent="0.25">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row>
    <row r="660" spans="4:29" ht="15" customHeight="1" x14ac:dyDescent="0.25">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row>
    <row r="661" spans="4:29" ht="15" customHeight="1" x14ac:dyDescent="0.25">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row>
    <row r="662" spans="4:29" ht="15" customHeight="1" x14ac:dyDescent="0.25">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row>
    <row r="663" spans="4:29" ht="15" customHeight="1" x14ac:dyDescent="0.25">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row>
    <row r="664" spans="4:29" ht="15" customHeight="1" x14ac:dyDescent="0.25">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row>
    <row r="665" spans="4:29" ht="15" customHeight="1" x14ac:dyDescent="0.25">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row>
    <row r="666" spans="4:29" ht="15" customHeight="1" x14ac:dyDescent="0.25">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row>
    <row r="667" spans="4:29" ht="15" customHeight="1" x14ac:dyDescent="0.25">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row>
    <row r="668" spans="4:29" ht="15" customHeight="1" x14ac:dyDescent="0.25">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row>
    <row r="669" spans="4:29" ht="15" customHeight="1" x14ac:dyDescent="0.25">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row>
    <row r="670" spans="4:29" ht="15" customHeight="1" x14ac:dyDescent="0.25">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row>
    <row r="671" spans="4:29" ht="15" customHeight="1" x14ac:dyDescent="0.25">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row>
    <row r="672" spans="4:29" ht="15" customHeight="1" x14ac:dyDescent="0.25">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row>
    <row r="673" spans="4:29" ht="15" customHeight="1" x14ac:dyDescent="0.25">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row>
    <row r="674" spans="4:29" ht="15" customHeight="1" x14ac:dyDescent="0.25">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row>
    <row r="675" spans="4:29" ht="15" customHeight="1" x14ac:dyDescent="0.25">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row>
    <row r="676" spans="4:29" ht="15" customHeight="1" x14ac:dyDescent="0.25">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row>
    <row r="677" spans="4:29" ht="15" customHeight="1" x14ac:dyDescent="0.25">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row>
    <row r="678" spans="4:29" ht="15" customHeight="1" x14ac:dyDescent="0.25">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row>
    <row r="679" spans="4:29" ht="15" customHeight="1" x14ac:dyDescent="0.25">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row>
    <row r="680" spans="4:29" ht="15" customHeight="1" x14ac:dyDescent="0.25">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row>
    <row r="681" spans="4:29" ht="15" customHeight="1" x14ac:dyDescent="0.25">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row>
    <row r="682" spans="4:29" ht="15" customHeight="1" x14ac:dyDescent="0.25">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row>
    <row r="683" spans="4:29" ht="15" customHeight="1" x14ac:dyDescent="0.25">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row>
    <row r="684" spans="4:29" ht="15" customHeight="1" x14ac:dyDescent="0.25">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row>
    <row r="685" spans="4:29" ht="15" customHeight="1" x14ac:dyDescent="0.25">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row>
    <row r="686" spans="4:29" ht="15" customHeight="1" x14ac:dyDescent="0.25">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row>
    <row r="687" spans="4:29" ht="15" customHeight="1" x14ac:dyDescent="0.25">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row>
    <row r="688" spans="4:29" ht="15" customHeight="1" x14ac:dyDescent="0.25">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row>
    <row r="689" spans="4:29" ht="15" customHeight="1" x14ac:dyDescent="0.25">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row>
    <row r="690" spans="4:29" ht="15" customHeight="1" x14ac:dyDescent="0.25">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row>
    <row r="691" spans="4:29" ht="15" customHeight="1" x14ac:dyDescent="0.25">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row>
    <row r="692" spans="4:29" ht="15" customHeight="1" x14ac:dyDescent="0.25">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row>
    <row r="693" spans="4:29" ht="15" customHeight="1" x14ac:dyDescent="0.25">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row>
    <row r="694" spans="4:29" ht="15" customHeight="1" x14ac:dyDescent="0.25">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row>
    <row r="695" spans="4:29" ht="15" customHeight="1" x14ac:dyDescent="0.25">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row>
    <row r="696" spans="4:29" ht="15" customHeight="1" x14ac:dyDescent="0.25">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row>
    <row r="697" spans="4:29" ht="15" customHeight="1" x14ac:dyDescent="0.25">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row>
    <row r="698" spans="4:29" x14ac:dyDescent="0.25">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row>
    <row r="699" spans="4:29" x14ac:dyDescent="0.25">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row>
    <row r="700" spans="4:29" x14ac:dyDescent="0.25">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row>
    <row r="701" spans="4:29" x14ac:dyDescent="0.25">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row>
    <row r="702" spans="4:29" x14ac:dyDescent="0.25">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row>
    <row r="703" spans="4:29" x14ac:dyDescent="0.25">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row>
    <row r="704" spans="4:29" x14ac:dyDescent="0.25">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row>
    <row r="705" spans="4:29" x14ac:dyDescent="0.25">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row>
    <row r="706" spans="4:29" x14ac:dyDescent="0.25">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row>
    <row r="707" spans="4:29" x14ac:dyDescent="0.25">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row>
    <row r="708" spans="4:29" x14ac:dyDescent="0.25">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row>
    <row r="709" spans="4:29" x14ac:dyDescent="0.25">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row>
    <row r="710" spans="4:29" x14ac:dyDescent="0.25">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row>
    <row r="711" spans="4:29" x14ac:dyDescent="0.25">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row>
    <row r="712" spans="4:29" x14ac:dyDescent="0.25">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row>
    <row r="713" spans="4:29" x14ac:dyDescent="0.25">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row>
    <row r="714" spans="4:29" x14ac:dyDescent="0.25">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row>
    <row r="715" spans="4:29" x14ac:dyDescent="0.25">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row>
    <row r="716" spans="4:29" x14ac:dyDescent="0.25">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row>
    <row r="717" spans="4:29" x14ac:dyDescent="0.25">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row>
    <row r="718" spans="4:29" x14ac:dyDescent="0.25">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row>
    <row r="719" spans="4:29" x14ac:dyDescent="0.25">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row>
    <row r="720" spans="4:29" x14ac:dyDescent="0.25">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row>
    <row r="721" spans="4:29" x14ac:dyDescent="0.25">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row>
    <row r="722" spans="4:29" x14ac:dyDescent="0.25">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row>
    <row r="723" spans="4:29" x14ac:dyDescent="0.25">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row>
    <row r="724" spans="4:29" x14ac:dyDescent="0.25">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row>
    <row r="725" spans="4:29" x14ac:dyDescent="0.25">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row>
    <row r="726" spans="4:29" x14ac:dyDescent="0.25">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row>
    <row r="727" spans="4:29" x14ac:dyDescent="0.25">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row>
    <row r="728" spans="4:29" x14ac:dyDescent="0.25">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row>
    <row r="729" spans="4:29" x14ac:dyDescent="0.25">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row>
    <row r="730" spans="4:29" x14ac:dyDescent="0.25">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row>
    <row r="731" spans="4:29" x14ac:dyDescent="0.25">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row>
    <row r="732" spans="4:29" x14ac:dyDescent="0.25">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row>
    <row r="733" spans="4:29" x14ac:dyDescent="0.25">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row>
    <row r="734" spans="4:29" x14ac:dyDescent="0.25">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row>
    <row r="735" spans="4:29" x14ac:dyDescent="0.25">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row>
    <row r="736" spans="4:29" x14ac:dyDescent="0.25">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row>
    <row r="737" spans="4:29" x14ac:dyDescent="0.25">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row>
    <row r="738" spans="4:29" x14ac:dyDescent="0.25">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row>
    <row r="739" spans="4:29" x14ac:dyDescent="0.25">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row>
    <row r="740" spans="4:29" x14ac:dyDescent="0.25">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row>
    <row r="741" spans="4:29" x14ac:dyDescent="0.25">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row>
    <row r="742" spans="4:29" x14ac:dyDescent="0.25">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row>
    <row r="743" spans="4:29" x14ac:dyDescent="0.25">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row>
    <row r="744" spans="4:29" x14ac:dyDescent="0.25">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row>
    <row r="745" spans="4:29" x14ac:dyDescent="0.25">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row>
    <row r="746" spans="4:29" x14ac:dyDescent="0.25">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row>
    <row r="747" spans="4:29" x14ac:dyDescent="0.25">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row>
    <row r="748" spans="4:29" x14ac:dyDescent="0.25">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row>
    <row r="749" spans="4:29" x14ac:dyDescent="0.25">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row>
    <row r="750" spans="4:29" x14ac:dyDescent="0.25">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row>
    <row r="751" spans="4:29" x14ac:dyDescent="0.25">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row>
    <row r="752" spans="4:29" x14ac:dyDescent="0.25">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row>
    <row r="753" spans="4:29" x14ac:dyDescent="0.25">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row>
    <row r="754" spans="4:29" x14ac:dyDescent="0.25">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row>
    <row r="755" spans="4:29" x14ac:dyDescent="0.25">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row>
    <row r="756" spans="4:29" x14ac:dyDescent="0.25">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row>
    <row r="757" spans="4:29" x14ac:dyDescent="0.25">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row>
    <row r="758" spans="4:29" x14ac:dyDescent="0.25">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row>
    <row r="759" spans="4:29" x14ac:dyDescent="0.25">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row>
    <row r="760" spans="4:29" x14ac:dyDescent="0.25">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row>
    <row r="761" spans="4:29" x14ac:dyDescent="0.25">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row>
    <row r="762" spans="4:29" x14ac:dyDescent="0.25">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row>
    <row r="763" spans="4:29" x14ac:dyDescent="0.25">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row>
    <row r="764" spans="4:29" x14ac:dyDescent="0.25">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row>
    <row r="765" spans="4:29" x14ac:dyDescent="0.25">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row>
    <row r="766" spans="4:29" x14ac:dyDescent="0.25">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row>
    <row r="767" spans="4:29" x14ac:dyDescent="0.25">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row>
    <row r="768" spans="4:29" x14ac:dyDescent="0.25">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row>
    <row r="769" spans="4:29" x14ac:dyDescent="0.25">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row>
    <row r="770" spans="4:29" x14ac:dyDescent="0.25">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row>
    <row r="771" spans="4:29" x14ac:dyDescent="0.25">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row>
    <row r="772" spans="4:29" x14ac:dyDescent="0.25">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row>
    <row r="773" spans="4:29" x14ac:dyDescent="0.25">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row>
    <row r="774" spans="4:29" x14ac:dyDescent="0.25">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row>
    <row r="775" spans="4:29" x14ac:dyDescent="0.25">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row>
    <row r="776" spans="4:29" x14ac:dyDescent="0.25">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row>
    <row r="777" spans="4:29" x14ac:dyDescent="0.25">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row>
    <row r="778" spans="4:29" x14ac:dyDescent="0.25">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row>
    <row r="779" spans="4:29" x14ac:dyDescent="0.25">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row>
    <row r="780" spans="4:29" x14ac:dyDescent="0.25">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row>
    <row r="781" spans="4:29" x14ac:dyDescent="0.25">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row>
    <row r="782" spans="4:29" x14ac:dyDescent="0.25">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row>
    <row r="783" spans="4:29" x14ac:dyDescent="0.25">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row>
    <row r="784" spans="4:29" x14ac:dyDescent="0.25">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row>
    <row r="785" spans="4:29" x14ac:dyDescent="0.25">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row>
    <row r="786" spans="4:29" x14ac:dyDescent="0.25">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row>
    <row r="787" spans="4:29" x14ac:dyDescent="0.25">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row>
    <row r="788" spans="4:29" x14ac:dyDescent="0.25">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row>
    <row r="789" spans="4:29" x14ac:dyDescent="0.25">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row>
    <row r="790" spans="4:29" x14ac:dyDescent="0.25">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row>
    <row r="791" spans="4:29" x14ac:dyDescent="0.25">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row>
    <row r="792" spans="4:29" x14ac:dyDescent="0.25">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row>
    <row r="793" spans="4:29" x14ac:dyDescent="0.25">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row>
    <row r="794" spans="4:29" x14ac:dyDescent="0.25">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row>
    <row r="795" spans="4:29" x14ac:dyDescent="0.25">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row>
    <row r="796" spans="4:29" x14ac:dyDescent="0.25">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row>
    <row r="797" spans="4:29" x14ac:dyDescent="0.25">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row>
    <row r="798" spans="4:29" x14ac:dyDescent="0.25">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row>
    <row r="799" spans="4:29" x14ac:dyDescent="0.25">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row>
    <row r="800" spans="4:29" x14ac:dyDescent="0.25">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row>
    <row r="801" spans="4:29" x14ac:dyDescent="0.25">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row>
    <row r="802" spans="4:29" x14ac:dyDescent="0.25">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row>
    <row r="803" spans="4:29" x14ac:dyDescent="0.25">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row>
    <row r="804" spans="4:29" x14ac:dyDescent="0.25">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row>
    <row r="805" spans="4:29" x14ac:dyDescent="0.25">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row>
    <row r="806" spans="4:29" x14ac:dyDescent="0.25">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row>
    <row r="807" spans="4:29" x14ac:dyDescent="0.25">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row>
    <row r="808" spans="4:29" x14ac:dyDescent="0.25">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row>
    <row r="809" spans="4:29" x14ac:dyDescent="0.25">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row>
    <row r="810" spans="4:29" x14ac:dyDescent="0.25">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row>
    <row r="811" spans="4:29" x14ac:dyDescent="0.25">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row>
    <row r="812" spans="4:29" x14ac:dyDescent="0.25">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row>
    <row r="813" spans="4:29" x14ac:dyDescent="0.25">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row>
    <row r="814" spans="4:29" x14ac:dyDescent="0.25">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row>
    <row r="815" spans="4:29" x14ac:dyDescent="0.25">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row>
    <row r="816" spans="4:29" x14ac:dyDescent="0.25">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row>
    <row r="817" spans="4:29" x14ac:dyDescent="0.25">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row>
    <row r="818" spans="4:29" x14ac:dyDescent="0.25">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row>
    <row r="819" spans="4:29" x14ac:dyDescent="0.25">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row>
    <row r="820" spans="4:29" x14ac:dyDescent="0.25">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row>
    <row r="821" spans="4:29" x14ac:dyDescent="0.25">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row>
    <row r="822" spans="4:29" x14ac:dyDescent="0.25">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row>
    <row r="823" spans="4:29" x14ac:dyDescent="0.25">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row>
    <row r="824" spans="4:29" x14ac:dyDescent="0.25">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c r="AC824" s="73"/>
    </row>
    <row r="825" spans="4:29" x14ac:dyDescent="0.25">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c r="AB825" s="73"/>
      <c r="AC825" s="73"/>
    </row>
    <row r="826" spans="4:29" x14ac:dyDescent="0.25">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c r="AB826" s="73"/>
      <c r="AC826" s="73"/>
    </row>
    <row r="827" spans="4:29" x14ac:dyDescent="0.25">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c r="AB827" s="73"/>
      <c r="AC827" s="73"/>
    </row>
    <row r="828" spans="4:29" x14ac:dyDescent="0.25">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c r="AB828" s="73"/>
      <c r="AC828" s="73"/>
    </row>
    <row r="829" spans="4:29" x14ac:dyDescent="0.25">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c r="AB829" s="73"/>
      <c r="AC829" s="73"/>
    </row>
    <row r="830" spans="4:29" x14ac:dyDescent="0.25">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c r="AC830" s="73"/>
    </row>
    <row r="831" spans="4:29" x14ac:dyDescent="0.25">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c r="AC831" s="73"/>
    </row>
    <row r="832" spans="4:29" x14ac:dyDescent="0.25">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c r="AB832" s="73"/>
      <c r="AC832" s="73"/>
    </row>
    <row r="833" spans="4:29" x14ac:dyDescent="0.25">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c r="AB833" s="73"/>
      <c r="AC833" s="73"/>
    </row>
    <row r="834" spans="4:29" x14ac:dyDescent="0.25">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c r="AC834" s="73"/>
    </row>
    <row r="835" spans="4:29" x14ac:dyDescent="0.25">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c r="AB835" s="73"/>
      <c r="AC835" s="73"/>
    </row>
    <row r="836" spans="4:29" x14ac:dyDescent="0.25">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c r="AC836" s="73"/>
    </row>
    <row r="837" spans="4:29" x14ac:dyDescent="0.25">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c r="AC837" s="73"/>
    </row>
    <row r="838" spans="4:29" x14ac:dyDescent="0.25">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c r="AB838" s="73"/>
      <c r="AC838" s="73"/>
    </row>
    <row r="839" spans="4:29" x14ac:dyDescent="0.25">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c r="AB839" s="73"/>
      <c r="AC839" s="73"/>
    </row>
    <row r="840" spans="4:29" x14ac:dyDescent="0.25">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c r="AC840" s="73"/>
    </row>
    <row r="841" spans="4:29" x14ac:dyDescent="0.25">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c r="AB841" s="73"/>
      <c r="AC841" s="73"/>
    </row>
    <row r="842" spans="4:29" x14ac:dyDescent="0.25">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c r="AB842" s="73"/>
      <c r="AC842" s="73"/>
    </row>
    <row r="843" spans="4:29" x14ac:dyDescent="0.25">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c r="AB843" s="73"/>
      <c r="AC843" s="73"/>
    </row>
    <row r="844" spans="4:29" x14ac:dyDescent="0.25">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c r="AB844" s="73"/>
      <c r="AC844" s="73"/>
    </row>
    <row r="845" spans="4:29" x14ac:dyDescent="0.25">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c r="AC845" s="73"/>
    </row>
    <row r="846" spans="4:29" x14ac:dyDescent="0.25">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c r="AC846" s="73"/>
    </row>
    <row r="847" spans="4:29" x14ac:dyDescent="0.25">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c r="AC847" s="73"/>
    </row>
    <row r="848" spans="4:29" x14ac:dyDescent="0.25">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c r="AC848" s="73"/>
    </row>
    <row r="849" spans="4:29" x14ac:dyDescent="0.25">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c r="AC849" s="73"/>
    </row>
    <row r="850" spans="4:29" x14ac:dyDescent="0.25">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c r="AC850" s="73"/>
    </row>
    <row r="851" spans="4:29" x14ac:dyDescent="0.25">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c r="AC851" s="73"/>
    </row>
    <row r="852" spans="4:29" x14ac:dyDescent="0.25">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c r="AC852" s="73"/>
    </row>
    <row r="853" spans="4:29" x14ac:dyDescent="0.25">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c r="AB853" s="73"/>
      <c r="AC853" s="73"/>
    </row>
    <row r="854" spans="4:29" x14ac:dyDescent="0.25">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c r="AC854" s="73"/>
    </row>
    <row r="855" spans="4:29" x14ac:dyDescent="0.25">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c r="AB855" s="73"/>
      <c r="AC855" s="73"/>
    </row>
    <row r="856" spans="4:29" x14ac:dyDescent="0.25">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c r="AC856" s="73"/>
    </row>
    <row r="857" spans="4:29" x14ac:dyDescent="0.25">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c r="AB857" s="73"/>
      <c r="AC857" s="73"/>
    </row>
    <row r="858" spans="4:29" x14ac:dyDescent="0.25">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c r="AB858" s="73"/>
      <c r="AC858" s="73"/>
    </row>
    <row r="859" spans="4:29" x14ac:dyDescent="0.25">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c r="AB859" s="73"/>
      <c r="AC859" s="73"/>
    </row>
    <row r="860" spans="4:29" x14ac:dyDescent="0.25">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c r="AB860" s="73"/>
      <c r="AC860" s="73"/>
    </row>
    <row r="861" spans="4:29" x14ac:dyDescent="0.25">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c r="AB861" s="73"/>
      <c r="AC861" s="73"/>
    </row>
    <row r="862" spans="4:29" x14ac:dyDescent="0.25">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c r="AB862" s="73"/>
      <c r="AC862" s="73"/>
    </row>
    <row r="863" spans="4:29" x14ac:dyDescent="0.25">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c r="AB863" s="73"/>
      <c r="AC863" s="73"/>
    </row>
    <row r="864" spans="4:29" x14ac:dyDescent="0.25">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c r="AB864" s="73"/>
      <c r="AC864" s="73"/>
    </row>
    <row r="865" spans="4:29" x14ac:dyDescent="0.25">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c r="AB865" s="73"/>
      <c r="AC865" s="73"/>
    </row>
    <row r="866" spans="4:29" x14ac:dyDescent="0.25">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c r="AB866" s="73"/>
      <c r="AC866" s="73"/>
    </row>
    <row r="867" spans="4:29" x14ac:dyDescent="0.25">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c r="AB867" s="73"/>
      <c r="AC867" s="73"/>
    </row>
    <row r="868" spans="4:29" x14ac:dyDescent="0.25">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c r="AB868" s="73"/>
      <c r="AC868" s="73"/>
    </row>
    <row r="869" spans="4:29" x14ac:dyDescent="0.25">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c r="AB869" s="73"/>
      <c r="AC869" s="73"/>
    </row>
    <row r="870" spans="4:29" x14ac:dyDescent="0.25">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c r="AC870" s="73"/>
    </row>
    <row r="871" spans="4:29" x14ac:dyDescent="0.25">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c r="AC871" s="73"/>
    </row>
    <row r="872" spans="4:29" x14ac:dyDescent="0.25">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c r="AC872" s="73"/>
    </row>
    <row r="873" spans="4:29" x14ac:dyDescent="0.25">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c r="AC873" s="73"/>
    </row>
    <row r="874" spans="4:29" x14ac:dyDescent="0.25">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c r="AC874" s="73"/>
    </row>
    <row r="875" spans="4:29" x14ac:dyDescent="0.25">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row>
    <row r="876" spans="4:29" x14ac:dyDescent="0.25">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c r="AC876" s="73"/>
    </row>
    <row r="877" spans="4:29" x14ac:dyDescent="0.25">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row>
    <row r="878" spans="4:29" x14ac:dyDescent="0.25">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row>
    <row r="879" spans="4:29" x14ac:dyDescent="0.25">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row>
    <row r="880" spans="4:29" x14ac:dyDescent="0.25">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row>
    <row r="881" spans="4:29" x14ac:dyDescent="0.25">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row>
    <row r="882" spans="4:29" x14ac:dyDescent="0.25">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row>
    <row r="883" spans="4:29" x14ac:dyDescent="0.25">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row>
    <row r="884" spans="4:29" x14ac:dyDescent="0.25">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row>
    <row r="885" spans="4:29" x14ac:dyDescent="0.25">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row>
    <row r="886" spans="4:29" x14ac:dyDescent="0.25">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row>
    <row r="887" spans="4:29" x14ac:dyDescent="0.25">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c r="AC887" s="73"/>
    </row>
    <row r="888" spans="4:29" x14ac:dyDescent="0.25">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c r="AC888" s="73"/>
    </row>
    <row r="889" spans="4:29" x14ac:dyDescent="0.25">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row>
    <row r="890" spans="4:29" x14ac:dyDescent="0.25">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c r="AC890" s="73"/>
    </row>
    <row r="891" spans="4:29" x14ac:dyDescent="0.25">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c r="AC891" s="73"/>
    </row>
    <row r="892" spans="4:29" x14ac:dyDescent="0.25">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c r="AC892" s="73"/>
    </row>
    <row r="893" spans="4:29" x14ac:dyDescent="0.25">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c r="AC893" s="73"/>
    </row>
    <row r="894" spans="4:29" x14ac:dyDescent="0.25">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row>
    <row r="895" spans="4:29" x14ac:dyDescent="0.25">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c r="AC895" s="73"/>
    </row>
    <row r="896" spans="4:29" x14ac:dyDescent="0.25">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c r="AC896" s="73"/>
    </row>
    <row r="897" spans="4:29" x14ac:dyDescent="0.25">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c r="AC897" s="73"/>
    </row>
    <row r="898" spans="4:29" x14ac:dyDescent="0.25">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c r="AC898" s="73"/>
    </row>
    <row r="899" spans="4:29" x14ac:dyDescent="0.25">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c r="AC899" s="73"/>
    </row>
    <row r="900" spans="4:29" x14ac:dyDescent="0.25">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c r="AC900" s="73"/>
    </row>
    <row r="901" spans="4:29" x14ac:dyDescent="0.25">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c r="AC901" s="73"/>
    </row>
    <row r="902" spans="4:29" x14ac:dyDescent="0.25">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c r="AC902" s="73"/>
    </row>
    <row r="903" spans="4:29" x14ac:dyDescent="0.25">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c r="AC903" s="73"/>
    </row>
    <row r="904" spans="4:29" x14ac:dyDescent="0.25">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row>
    <row r="905" spans="4:29" x14ac:dyDescent="0.25">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row>
    <row r="906" spans="4:29" x14ac:dyDescent="0.25">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row>
    <row r="907" spans="4:29" x14ac:dyDescent="0.25">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row>
    <row r="908" spans="4:29" x14ac:dyDescent="0.25">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row>
    <row r="909" spans="4:29" x14ac:dyDescent="0.25">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row>
    <row r="910" spans="4:29" x14ac:dyDescent="0.25">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row>
    <row r="911" spans="4:29" x14ac:dyDescent="0.25">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c r="AC911" s="73"/>
    </row>
    <row r="912" spans="4:29" x14ac:dyDescent="0.25">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c r="AC912" s="73"/>
    </row>
    <row r="913" spans="4:29" x14ac:dyDescent="0.25">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c r="AC913" s="73"/>
    </row>
    <row r="914" spans="4:29" x14ac:dyDescent="0.25">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c r="AC914" s="73"/>
    </row>
    <row r="915" spans="4:29" x14ac:dyDescent="0.25">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c r="AC915" s="73"/>
    </row>
    <row r="916" spans="4:29" x14ac:dyDescent="0.25">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c r="AC916" s="73"/>
    </row>
    <row r="917" spans="4:29" x14ac:dyDescent="0.25">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row>
    <row r="918" spans="4:29" x14ac:dyDescent="0.25">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c r="AB918" s="73"/>
      <c r="AC918" s="73"/>
    </row>
    <row r="919" spans="4:29" x14ac:dyDescent="0.25">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c r="AC919" s="73"/>
    </row>
    <row r="920" spans="4:29" x14ac:dyDescent="0.25">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c r="AC920" s="73"/>
    </row>
    <row r="921" spans="4:29" x14ac:dyDescent="0.25">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c r="AC921" s="73"/>
    </row>
    <row r="922" spans="4:29" x14ac:dyDescent="0.25">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c r="AC922" s="73"/>
    </row>
    <row r="923" spans="4:29" x14ac:dyDescent="0.25">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c r="AC923" s="73"/>
    </row>
    <row r="924" spans="4:29" x14ac:dyDescent="0.25">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c r="AB924" s="73"/>
      <c r="AC924" s="73"/>
    </row>
    <row r="925" spans="4:29" x14ac:dyDescent="0.25">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c r="AB925" s="73"/>
      <c r="AC925" s="73"/>
    </row>
    <row r="926" spans="4:29" x14ac:dyDescent="0.25">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c r="AB926" s="73"/>
      <c r="AC926" s="73"/>
    </row>
    <row r="927" spans="4:29" x14ac:dyDescent="0.25">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c r="AB927" s="73"/>
      <c r="AC927" s="73"/>
    </row>
    <row r="928" spans="4:29" x14ac:dyDescent="0.25">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c r="AC928" s="73"/>
    </row>
    <row r="929" spans="4:29" x14ac:dyDescent="0.25">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c r="AB929" s="73"/>
      <c r="AC929" s="73"/>
    </row>
    <row r="930" spans="4:29" x14ac:dyDescent="0.25">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c r="AB930" s="73"/>
      <c r="AC930" s="73"/>
    </row>
    <row r="931" spans="4:29" x14ac:dyDescent="0.25">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c r="AB931" s="73"/>
      <c r="AC931" s="73"/>
    </row>
    <row r="932" spans="4:29" x14ac:dyDescent="0.25">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c r="AC932" s="73"/>
    </row>
    <row r="933" spans="4:29" x14ac:dyDescent="0.25">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c r="AB933" s="73"/>
      <c r="AC933" s="73"/>
    </row>
    <row r="934" spans="4:29" x14ac:dyDescent="0.25">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c r="AB934" s="73"/>
      <c r="AC934" s="73"/>
    </row>
    <row r="935" spans="4:29" x14ac:dyDescent="0.25">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c r="AC935" s="73"/>
    </row>
    <row r="936" spans="4:29" x14ac:dyDescent="0.25">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c r="AC936" s="73"/>
    </row>
    <row r="937" spans="4:29" x14ac:dyDescent="0.25">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c r="AC937" s="73"/>
    </row>
    <row r="938" spans="4:29" x14ac:dyDescent="0.25">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c r="AC938" s="73"/>
    </row>
    <row r="939" spans="4:29" x14ac:dyDescent="0.25">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c r="AC939" s="73"/>
    </row>
    <row r="940" spans="4:29" x14ac:dyDescent="0.25">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c r="AC940" s="73"/>
    </row>
    <row r="941" spans="4:29" x14ac:dyDescent="0.25">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c r="AC941" s="73"/>
    </row>
    <row r="942" spans="4:29" x14ac:dyDescent="0.25">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c r="AC942" s="73"/>
    </row>
    <row r="943" spans="4:29" x14ac:dyDescent="0.25">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c r="AB943" s="73"/>
      <c r="AC943" s="73"/>
    </row>
    <row r="944" spans="4:29" x14ac:dyDescent="0.25">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c r="AC944" s="73"/>
    </row>
    <row r="945" spans="4:29" x14ac:dyDescent="0.25">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c r="AB945" s="73"/>
      <c r="AC945" s="73"/>
    </row>
    <row r="946" spans="4:29" x14ac:dyDescent="0.25">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c r="AB946" s="73"/>
      <c r="AC946" s="73"/>
    </row>
    <row r="947" spans="4:29" x14ac:dyDescent="0.25">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c r="AB947" s="73"/>
      <c r="AC947" s="73"/>
    </row>
    <row r="948" spans="4:29" x14ac:dyDescent="0.25">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c r="AB948" s="73"/>
      <c r="AC948" s="73"/>
    </row>
    <row r="949" spans="4:29" x14ac:dyDescent="0.25">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c r="AB949" s="73"/>
      <c r="AC949" s="73"/>
    </row>
    <row r="950" spans="4:29" x14ac:dyDescent="0.25">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c r="AB950" s="73"/>
      <c r="AC950" s="73"/>
    </row>
    <row r="951" spans="4:29" x14ac:dyDescent="0.25">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c r="AC951" s="73"/>
    </row>
    <row r="952" spans="4:29" x14ac:dyDescent="0.25">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c r="AB952" s="73"/>
      <c r="AC952" s="73"/>
    </row>
    <row r="953" spans="4:29" x14ac:dyDescent="0.25">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c r="AB953" s="73"/>
      <c r="AC953" s="73"/>
    </row>
    <row r="954" spans="4:29" x14ac:dyDescent="0.25">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c r="AB954" s="73"/>
      <c r="AC954" s="73"/>
    </row>
    <row r="955" spans="4:29" x14ac:dyDescent="0.25">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c r="AB955" s="73"/>
      <c r="AC955" s="73"/>
    </row>
    <row r="956" spans="4:29" x14ac:dyDescent="0.25">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c r="AC956" s="73"/>
    </row>
    <row r="957" spans="4:29" x14ac:dyDescent="0.25">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c r="AC957" s="73"/>
    </row>
    <row r="958" spans="4:29" x14ac:dyDescent="0.25">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c r="AC958" s="73"/>
    </row>
    <row r="959" spans="4:29" x14ac:dyDescent="0.25">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c r="AC959" s="73"/>
    </row>
    <row r="960" spans="4:29" x14ac:dyDescent="0.25">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c r="AC960" s="73"/>
    </row>
    <row r="961" spans="4:29" x14ac:dyDescent="0.25">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c r="AB961" s="73"/>
      <c r="AC961" s="73"/>
    </row>
    <row r="962" spans="4:29" x14ac:dyDescent="0.25">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c r="AB962" s="73"/>
      <c r="AC962" s="73"/>
    </row>
    <row r="963" spans="4:29" x14ac:dyDescent="0.25">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c r="AB963" s="73"/>
      <c r="AC963" s="73"/>
    </row>
    <row r="964" spans="4:29" x14ac:dyDescent="0.25">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c r="AB964" s="73"/>
      <c r="AC964" s="73"/>
    </row>
    <row r="965" spans="4:29" x14ac:dyDescent="0.25">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c r="AC965" s="73"/>
    </row>
    <row r="966" spans="4:29" x14ac:dyDescent="0.25">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c r="AC966" s="73"/>
    </row>
    <row r="967" spans="4:29" x14ac:dyDescent="0.25">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c r="AC967" s="73"/>
    </row>
    <row r="968" spans="4:29" x14ac:dyDescent="0.25">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c r="AC968" s="73"/>
    </row>
    <row r="969" spans="4:29" x14ac:dyDescent="0.25">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c r="AC969" s="73"/>
    </row>
    <row r="970" spans="4:29" x14ac:dyDescent="0.25">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c r="AC970" s="73"/>
    </row>
    <row r="971" spans="4:29" x14ac:dyDescent="0.25">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c r="AC971" s="73"/>
    </row>
    <row r="972" spans="4:29" x14ac:dyDescent="0.25">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c r="AC972" s="73"/>
    </row>
    <row r="973" spans="4:29" x14ac:dyDescent="0.25">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c r="AB973" s="73"/>
      <c r="AC973" s="73"/>
    </row>
    <row r="974" spans="4:29" x14ac:dyDescent="0.25">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c r="AC974" s="73"/>
    </row>
    <row r="975" spans="4:29" x14ac:dyDescent="0.25">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c r="AB975" s="73"/>
      <c r="AC975" s="73"/>
    </row>
    <row r="976" spans="4:29" x14ac:dyDescent="0.25">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c r="AB976" s="73"/>
      <c r="AC976" s="73"/>
    </row>
    <row r="977" spans="4:29" x14ac:dyDescent="0.25">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c r="AB977" s="73"/>
      <c r="AC977" s="73"/>
    </row>
    <row r="978" spans="4:29" x14ac:dyDescent="0.25">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c r="AB978" s="73"/>
      <c r="AC978" s="73"/>
    </row>
    <row r="979" spans="4:29" x14ac:dyDescent="0.25">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c r="AB979" s="73"/>
      <c r="AC979" s="73"/>
    </row>
    <row r="980" spans="4:29" x14ac:dyDescent="0.25">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c r="AB980" s="73"/>
      <c r="AC980" s="73"/>
    </row>
    <row r="981" spans="4:29" x14ac:dyDescent="0.25">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c r="AB981" s="73"/>
      <c r="AC981" s="73"/>
    </row>
    <row r="982" spans="4:29" x14ac:dyDescent="0.25">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c r="AB982" s="73"/>
      <c r="AC982" s="73"/>
    </row>
    <row r="983" spans="4:29" x14ac:dyDescent="0.25">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c r="AB983" s="73"/>
      <c r="AC983" s="73"/>
    </row>
    <row r="984" spans="4:29" x14ac:dyDescent="0.25">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c r="AB984" s="73"/>
      <c r="AC984" s="73"/>
    </row>
    <row r="985" spans="4:29" x14ac:dyDescent="0.25">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c r="AB985" s="73"/>
      <c r="AC985" s="73"/>
    </row>
    <row r="986" spans="4:29" x14ac:dyDescent="0.25">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c r="AB986" s="73"/>
      <c r="AC986" s="73"/>
    </row>
    <row r="987" spans="4:29" x14ac:dyDescent="0.25">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c r="AB987" s="73"/>
      <c r="AC987" s="73"/>
    </row>
    <row r="988" spans="4:29" x14ac:dyDescent="0.25">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c r="AB988" s="73"/>
      <c r="AC988" s="73"/>
    </row>
    <row r="989" spans="4:29" x14ac:dyDescent="0.25">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c r="AB989" s="73"/>
      <c r="AC989" s="73"/>
    </row>
    <row r="990" spans="4:29" x14ac:dyDescent="0.25">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c r="AB990" s="73"/>
      <c r="AC990" s="73"/>
    </row>
    <row r="991" spans="4:29" x14ac:dyDescent="0.25">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c r="AB991" s="73"/>
      <c r="AC991" s="73"/>
    </row>
    <row r="992" spans="4:29" x14ac:dyDescent="0.25">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c r="AB992" s="73"/>
      <c r="AC992" s="73"/>
    </row>
    <row r="993" spans="4:29" x14ac:dyDescent="0.25">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c r="AB993" s="73"/>
      <c r="AC993" s="73"/>
    </row>
    <row r="994" spans="4:29" x14ac:dyDescent="0.25">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c r="AB994" s="73"/>
      <c r="AC994" s="73"/>
    </row>
    <row r="995" spans="4:29" x14ac:dyDescent="0.25">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c r="AB995" s="73"/>
      <c r="AC995" s="73"/>
    </row>
    <row r="996" spans="4:29" x14ac:dyDescent="0.25">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c r="AB996" s="73"/>
      <c r="AC996" s="73"/>
    </row>
    <row r="997" spans="4:29" x14ac:dyDescent="0.25">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c r="AB997" s="73"/>
      <c r="AC997" s="73"/>
    </row>
    <row r="998" spans="4:29" x14ac:dyDescent="0.25">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c r="AB998" s="73"/>
      <c r="AC998" s="73"/>
    </row>
    <row r="999" spans="4:29" x14ac:dyDescent="0.25">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c r="AB999" s="73"/>
      <c r="AC999" s="73"/>
    </row>
    <row r="1000" spans="4:29" x14ac:dyDescent="0.25">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c r="AB1000" s="73"/>
      <c r="AC1000" s="73"/>
    </row>
    <row r="1001" spans="4:29" x14ac:dyDescent="0.25">
      <c r="D1001" s="73"/>
      <c r="E1001" s="73"/>
      <c r="F1001" s="73"/>
      <c r="G1001" s="73"/>
      <c r="H1001" s="73"/>
      <c r="I1001" s="73"/>
      <c r="J1001" s="73"/>
      <c r="K1001" s="73"/>
      <c r="L1001" s="73"/>
      <c r="M1001" s="73"/>
      <c r="N1001" s="73"/>
      <c r="O1001" s="73"/>
      <c r="P1001" s="73"/>
      <c r="Q1001" s="73"/>
      <c r="R1001" s="73"/>
      <c r="S1001" s="73"/>
      <c r="T1001" s="73"/>
      <c r="U1001" s="73"/>
      <c r="V1001" s="73"/>
      <c r="W1001" s="73"/>
      <c r="X1001" s="73"/>
      <c r="Y1001" s="73"/>
      <c r="Z1001" s="73"/>
      <c r="AA1001" s="73"/>
      <c r="AB1001" s="73"/>
      <c r="AC1001" s="73"/>
    </row>
    <row r="1002" spans="4:29" x14ac:dyDescent="0.25">
      <c r="D1002" s="73"/>
      <c r="E1002" s="73"/>
      <c r="F1002" s="73"/>
      <c r="G1002" s="73"/>
      <c r="H1002" s="73"/>
      <c r="I1002" s="73"/>
      <c r="J1002" s="73"/>
      <c r="K1002" s="73"/>
      <c r="L1002" s="73"/>
      <c r="M1002" s="73"/>
      <c r="N1002" s="73"/>
      <c r="O1002" s="73"/>
      <c r="P1002" s="73"/>
      <c r="Q1002" s="73"/>
      <c r="R1002" s="73"/>
      <c r="S1002" s="73"/>
      <c r="T1002" s="73"/>
      <c r="U1002" s="73"/>
      <c r="V1002" s="73"/>
      <c r="W1002" s="73"/>
      <c r="X1002" s="73"/>
      <c r="Y1002" s="73"/>
      <c r="Z1002" s="73"/>
      <c r="AA1002" s="73"/>
      <c r="AB1002" s="73"/>
      <c r="AC1002" s="73"/>
    </row>
    <row r="1003" spans="4:29" x14ac:dyDescent="0.25">
      <c r="D1003" s="73"/>
      <c r="E1003" s="73"/>
      <c r="F1003" s="73"/>
      <c r="G1003" s="73"/>
      <c r="H1003" s="73"/>
      <c r="I1003" s="73"/>
      <c r="J1003" s="73"/>
      <c r="K1003" s="73"/>
      <c r="L1003" s="73"/>
      <c r="M1003" s="73"/>
      <c r="N1003" s="73"/>
      <c r="O1003" s="73"/>
      <c r="P1003" s="73"/>
      <c r="Q1003" s="73"/>
      <c r="R1003" s="73"/>
      <c r="S1003" s="73"/>
      <c r="T1003" s="73"/>
      <c r="U1003" s="73"/>
      <c r="V1003" s="73"/>
      <c r="W1003" s="73"/>
      <c r="X1003" s="73"/>
      <c r="Y1003" s="73"/>
      <c r="Z1003" s="73"/>
      <c r="AA1003" s="73"/>
      <c r="AB1003" s="73"/>
      <c r="AC1003" s="73"/>
    </row>
    <row r="1004" spans="4:29" x14ac:dyDescent="0.25">
      <c r="D1004" s="73"/>
      <c r="E1004" s="73"/>
      <c r="F1004" s="73"/>
      <c r="G1004" s="73"/>
      <c r="H1004" s="73"/>
      <c r="I1004" s="73"/>
      <c r="J1004" s="73"/>
      <c r="K1004" s="73"/>
      <c r="L1004" s="73"/>
      <c r="M1004" s="73"/>
      <c r="N1004" s="73"/>
      <c r="O1004" s="73"/>
      <c r="P1004" s="73"/>
      <c r="Q1004" s="73"/>
      <c r="R1004" s="73"/>
      <c r="S1004" s="73"/>
      <c r="T1004" s="73"/>
      <c r="U1004" s="73"/>
      <c r="V1004" s="73"/>
      <c r="W1004" s="73"/>
      <c r="X1004" s="73"/>
      <c r="Y1004" s="73"/>
      <c r="Z1004" s="73"/>
      <c r="AA1004" s="73"/>
      <c r="AB1004" s="73"/>
      <c r="AC1004" s="73"/>
    </row>
    <row r="1005" spans="4:29" x14ac:dyDescent="0.25">
      <c r="D1005" s="73"/>
      <c r="E1005" s="73"/>
      <c r="F1005" s="73"/>
      <c r="G1005" s="73"/>
      <c r="H1005" s="73"/>
      <c r="I1005" s="73"/>
      <c r="J1005" s="73"/>
      <c r="K1005" s="73"/>
      <c r="L1005" s="73"/>
      <c r="M1005" s="73"/>
      <c r="N1005" s="73"/>
      <c r="O1005" s="73"/>
      <c r="P1005" s="73"/>
      <c r="Q1005" s="73"/>
      <c r="R1005" s="73"/>
      <c r="S1005" s="73"/>
      <c r="T1005" s="73"/>
      <c r="U1005" s="73"/>
      <c r="V1005" s="73"/>
      <c r="W1005" s="73"/>
      <c r="X1005" s="73"/>
      <c r="Y1005" s="73"/>
      <c r="Z1005" s="73"/>
      <c r="AA1005" s="73"/>
      <c r="AB1005" s="73"/>
      <c r="AC1005" s="73"/>
    </row>
    <row r="1006" spans="4:29" x14ac:dyDescent="0.25">
      <c r="D1006" s="73"/>
      <c r="E1006" s="73"/>
      <c r="F1006" s="73"/>
      <c r="G1006" s="73"/>
      <c r="H1006" s="73"/>
      <c r="I1006" s="73"/>
      <c r="J1006" s="73"/>
      <c r="K1006" s="73"/>
      <c r="L1006" s="73"/>
      <c r="M1006" s="73"/>
      <c r="N1006" s="73"/>
      <c r="O1006" s="73"/>
      <c r="P1006" s="73"/>
      <c r="Q1006" s="73"/>
      <c r="R1006" s="73"/>
      <c r="S1006" s="73"/>
      <c r="T1006" s="73"/>
      <c r="U1006" s="73"/>
      <c r="V1006" s="73"/>
      <c r="W1006" s="73"/>
      <c r="X1006" s="73"/>
      <c r="Y1006" s="73"/>
      <c r="Z1006" s="73"/>
      <c r="AA1006" s="73"/>
      <c r="AB1006" s="73"/>
      <c r="AC1006" s="73"/>
    </row>
    <row r="1007" spans="4:29" x14ac:dyDescent="0.25">
      <c r="D1007" s="73"/>
      <c r="E1007" s="73"/>
      <c r="F1007" s="73"/>
      <c r="G1007" s="73"/>
      <c r="H1007" s="73"/>
      <c r="I1007" s="73"/>
      <c r="J1007" s="73"/>
      <c r="K1007" s="73"/>
      <c r="L1007" s="73"/>
      <c r="M1007" s="73"/>
      <c r="N1007" s="73"/>
      <c r="O1007" s="73"/>
      <c r="P1007" s="73"/>
      <c r="Q1007" s="73"/>
      <c r="R1007" s="73"/>
      <c r="S1007" s="73"/>
      <c r="T1007" s="73"/>
      <c r="U1007" s="73"/>
      <c r="V1007" s="73"/>
      <c r="W1007" s="73"/>
      <c r="X1007" s="73"/>
      <c r="Y1007" s="73"/>
      <c r="Z1007" s="73"/>
      <c r="AA1007" s="73"/>
      <c r="AB1007" s="73"/>
      <c r="AC1007" s="73"/>
    </row>
    <row r="1008" spans="4:29" x14ac:dyDescent="0.25">
      <c r="D1008" s="73"/>
      <c r="E1008" s="73"/>
      <c r="F1008" s="73"/>
      <c r="G1008" s="73"/>
      <c r="H1008" s="73"/>
      <c r="I1008" s="73"/>
      <c r="J1008" s="73"/>
      <c r="K1008" s="73"/>
      <c r="L1008" s="73"/>
      <c r="M1008" s="73"/>
      <c r="N1008" s="73"/>
      <c r="O1008" s="73"/>
      <c r="P1008" s="73"/>
      <c r="Q1008" s="73"/>
      <c r="R1008" s="73"/>
      <c r="S1008" s="73"/>
      <c r="T1008" s="73"/>
      <c r="U1008" s="73"/>
      <c r="V1008" s="73"/>
      <c r="W1008" s="73"/>
      <c r="X1008" s="73"/>
      <c r="Y1008" s="73"/>
      <c r="Z1008" s="73"/>
      <c r="AA1008" s="73"/>
      <c r="AB1008" s="73"/>
      <c r="AC1008" s="73"/>
    </row>
    <row r="1009" spans="4:29" x14ac:dyDescent="0.25">
      <c r="D1009" s="73"/>
      <c r="E1009" s="73"/>
      <c r="F1009" s="73"/>
      <c r="G1009" s="73"/>
      <c r="H1009" s="73"/>
      <c r="I1009" s="73"/>
      <c r="J1009" s="73"/>
      <c r="K1009" s="73"/>
      <c r="L1009" s="73"/>
      <c r="M1009" s="73"/>
      <c r="N1009" s="73"/>
      <c r="O1009" s="73"/>
      <c r="P1009" s="73"/>
      <c r="Q1009" s="73"/>
      <c r="R1009" s="73"/>
      <c r="S1009" s="73"/>
      <c r="T1009" s="73"/>
      <c r="U1009" s="73"/>
      <c r="V1009" s="73"/>
      <c r="W1009" s="73"/>
      <c r="X1009" s="73"/>
      <c r="Y1009" s="73"/>
      <c r="Z1009" s="73"/>
      <c r="AA1009" s="73"/>
      <c r="AB1009" s="73"/>
      <c r="AC1009" s="73"/>
    </row>
    <row r="1010" spans="4:29" x14ac:dyDescent="0.25">
      <c r="D1010" s="73"/>
      <c r="E1010" s="73"/>
      <c r="F1010" s="73"/>
      <c r="G1010" s="73"/>
      <c r="H1010" s="73"/>
      <c r="I1010" s="73"/>
      <c r="J1010" s="73"/>
      <c r="K1010" s="73"/>
      <c r="L1010" s="73"/>
      <c r="M1010" s="73"/>
      <c r="N1010" s="73"/>
      <c r="O1010" s="73"/>
      <c r="P1010" s="73"/>
      <c r="Q1010" s="73"/>
      <c r="R1010" s="73"/>
      <c r="S1010" s="73"/>
      <c r="T1010" s="73"/>
      <c r="U1010" s="73"/>
      <c r="V1010" s="73"/>
      <c r="W1010" s="73"/>
      <c r="X1010" s="73"/>
      <c r="Y1010" s="73"/>
      <c r="Z1010" s="73"/>
      <c r="AA1010" s="73"/>
      <c r="AB1010" s="73"/>
      <c r="AC1010" s="73"/>
    </row>
    <row r="1011" spans="4:29" x14ac:dyDescent="0.25">
      <c r="D1011" s="73"/>
      <c r="E1011" s="73"/>
      <c r="F1011" s="73"/>
      <c r="G1011" s="73"/>
      <c r="H1011" s="73"/>
      <c r="I1011" s="73"/>
      <c r="J1011" s="73"/>
      <c r="K1011" s="73"/>
      <c r="L1011" s="73"/>
      <c r="M1011" s="73"/>
      <c r="N1011" s="73"/>
      <c r="O1011" s="73"/>
      <c r="P1011" s="73"/>
      <c r="Q1011" s="73"/>
      <c r="R1011" s="73"/>
      <c r="S1011" s="73"/>
      <c r="T1011" s="73"/>
      <c r="U1011" s="73"/>
      <c r="V1011" s="73"/>
      <c r="W1011" s="73"/>
      <c r="X1011" s="73"/>
      <c r="Y1011" s="73"/>
      <c r="Z1011" s="73"/>
      <c r="AA1011" s="73"/>
      <c r="AB1011" s="73"/>
      <c r="AC1011" s="73"/>
    </row>
    <row r="1012" spans="4:29" x14ac:dyDescent="0.25">
      <c r="D1012" s="73"/>
      <c r="E1012" s="73"/>
      <c r="F1012" s="73"/>
      <c r="G1012" s="73"/>
      <c r="H1012" s="73"/>
      <c r="I1012" s="73"/>
      <c r="J1012" s="73"/>
      <c r="K1012" s="73"/>
      <c r="L1012" s="73"/>
      <c r="M1012" s="73"/>
      <c r="N1012" s="73"/>
      <c r="O1012" s="73"/>
      <c r="P1012" s="73"/>
      <c r="Q1012" s="73"/>
      <c r="R1012" s="73"/>
      <c r="S1012" s="73"/>
      <c r="T1012" s="73"/>
      <c r="U1012" s="73"/>
      <c r="V1012" s="73"/>
      <c r="W1012" s="73"/>
      <c r="X1012" s="73"/>
      <c r="Y1012" s="73"/>
      <c r="Z1012" s="73"/>
      <c r="AA1012" s="73"/>
      <c r="AB1012" s="73"/>
      <c r="AC1012" s="73"/>
    </row>
    <row r="1013" spans="4:29" x14ac:dyDescent="0.25">
      <c r="D1013" s="73"/>
      <c r="E1013" s="73"/>
      <c r="F1013" s="73"/>
      <c r="G1013" s="73"/>
      <c r="H1013" s="73"/>
      <c r="I1013" s="73"/>
      <c r="J1013" s="73"/>
      <c r="K1013" s="73"/>
      <c r="L1013" s="73"/>
      <c r="M1013" s="73"/>
      <c r="N1013" s="73"/>
      <c r="O1013" s="73"/>
      <c r="P1013" s="73"/>
      <c r="Q1013" s="73"/>
      <c r="R1013" s="73"/>
      <c r="S1013" s="73"/>
      <c r="T1013" s="73"/>
      <c r="U1013" s="73"/>
      <c r="V1013" s="73"/>
      <c r="W1013" s="73"/>
      <c r="X1013" s="73"/>
      <c r="Y1013" s="73"/>
      <c r="Z1013" s="73"/>
      <c r="AA1013" s="73"/>
      <c r="AB1013" s="73"/>
      <c r="AC1013" s="73"/>
    </row>
    <row r="1014" spans="4:29" x14ac:dyDescent="0.25">
      <c r="D1014" s="73"/>
      <c r="E1014" s="73"/>
      <c r="F1014" s="73"/>
      <c r="G1014" s="73"/>
      <c r="H1014" s="73"/>
      <c r="I1014" s="73"/>
      <c r="J1014" s="73"/>
      <c r="K1014" s="73"/>
      <c r="L1014" s="73"/>
      <c r="M1014" s="73"/>
      <c r="N1014" s="73"/>
      <c r="O1014" s="73"/>
      <c r="P1014" s="73"/>
      <c r="Q1014" s="73"/>
      <c r="R1014" s="73"/>
      <c r="S1014" s="73"/>
      <c r="T1014" s="73"/>
      <c r="U1014" s="73"/>
      <c r="V1014" s="73"/>
      <c r="W1014" s="73"/>
      <c r="X1014" s="73"/>
      <c r="Y1014" s="73"/>
      <c r="Z1014" s="73"/>
      <c r="AA1014" s="73"/>
      <c r="AB1014" s="73"/>
      <c r="AC1014" s="73"/>
    </row>
    <row r="1015" spans="4:29" x14ac:dyDescent="0.25">
      <c r="D1015" s="73"/>
      <c r="E1015" s="73"/>
      <c r="F1015" s="73"/>
      <c r="G1015" s="73"/>
      <c r="H1015" s="73"/>
      <c r="I1015" s="73"/>
      <c r="J1015" s="73"/>
      <c r="K1015" s="73"/>
      <c r="L1015" s="73"/>
      <c r="M1015" s="73"/>
      <c r="N1015" s="73"/>
      <c r="O1015" s="73"/>
      <c r="P1015" s="73"/>
      <c r="Q1015" s="73"/>
      <c r="R1015" s="73"/>
      <c r="S1015" s="73"/>
      <c r="T1015" s="73"/>
      <c r="U1015" s="73"/>
      <c r="V1015" s="73"/>
      <c r="W1015" s="73"/>
      <c r="X1015" s="73"/>
      <c r="Y1015" s="73"/>
      <c r="Z1015" s="73"/>
      <c r="AA1015" s="73"/>
      <c r="AB1015" s="73"/>
      <c r="AC1015" s="73"/>
    </row>
    <row r="1016" spans="4:29" x14ac:dyDescent="0.25">
      <c r="D1016" s="73"/>
      <c r="E1016" s="73"/>
      <c r="F1016" s="73"/>
      <c r="G1016" s="73"/>
      <c r="H1016" s="73"/>
      <c r="I1016" s="73"/>
      <c r="J1016" s="73"/>
      <c r="K1016" s="73"/>
      <c r="L1016" s="73"/>
      <c r="M1016" s="73"/>
      <c r="N1016" s="73"/>
      <c r="O1016" s="73"/>
      <c r="P1016" s="73"/>
      <c r="Q1016" s="73"/>
      <c r="R1016" s="73"/>
      <c r="S1016" s="73"/>
      <c r="T1016" s="73"/>
      <c r="U1016" s="73"/>
      <c r="V1016" s="73"/>
      <c r="W1016" s="73"/>
      <c r="X1016" s="73"/>
      <c r="Y1016" s="73"/>
      <c r="Z1016" s="73"/>
      <c r="AA1016" s="73"/>
      <c r="AB1016" s="73"/>
      <c r="AC1016" s="73"/>
    </row>
    <row r="1017" spans="4:29" x14ac:dyDescent="0.25">
      <c r="D1017" s="73"/>
      <c r="E1017" s="73"/>
      <c r="F1017" s="73"/>
      <c r="G1017" s="73"/>
      <c r="H1017" s="73"/>
      <c r="I1017" s="73"/>
      <c r="J1017" s="73"/>
      <c r="K1017" s="73"/>
      <c r="L1017" s="73"/>
      <c r="M1017" s="73"/>
      <c r="N1017" s="73"/>
      <c r="O1017" s="73"/>
      <c r="P1017" s="73"/>
      <c r="Q1017" s="73"/>
      <c r="R1017" s="73"/>
      <c r="S1017" s="73"/>
      <c r="T1017" s="73"/>
      <c r="U1017" s="73"/>
      <c r="V1017" s="73"/>
      <c r="W1017" s="73"/>
      <c r="X1017" s="73"/>
      <c r="Y1017" s="73"/>
      <c r="Z1017" s="73"/>
      <c r="AA1017" s="73"/>
      <c r="AB1017" s="73"/>
      <c r="AC1017" s="73"/>
    </row>
    <row r="1018" spans="4:29" x14ac:dyDescent="0.25">
      <c r="D1018" s="73"/>
      <c r="E1018" s="73"/>
      <c r="F1018" s="73"/>
      <c r="G1018" s="73"/>
      <c r="H1018" s="73"/>
      <c r="I1018" s="73"/>
      <c r="J1018" s="73"/>
      <c r="K1018" s="73"/>
      <c r="L1018" s="73"/>
      <c r="M1018" s="73"/>
      <c r="N1018" s="73"/>
      <c r="O1018" s="73"/>
      <c r="P1018" s="73"/>
      <c r="Q1018" s="73"/>
      <c r="R1018" s="73"/>
      <c r="S1018" s="73"/>
      <c r="T1018" s="73"/>
      <c r="U1018" s="73"/>
      <c r="V1018" s="73"/>
      <c r="W1018" s="73"/>
      <c r="X1018" s="73"/>
      <c r="Y1018" s="73"/>
      <c r="Z1018" s="73"/>
      <c r="AA1018" s="73"/>
      <c r="AB1018" s="73"/>
      <c r="AC1018" s="73"/>
    </row>
    <row r="1019" spans="4:29" x14ac:dyDescent="0.25">
      <c r="D1019" s="73"/>
      <c r="E1019" s="73"/>
      <c r="F1019" s="73"/>
      <c r="G1019" s="73"/>
      <c r="H1019" s="73"/>
      <c r="I1019" s="73"/>
      <c r="J1019" s="73"/>
      <c r="K1019" s="73"/>
      <c r="L1019" s="73"/>
      <c r="M1019" s="73"/>
      <c r="N1019" s="73"/>
      <c r="O1019" s="73"/>
      <c r="P1019" s="73"/>
      <c r="Q1019" s="73"/>
      <c r="R1019" s="73"/>
      <c r="S1019" s="73"/>
      <c r="T1019" s="73"/>
      <c r="U1019" s="73"/>
      <c r="V1019" s="73"/>
      <c r="W1019" s="73"/>
      <c r="X1019" s="73"/>
      <c r="Y1019" s="73"/>
      <c r="Z1019" s="73"/>
      <c r="AA1019" s="73"/>
      <c r="AB1019" s="73"/>
      <c r="AC1019" s="73"/>
    </row>
    <row r="1020" spans="4:29" x14ac:dyDescent="0.25">
      <c r="D1020" s="73"/>
      <c r="E1020" s="73"/>
      <c r="F1020" s="73"/>
      <c r="G1020" s="73"/>
      <c r="H1020" s="73"/>
      <c r="I1020" s="73"/>
      <c r="J1020" s="73"/>
      <c r="K1020" s="73"/>
      <c r="L1020" s="73"/>
      <c r="M1020" s="73"/>
      <c r="N1020" s="73"/>
      <c r="O1020" s="73"/>
      <c r="P1020" s="73"/>
      <c r="Q1020" s="73"/>
      <c r="R1020" s="73"/>
      <c r="S1020" s="73"/>
      <c r="T1020" s="73"/>
      <c r="U1020" s="73"/>
      <c r="V1020" s="73"/>
      <c r="W1020" s="73"/>
      <c r="X1020" s="73"/>
      <c r="Y1020" s="73"/>
      <c r="Z1020" s="73"/>
      <c r="AA1020" s="73"/>
      <c r="AB1020" s="73"/>
      <c r="AC1020" s="73"/>
    </row>
    <row r="1021" spans="4:29" x14ac:dyDescent="0.25">
      <c r="D1021" s="73"/>
      <c r="E1021" s="73"/>
      <c r="F1021" s="73"/>
      <c r="G1021" s="73"/>
      <c r="H1021" s="73"/>
      <c r="I1021" s="73"/>
      <c r="J1021" s="73"/>
      <c r="K1021" s="73"/>
      <c r="L1021" s="73"/>
      <c r="M1021" s="73"/>
      <c r="N1021" s="73"/>
      <c r="O1021" s="73"/>
      <c r="P1021" s="73"/>
      <c r="Q1021" s="73"/>
      <c r="R1021" s="73"/>
      <c r="S1021" s="73"/>
      <c r="T1021" s="73"/>
      <c r="U1021" s="73"/>
      <c r="V1021" s="73"/>
      <c r="W1021" s="73"/>
      <c r="X1021" s="73"/>
      <c r="Y1021" s="73"/>
      <c r="Z1021" s="73"/>
      <c r="AA1021" s="73"/>
      <c r="AB1021" s="73"/>
      <c r="AC1021" s="73"/>
    </row>
    <row r="1022" spans="4:29" x14ac:dyDescent="0.25">
      <c r="D1022" s="73"/>
      <c r="E1022" s="73"/>
      <c r="F1022" s="73"/>
      <c r="G1022" s="73"/>
      <c r="H1022" s="73"/>
      <c r="I1022" s="73"/>
      <c r="J1022" s="73"/>
      <c r="K1022" s="73"/>
      <c r="L1022" s="73"/>
      <c r="M1022" s="73"/>
      <c r="N1022" s="73"/>
      <c r="O1022" s="73"/>
      <c r="P1022" s="73"/>
      <c r="Q1022" s="73"/>
      <c r="R1022" s="73"/>
      <c r="S1022" s="73"/>
      <c r="T1022" s="73"/>
      <c r="U1022" s="73"/>
      <c r="V1022" s="73"/>
      <c r="W1022" s="73"/>
      <c r="X1022" s="73"/>
      <c r="Y1022" s="73"/>
      <c r="Z1022" s="73"/>
      <c r="AA1022" s="73"/>
      <c r="AB1022" s="73"/>
      <c r="AC1022" s="73"/>
    </row>
    <row r="1023" spans="4:29" x14ac:dyDescent="0.25">
      <c r="D1023" s="73"/>
      <c r="E1023" s="73"/>
      <c r="F1023" s="73"/>
      <c r="G1023" s="73"/>
      <c r="H1023" s="73"/>
      <c r="I1023" s="73"/>
      <c r="J1023" s="73"/>
      <c r="K1023" s="73"/>
      <c r="L1023" s="73"/>
      <c r="M1023" s="73"/>
      <c r="N1023" s="73"/>
      <c r="O1023" s="73"/>
      <c r="P1023" s="73"/>
      <c r="Q1023" s="73"/>
      <c r="R1023" s="73"/>
      <c r="S1023" s="73"/>
      <c r="T1023" s="73"/>
      <c r="U1023" s="73"/>
      <c r="V1023" s="73"/>
      <c r="W1023" s="73"/>
      <c r="X1023" s="73"/>
      <c r="Y1023" s="73"/>
      <c r="Z1023" s="73"/>
      <c r="AA1023" s="73"/>
      <c r="AB1023" s="73"/>
      <c r="AC1023" s="73"/>
    </row>
    <row r="1024" spans="4:29" x14ac:dyDescent="0.25">
      <c r="D1024" s="73"/>
      <c r="E1024" s="73"/>
      <c r="F1024" s="73"/>
      <c r="G1024" s="73"/>
      <c r="H1024" s="73"/>
      <c r="I1024" s="73"/>
      <c r="J1024" s="73"/>
      <c r="K1024" s="73"/>
      <c r="L1024" s="73"/>
      <c r="M1024" s="73"/>
      <c r="N1024" s="73"/>
      <c r="O1024" s="73"/>
      <c r="P1024" s="73"/>
      <c r="Q1024" s="73"/>
      <c r="R1024" s="73"/>
      <c r="S1024" s="73"/>
      <c r="T1024" s="73"/>
      <c r="U1024" s="73"/>
      <c r="V1024" s="73"/>
      <c r="W1024" s="73"/>
      <c r="X1024" s="73"/>
      <c r="Y1024" s="73"/>
      <c r="Z1024" s="73"/>
      <c r="AA1024" s="73"/>
      <c r="AB1024" s="73"/>
      <c r="AC1024" s="73"/>
    </row>
    <row r="1025" spans="4:29" x14ac:dyDescent="0.25">
      <c r="D1025" s="73"/>
      <c r="E1025" s="73"/>
      <c r="F1025" s="73"/>
      <c r="G1025" s="73"/>
      <c r="H1025" s="73"/>
      <c r="I1025" s="73"/>
      <c r="J1025" s="73"/>
      <c r="K1025" s="73"/>
      <c r="L1025" s="73"/>
      <c r="M1025" s="73"/>
      <c r="N1025" s="73"/>
      <c r="O1025" s="73"/>
      <c r="P1025" s="73"/>
      <c r="Q1025" s="73"/>
      <c r="R1025" s="73"/>
      <c r="S1025" s="73"/>
      <c r="T1025" s="73"/>
      <c r="U1025" s="73"/>
      <c r="V1025" s="73"/>
      <c r="W1025" s="73"/>
      <c r="X1025" s="73"/>
      <c r="Y1025" s="73"/>
      <c r="Z1025" s="73"/>
      <c r="AA1025" s="73"/>
      <c r="AB1025" s="73"/>
      <c r="AC1025" s="73"/>
    </row>
    <row r="1026" spans="4:29" x14ac:dyDescent="0.25">
      <c r="D1026" s="73"/>
      <c r="E1026" s="73"/>
      <c r="F1026" s="73"/>
      <c r="G1026" s="73"/>
      <c r="H1026" s="73"/>
      <c r="I1026" s="73"/>
      <c r="J1026" s="73"/>
      <c r="K1026" s="73"/>
      <c r="L1026" s="73"/>
      <c r="M1026" s="73"/>
      <c r="N1026" s="73"/>
      <c r="O1026" s="73"/>
      <c r="P1026" s="73"/>
      <c r="Q1026" s="73"/>
      <c r="R1026" s="73"/>
      <c r="S1026" s="73"/>
      <c r="T1026" s="73"/>
      <c r="U1026" s="73"/>
      <c r="V1026" s="73"/>
      <c r="W1026" s="73"/>
      <c r="X1026" s="73"/>
      <c r="Y1026" s="73"/>
      <c r="Z1026" s="73"/>
      <c r="AA1026" s="73"/>
      <c r="AB1026" s="73"/>
      <c r="AC1026" s="73"/>
    </row>
    <row r="1027" spans="4:29" x14ac:dyDescent="0.25">
      <c r="D1027" s="73"/>
      <c r="E1027" s="73"/>
      <c r="F1027" s="73"/>
      <c r="G1027" s="73"/>
      <c r="H1027" s="73"/>
      <c r="I1027" s="73"/>
      <c r="J1027" s="73"/>
      <c r="K1027" s="73"/>
      <c r="L1027" s="73"/>
      <c r="M1027" s="73"/>
      <c r="N1027" s="73"/>
      <c r="O1027" s="73"/>
      <c r="P1027" s="73"/>
      <c r="Q1027" s="73"/>
      <c r="R1027" s="73"/>
      <c r="S1027" s="73"/>
      <c r="T1027" s="73"/>
      <c r="U1027" s="73"/>
      <c r="V1027" s="73"/>
      <c r="W1027" s="73"/>
      <c r="X1027" s="73"/>
      <c r="Y1027" s="73"/>
      <c r="Z1027" s="73"/>
      <c r="AA1027" s="73"/>
      <c r="AB1027" s="73"/>
      <c r="AC1027" s="73"/>
    </row>
    <row r="1028" spans="4:29" x14ac:dyDescent="0.25">
      <c r="D1028" s="73"/>
      <c r="E1028" s="73"/>
      <c r="F1028" s="73"/>
      <c r="G1028" s="73"/>
      <c r="H1028" s="73"/>
      <c r="I1028" s="73"/>
      <c r="J1028" s="73"/>
      <c r="K1028" s="73"/>
      <c r="L1028" s="73"/>
      <c r="M1028" s="73"/>
      <c r="N1028" s="73"/>
      <c r="O1028" s="73"/>
      <c r="P1028" s="73"/>
      <c r="Q1028" s="73"/>
      <c r="R1028" s="73"/>
      <c r="S1028" s="73"/>
      <c r="T1028" s="73"/>
      <c r="U1028" s="73"/>
      <c r="V1028" s="73"/>
      <c r="W1028" s="73"/>
      <c r="X1028" s="73"/>
      <c r="Y1028" s="73"/>
      <c r="Z1028" s="73"/>
      <c r="AA1028" s="73"/>
      <c r="AB1028" s="73"/>
      <c r="AC1028" s="73"/>
    </row>
    <row r="1029" spans="4:29" x14ac:dyDescent="0.25">
      <c r="D1029" s="73"/>
      <c r="E1029" s="73"/>
      <c r="F1029" s="73"/>
      <c r="G1029" s="73"/>
      <c r="H1029" s="73"/>
      <c r="I1029" s="73"/>
      <c r="J1029" s="73"/>
      <c r="K1029" s="73"/>
      <c r="L1029" s="73"/>
      <c r="M1029" s="73"/>
      <c r="N1029" s="73"/>
      <c r="O1029" s="73"/>
      <c r="P1029" s="73"/>
      <c r="Q1029" s="73"/>
      <c r="R1029" s="73"/>
      <c r="S1029" s="73"/>
      <c r="T1029" s="73"/>
      <c r="U1029" s="73"/>
      <c r="V1029" s="73"/>
      <c r="W1029" s="73"/>
      <c r="X1029" s="73"/>
      <c r="Y1029" s="73"/>
      <c r="Z1029" s="73"/>
      <c r="AA1029" s="73"/>
      <c r="AB1029" s="73"/>
      <c r="AC1029" s="73"/>
    </row>
    <row r="1030" spans="4:29" x14ac:dyDescent="0.25">
      <c r="D1030" s="73"/>
      <c r="E1030" s="73"/>
      <c r="F1030" s="73"/>
      <c r="G1030" s="73"/>
      <c r="H1030" s="73"/>
      <c r="I1030" s="73"/>
      <c r="J1030" s="73"/>
      <c r="K1030" s="73"/>
      <c r="L1030" s="73"/>
      <c r="M1030" s="73"/>
      <c r="N1030" s="73"/>
      <c r="O1030" s="73"/>
      <c r="P1030" s="73"/>
      <c r="Q1030" s="73"/>
      <c r="R1030" s="73"/>
      <c r="S1030" s="73"/>
      <c r="T1030" s="73"/>
      <c r="U1030" s="73"/>
      <c r="V1030" s="73"/>
      <c r="W1030" s="73"/>
      <c r="X1030" s="73"/>
      <c r="Y1030" s="73"/>
      <c r="Z1030" s="73"/>
      <c r="AA1030" s="73"/>
      <c r="AB1030" s="73"/>
      <c r="AC1030" s="73"/>
    </row>
    <row r="1031" spans="4:29" x14ac:dyDescent="0.25">
      <c r="D1031" s="73"/>
      <c r="E1031" s="73"/>
      <c r="F1031" s="73"/>
      <c r="G1031" s="73"/>
      <c r="H1031" s="73"/>
      <c r="I1031" s="73"/>
      <c r="J1031" s="73"/>
      <c r="K1031" s="73"/>
      <c r="L1031" s="73"/>
      <c r="M1031" s="73"/>
      <c r="N1031" s="73"/>
      <c r="O1031" s="73"/>
      <c r="P1031" s="73"/>
      <c r="Q1031" s="73"/>
      <c r="R1031" s="73"/>
      <c r="S1031" s="73"/>
      <c r="T1031" s="73"/>
      <c r="U1031" s="73"/>
      <c r="V1031" s="73"/>
      <c r="W1031" s="73"/>
      <c r="X1031" s="73"/>
      <c r="Y1031" s="73"/>
      <c r="Z1031" s="73"/>
      <c r="AA1031" s="73"/>
      <c r="AB1031" s="73"/>
      <c r="AC1031" s="73"/>
    </row>
    <row r="1032" spans="4:29" x14ac:dyDescent="0.25">
      <c r="D1032" s="73"/>
      <c r="E1032" s="73"/>
      <c r="F1032" s="73"/>
      <c r="G1032" s="73"/>
      <c r="H1032" s="73"/>
      <c r="I1032" s="73"/>
      <c r="J1032" s="73"/>
      <c r="K1032" s="73"/>
      <c r="L1032" s="73"/>
      <c r="M1032" s="73"/>
      <c r="N1032" s="73"/>
      <c r="O1032" s="73"/>
      <c r="P1032" s="73"/>
      <c r="Q1032" s="73"/>
      <c r="R1032" s="73"/>
      <c r="S1032" s="73"/>
      <c r="T1032" s="73"/>
      <c r="U1032" s="73"/>
      <c r="V1032" s="73"/>
      <c r="W1032" s="73"/>
      <c r="X1032" s="73"/>
      <c r="Y1032" s="73"/>
      <c r="Z1032" s="73"/>
      <c r="AA1032" s="73"/>
      <c r="AB1032" s="73"/>
      <c r="AC1032" s="73"/>
    </row>
    <row r="1033" spans="4:29" x14ac:dyDescent="0.25">
      <c r="D1033" s="73"/>
      <c r="E1033" s="73"/>
      <c r="F1033" s="73"/>
      <c r="G1033" s="73"/>
      <c r="H1033" s="73"/>
      <c r="I1033" s="73"/>
      <c r="J1033" s="73"/>
      <c r="K1033" s="73"/>
      <c r="L1033" s="73"/>
      <c r="M1033" s="73"/>
      <c r="N1033" s="73"/>
      <c r="O1033" s="73"/>
      <c r="P1033" s="73"/>
      <c r="Q1033" s="73"/>
      <c r="R1033" s="73"/>
      <c r="S1033" s="73"/>
      <c r="T1033" s="73"/>
      <c r="U1033" s="73"/>
      <c r="V1033" s="73"/>
      <c r="W1033" s="73"/>
      <c r="X1033" s="73"/>
      <c r="Y1033" s="73"/>
      <c r="Z1033" s="73"/>
      <c r="AA1033" s="73"/>
      <c r="AB1033" s="73"/>
      <c r="AC1033" s="73"/>
    </row>
    <row r="1034" spans="4:29" x14ac:dyDescent="0.25">
      <c r="D1034" s="73"/>
      <c r="E1034" s="73"/>
      <c r="F1034" s="73"/>
      <c r="G1034" s="73"/>
      <c r="H1034" s="73"/>
      <c r="I1034" s="73"/>
      <c r="J1034" s="73"/>
      <c r="K1034" s="73"/>
      <c r="L1034" s="73"/>
      <c r="M1034" s="73"/>
      <c r="N1034" s="73"/>
      <c r="O1034" s="73"/>
      <c r="P1034" s="73"/>
      <c r="Q1034" s="73"/>
      <c r="R1034" s="73"/>
      <c r="S1034" s="73"/>
      <c r="T1034" s="73"/>
      <c r="U1034" s="73"/>
      <c r="V1034" s="73"/>
      <c r="W1034" s="73"/>
      <c r="X1034" s="73"/>
      <c r="Y1034" s="73"/>
      <c r="Z1034" s="73"/>
      <c r="AA1034" s="73"/>
      <c r="AB1034" s="73"/>
      <c r="AC1034" s="73"/>
    </row>
    <row r="1035" spans="4:29" x14ac:dyDescent="0.25">
      <c r="D1035" s="73"/>
      <c r="E1035" s="73"/>
      <c r="F1035" s="73"/>
      <c r="G1035" s="73"/>
      <c r="H1035" s="73"/>
      <c r="I1035" s="73"/>
      <c r="J1035" s="73"/>
      <c r="K1035" s="73"/>
      <c r="L1035" s="73"/>
      <c r="M1035" s="73"/>
      <c r="N1035" s="73"/>
      <c r="O1035" s="73"/>
      <c r="P1035" s="73"/>
      <c r="Q1035" s="73"/>
      <c r="R1035" s="73"/>
      <c r="S1035" s="73"/>
      <c r="T1035" s="73"/>
      <c r="U1035" s="73"/>
      <c r="V1035" s="73"/>
      <c r="W1035" s="73"/>
      <c r="X1035" s="73"/>
      <c r="Y1035" s="73"/>
      <c r="Z1035" s="73"/>
      <c r="AA1035" s="73"/>
      <c r="AB1035" s="73"/>
      <c r="AC1035" s="73"/>
    </row>
    <row r="1036" spans="4:29" x14ac:dyDescent="0.25">
      <c r="D1036" s="73"/>
      <c r="E1036" s="73"/>
      <c r="F1036" s="73"/>
      <c r="G1036" s="73"/>
      <c r="H1036" s="73"/>
      <c r="I1036" s="73"/>
      <c r="J1036" s="73"/>
      <c r="K1036" s="73"/>
      <c r="L1036" s="73"/>
      <c r="M1036" s="73"/>
      <c r="N1036" s="73"/>
      <c r="O1036" s="73"/>
      <c r="P1036" s="73"/>
      <c r="Q1036" s="73"/>
      <c r="R1036" s="73"/>
      <c r="S1036" s="73"/>
      <c r="T1036" s="73"/>
      <c r="U1036" s="73"/>
      <c r="V1036" s="73"/>
      <c r="W1036" s="73"/>
      <c r="X1036" s="73"/>
      <c r="Y1036" s="73"/>
      <c r="Z1036" s="73"/>
      <c r="AA1036" s="73"/>
      <c r="AB1036" s="73"/>
      <c r="AC1036" s="73"/>
    </row>
    <row r="1037" spans="4:29" x14ac:dyDescent="0.25">
      <c r="D1037" s="73"/>
      <c r="E1037" s="73"/>
      <c r="F1037" s="73"/>
      <c r="G1037" s="73"/>
      <c r="H1037" s="73"/>
      <c r="I1037" s="73"/>
      <c r="J1037" s="73"/>
      <c r="K1037" s="73"/>
      <c r="L1037" s="73"/>
      <c r="M1037" s="73"/>
      <c r="N1037" s="73"/>
      <c r="O1037" s="73"/>
      <c r="P1037" s="73"/>
      <c r="Q1037" s="73"/>
      <c r="R1037" s="73"/>
      <c r="S1037" s="73"/>
      <c r="T1037" s="73"/>
      <c r="U1037" s="73"/>
      <c r="V1037" s="73"/>
      <c r="W1037" s="73"/>
      <c r="X1037" s="73"/>
      <c r="Y1037" s="73"/>
      <c r="Z1037" s="73"/>
      <c r="AA1037" s="73"/>
      <c r="AB1037" s="73"/>
      <c r="AC1037" s="73"/>
    </row>
    <row r="1038" spans="4:29" x14ac:dyDescent="0.25">
      <c r="D1038" s="73"/>
      <c r="E1038" s="73"/>
      <c r="F1038" s="73"/>
      <c r="G1038" s="73"/>
      <c r="H1038" s="73"/>
      <c r="I1038" s="73"/>
      <c r="J1038" s="73"/>
      <c r="K1038" s="73"/>
      <c r="L1038" s="73"/>
      <c r="M1038" s="73"/>
      <c r="N1038" s="73"/>
      <c r="O1038" s="73"/>
      <c r="P1038" s="73"/>
      <c r="Q1038" s="73"/>
      <c r="R1038" s="73"/>
      <c r="S1038" s="73"/>
      <c r="T1038" s="73"/>
      <c r="U1038" s="73"/>
      <c r="V1038" s="73"/>
      <c r="W1038" s="73"/>
      <c r="X1038" s="73"/>
      <c r="Y1038" s="73"/>
      <c r="Z1038" s="73"/>
      <c r="AA1038" s="73"/>
      <c r="AB1038" s="73"/>
      <c r="AC1038" s="73"/>
    </row>
    <row r="1039" spans="4:29" x14ac:dyDescent="0.25">
      <c r="D1039" s="73"/>
      <c r="E1039" s="73"/>
      <c r="F1039" s="73"/>
      <c r="G1039" s="73"/>
      <c r="H1039" s="73"/>
      <c r="I1039" s="73"/>
      <c r="J1039" s="73"/>
      <c r="K1039" s="73"/>
      <c r="L1039" s="73"/>
      <c r="M1039" s="73"/>
      <c r="N1039" s="73"/>
      <c r="O1039" s="73"/>
      <c r="P1039" s="73"/>
      <c r="Q1039" s="73"/>
      <c r="R1039" s="73"/>
      <c r="S1039" s="73"/>
      <c r="T1039" s="73"/>
      <c r="U1039" s="73"/>
      <c r="V1039" s="73"/>
      <c r="W1039" s="73"/>
      <c r="X1039" s="73"/>
      <c r="Y1039" s="73"/>
      <c r="Z1039" s="73"/>
      <c r="AA1039" s="73"/>
      <c r="AB1039" s="73"/>
      <c r="AC1039" s="73"/>
    </row>
    <row r="1040" spans="4:29" x14ac:dyDescent="0.25">
      <c r="D1040" s="73"/>
      <c r="E1040" s="73"/>
      <c r="F1040" s="73"/>
      <c r="G1040" s="73"/>
      <c r="H1040" s="73"/>
      <c r="I1040" s="73"/>
      <c r="J1040" s="73"/>
      <c r="K1040" s="73"/>
      <c r="L1040" s="73"/>
      <c r="M1040" s="73"/>
      <c r="N1040" s="73"/>
      <c r="O1040" s="73"/>
      <c r="P1040" s="73"/>
      <c r="Q1040" s="73"/>
      <c r="R1040" s="73"/>
      <c r="S1040" s="73"/>
      <c r="T1040" s="73"/>
      <c r="U1040" s="73"/>
      <c r="V1040" s="73"/>
      <c r="W1040" s="73"/>
      <c r="X1040" s="73"/>
      <c r="Y1040" s="73"/>
      <c r="Z1040" s="73"/>
      <c r="AA1040" s="73"/>
      <c r="AB1040" s="73"/>
      <c r="AC1040" s="73"/>
    </row>
    <row r="1041" spans="4:29" x14ac:dyDescent="0.25">
      <c r="D1041" s="73"/>
      <c r="E1041" s="73"/>
      <c r="F1041" s="73"/>
      <c r="G1041" s="73"/>
      <c r="H1041" s="73"/>
      <c r="I1041" s="73"/>
      <c r="J1041" s="73"/>
      <c r="K1041" s="73"/>
      <c r="L1041" s="73"/>
      <c r="M1041" s="73"/>
      <c r="N1041" s="73"/>
      <c r="O1041" s="73"/>
      <c r="P1041" s="73"/>
      <c r="Q1041" s="73"/>
      <c r="R1041" s="73"/>
      <c r="S1041" s="73"/>
      <c r="T1041" s="73"/>
      <c r="U1041" s="73"/>
      <c r="V1041" s="73"/>
      <c r="W1041" s="73"/>
      <c r="X1041" s="73"/>
      <c r="Y1041" s="73"/>
      <c r="Z1041" s="73"/>
      <c r="AA1041" s="73"/>
      <c r="AB1041" s="73"/>
      <c r="AC1041" s="73"/>
    </row>
    <row r="1042" spans="4:29" x14ac:dyDescent="0.25">
      <c r="D1042" s="73"/>
      <c r="E1042" s="73"/>
      <c r="F1042" s="73"/>
      <c r="G1042" s="73"/>
      <c r="H1042" s="73"/>
      <c r="I1042" s="73"/>
      <c r="J1042" s="73"/>
      <c r="K1042" s="73"/>
      <c r="L1042" s="73"/>
      <c r="M1042" s="73"/>
      <c r="N1042" s="73"/>
      <c r="O1042" s="73"/>
      <c r="P1042" s="73"/>
      <c r="Q1042" s="73"/>
      <c r="R1042" s="73"/>
      <c r="S1042" s="73"/>
      <c r="T1042" s="73"/>
      <c r="U1042" s="73"/>
      <c r="V1042" s="73"/>
      <c r="W1042" s="73"/>
      <c r="X1042" s="73"/>
      <c r="Y1042" s="73"/>
      <c r="Z1042" s="73"/>
      <c r="AA1042" s="73"/>
      <c r="AB1042" s="73"/>
      <c r="AC1042" s="73"/>
    </row>
    <row r="1043" spans="4:29" x14ac:dyDescent="0.25">
      <c r="D1043" s="73"/>
      <c r="E1043" s="73"/>
      <c r="F1043" s="73"/>
      <c r="G1043" s="73"/>
      <c r="H1043" s="73"/>
      <c r="I1043" s="73"/>
      <c r="J1043" s="73"/>
      <c r="K1043" s="73"/>
      <c r="L1043" s="73"/>
      <c r="M1043" s="73"/>
      <c r="N1043" s="73"/>
      <c r="O1043" s="73"/>
      <c r="P1043" s="73"/>
      <c r="Q1043" s="73"/>
      <c r="R1043" s="73"/>
      <c r="S1043" s="73"/>
      <c r="T1043" s="73"/>
      <c r="U1043" s="73"/>
      <c r="V1043" s="73"/>
      <c r="W1043" s="73"/>
      <c r="X1043" s="73"/>
      <c r="Y1043" s="73"/>
      <c r="Z1043" s="73"/>
      <c r="AA1043" s="73"/>
      <c r="AB1043" s="73"/>
      <c r="AC1043" s="73"/>
    </row>
    <row r="1044" spans="4:29" x14ac:dyDescent="0.25">
      <c r="D1044" s="73"/>
      <c r="E1044" s="73"/>
      <c r="F1044" s="73"/>
      <c r="G1044" s="73"/>
      <c r="H1044" s="73"/>
      <c r="I1044" s="73"/>
      <c r="J1044" s="73"/>
      <c r="K1044" s="73"/>
      <c r="L1044" s="73"/>
      <c r="M1044" s="73"/>
      <c r="N1044" s="73"/>
      <c r="O1044" s="73"/>
      <c r="P1044" s="73"/>
      <c r="Q1044" s="73"/>
      <c r="R1044" s="73"/>
      <c r="S1044" s="73"/>
      <c r="T1044" s="73"/>
      <c r="U1044" s="73"/>
      <c r="V1044" s="73"/>
      <c r="W1044" s="73"/>
      <c r="X1044" s="73"/>
      <c r="Y1044" s="73"/>
      <c r="Z1044" s="73"/>
      <c r="AA1044" s="73"/>
      <c r="AB1044" s="73"/>
      <c r="AC1044" s="73"/>
    </row>
    <row r="1045" spans="4:29" x14ac:dyDescent="0.25">
      <c r="D1045" s="73"/>
      <c r="E1045" s="73"/>
      <c r="F1045" s="73"/>
      <c r="G1045" s="73"/>
      <c r="H1045" s="73"/>
      <c r="I1045" s="73"/>
      <c r="J1045" s="73"/>
      <c r="K1045" s="73"/>
      <c r="L1045" s="73"/>
      <c r="M1045" s="73"/>
      <c r="N1045" s="73"/>
      <c r="O1045" s="73"/>
      <c r="P1045" s="73"/>
      <c r="Q1045" s="73"/>
      <c r="R1045" s="73"/>
      <c r="S1045" s="73"/>
      <c r="T1045" s="73"/>
      <c r="U1045" s="73"/>
      <c r="V1045" s="73"/>
      <c r="W1045" s="73"/>
      <c r="X1045" s="73"/>
      <c r="Y1045" s="73"/>
      <c r="Z1045" s="73"/>
      <c r="AA1045" s="73"/>
      <c r="AB1045" s="73"/>
      <c r="AC1045" s="73"/>
    </row>
    <row r="1046" spans="4:29" x14ac:dyDescent="0.25">
      <c r="D1046" s="73"/>
      <c r="E1046" s="73"/>
      <c r="F1046" s="73"/>
      <c r="G1046" s="73"/>
      <c r="H1046" s="73"/>
      <c r="I1046" s="73"/>
      <c r="J1046" s="73"/>
      <c r="K1046" s="73"/>
      <c r="L1046" s="73"/>
      <c r="M1046" s="73"/>
      <c r="N1046" s="73"/>
      <c r="O1046" s="73"/>
      <c r="P1046" s="73"/>
      <c r="Q1046" s="73"/>
      <c r="R1046" s="73"/>
      <c r="S1046" s="73"/>
      <c r="T1046" s="73"/>
      <c r="U1046" s="73"/>
      <c r="V1046" s="73"/>
      <c r="W1046" s="73"/>
      <c r="X1046" s="73"/>
      <c r="Y1046" s="73"/>
      <c r="Z1046" s="73"/>
      <c r="AA1046" s="73"/>
      <c r="AB1046" s="73"/>
      <c r="AC1046" s="73"/>
    </row>
    <row r="1047" spans="4:29" x14ac:dyDescent="0.25">
      <c r="D1047" s="73"/>
      <c r="E1047" s="73"/>
      <c r="F1047" s="73"/>
      <c r="G1047" s="73"/>
      <c r="H1047" s="73"/>
      <c r="I1047" s="73"/>
      <c r="J1047" s="73"/>
      <c r="K1047" s="73"/>
      <c r="L1047" s="73"/>
      <c r="M1047" s="73"/>
      <c r="N1047" s="73"/>
      <c r="O1047" s="73"/>
      <c r="P1047" s="73"/>
      <c r="Q1047" s="73"/>
      <c r="R1047" s="73"/>
      <c r="S1047" s="73"/>
      <c r="T1047" s="73"/>
      <c r="U1047" s="73"/>
      <c r="V1047" s="73"/>
      <c r="W1047" s="73"/>
      <c r="X1047" s="73"/>
      <c r="Y1047" s="73"/>
      <c r="Z1047" s="73"/>
      <c r="AA1047" s="73"/>
      <c r="AB1047" s="73"/>
      <c r="AC1047" s="73"/>
    </row>
    <row r="1048" spans="4:29" x14ac:dyDescent="0.25">
      <c r="D1048" s="73"/>
      <c r="E1048" s="73"/>
      <c r="F1048" s="73"/>
      <c r="G1048" s="73"/>
      <c r="H1048" s="73"/>
      <c r="I1048" s="73"/>
      <c r="J1048" s="73"/>
      <c r="K1048" s="73"/>
      <c r="L1048" s="73"/>
      <c r="M1048" s="73"/>
      <c r="N1048" s="73"/>
      <c r="O1048" s="73"/>
      <c r="P1048" s="73"/>
      <c r="Q1048" s="73"/>
      <c r="R1048" s="73"/>
      <c r="S1048" s="73"/>
      <c r="T1048" s="73"/>
      <c r="U1048" s="73"/>
      <c r="V1048" s="73"/>
      <c r="W1048" s="73"/>
      <c r="X1048" s="73"/>
      <c r="Y1048" s="73"/>
      <c r="Z1048" s="73"/>
      <c r="AA1048" s="73"/>
      <c r="AB1048" s="73"/>
      <c r="AC1048" s="73"/>
    </row>
    <row r="1049" spans="4:29" x14ac:dyDescent="0.25">
      <c r="D1049" s="73"/>
      <c r="E1049" s="73"/>
      <c r="F1049" s="73"/>
      <c r="G1049" s="73"/>
      <c r="H1049" s="73"/>
      <c r="I1049" s="73"/>
      <c r="J1049" s="73"/>
      <c r="K1049" s="73"/>
      <c r="L1049" s="73"/>
      <c r="M1049" s="73"/>
      <c r="N1049" s="73"/>
      <c r="O1049" s="73"/>
      <c r="P1049" s="73"/>
      <c r="Q1049" s="73"/>
      <c r="R1049" s="73"/>
      <c r="S1049" s="73"/>
      <c r="T1049" s="73"/>
      <c r="U1049" s="73"/>
      <c r="V1049" s="73"/>
      <c r="W1049" s="73"/>
      <c r="X1049" s="73"/>
      <c r="Y1049" s="73"/>
      <c r="Z1049" s="73"/>
      <c r="AA1049" s="73"/>
      <c r="AB1049" s="73"/>
      <c r="AC1049" s="73"/>
    </row>
    <row r="1050" spans="4:29" x14ac:dyDescent="0.25">
      <c r="D1050" s="73"/>
      <c r="E1050" s="73"/>
      <c r="F1050" s="73"/>
      <c r="G1050" s="73"/>
      <c r="H1050" s="73"/>
      <c r="I1050" s="73"/>
      <c r="J1050" s="73"/>
      <c r="K1050" s="73"/>
      <c r="L1050" s="73"/>
      <c r="M1050" s="73"/>
      <c r="N1050" s="73"/>
      <c r="O1050" s="73"/>
      <c r="P1050" s="73"/>
      <c r="Q1050" s="73"/>
      <c r="R1050" s="73"/>
      <c r="S1050" s="73"/>
      <c r="T1050" s="73"/>
      <c r="U1050" s="73"/>
      <c r="V1050" s="73"/>
      <c r="W1050" s="73"/>
      <c r="X1050" s="73"/>
      <c r="Y1050" s="73"/>
      <c r="Z1050" s="73"/>
      <c r="AA1050" s="73"/>
      <c r="AB1050" s="73"/>
      <c r="AC1050" s="73"/>
    </row>
    <row r="1051" spans="4:29" x14ac:dyDescent="0.25">
      <c r="D1051" s="73"/>
      <c r="E1051" s="73"/>
      <c r="F1051" s="73"/>
      <c r="G1051" s="73"/>
      <c r="H1051" s="73"/>
      <c r="I1051" s="73"/>
      <c r="J1051" s="73"/>
      <c r="K1051" s="73"/>
      <c r="L1051" s="73"/>
      <c r="M1051" s="73"/>
      <c r="N1051" s="73"/>
      <c r="O1051" s="73"/>
      <c r="P1051" s="73"/>
      <c r="Q1051" s="73"/>
      <c r="R1051" s="73"/>
      <c r="S1051" s="73"/>
      <c r="T1051" s="73"/>
      <c r="U1051" s="73"/>
      <c r="V1051" s="73"/>
      <c r="W1051" s="73"/>
      <c r="X1051" s="73"/>
      <c r="Y1051" s="73"/>
      <c r="Z1051" s="73"/>
      <c r="AA1051" s="73"/>
      <c r="AB1051" s="73"/>
      <c r="AC1051" s="73"/>
    </row>
    <row r="1052" spans="4:29" x14ac:dyDescent="0.25">
      <c r="D1052" s="73"/>
      <c r="E1052" s="73"/>
      <c r="F1052" s="73"/>
      <c r="G1052" s="73"/>
      <c r="H1052" s="73"/>
      <c r="I1052" s="73"/>
      <c r="J1052" s="73"/>
      <c r="K1052" s="73"/>
      <c r="L1052" s="73"/>
      <c r="M1052" s="73"/>
      <c r="N1052" s="73"/>
      <c r="O1052" s="73"/>
      <c r="P1052" s="73"/>
      <c r="Q1052" s="73"/>
      <c r="R1052" s="73"/>
      <c r="S1052" s="73"/>
      <c r="T1052" s="73"/>
      <c r="U1052" s="73"/>
      <c r="V1052" s="73"/>
      <c r="W1052" s="73"/>
      <c r="X1052" s="73"/>
      <c r="Y1052" s="73"/>
      <c r="Z1052" s="73"/>
      <c r="AA1052" s="73"/>
      <c r="AB1052" s="73"/>
      <c r="AC1052" s="73"/>
    </row>
    <row r="1053" spans="4:29" x14ac:dyDescent="0.25">
      <c r="D1053" s="73"/>
      <c r="E1053" s="73"/>
      <c r="F1053" s="73"/>
      <c r="G1053" s="73"/>
      <c r="H1053" s="73"/>
      <c r="I1053" s="73"/>
      <c r="J1053" s="73"/>
      <c r="K1053" s="73"/>
      <c r="L1053" s="73"/>
      <c r="M1053" s="73"/>
      <c r="N1053" s="73"/>
      <c r="O1053" s="73"/>
      <c r="P1053" s="73"/>
      <c r="Q1053" s="73"/>
      <c r="R1053" s="73"/>
      <c r="S1053" s="73"/>
      <c r="T1053" s="73"/>
      <c r="U1053" s="73"/>
      <c r="V1053" s="73"/>
      <c r="W1053" s="73"/>
      <c r="X1053" s="73"/>
      <c r="Y1053" s="73"/>
      <c r="Z1053" s="73"/>
      <c r="AA1053" s="73"/>
      <c r="AB1053" s="73"/>
      <c r="AC1053" s="73"/>
    </row>
    <row r="1054" spans="4:29" x14ac:dyDescent="0.25">
      <c r="D1054" s="73"/>
      <c r="E1054" s="73"/>
      <c r="F1054" s="73"/>
      <c r="G1054" s="73"/>
      <c r="H1054" s="73"/>
      <c r="I1054" s="73"/>
      <c r="J1054" s="73"/>
      <c r="K1054" s="73"/>
      <c r="L1054" s="73"/>
      <c r="M1054" s="73"/>
      <c r="N1054" s="73"/>
      <c r="O1054" s="73"/>
      <c r="P1054" s="73"/>
      <c r="Q1054" s="73"/>
      <c r="R1054" s="73"/>
      <c r="S1054" s="73"/>
      <c r="T1054" s="73"/>
      <c r="U1054" s="73"/>
      <c r="V1054" s="73"/>
      <c r="W1054" s="73"/>
      <c r="X1054" s="73"/>
      <c r="Y1054" s="73"/>
      <c r="Z1054" s="73"/>
      <c r="AA1054" s="73"/>
      <c r="AB1054" s="73"/>
      <c r="AC1054" s="73"/>
    </row>
    <row r="1055" spans="4:29" x14ac:dyDescent="0.25">
      <c r="D1055" s="73"/>
      <c r="E1055" s="73"/>
      <c r="F1055" s="73"/>
      <c r="G1055" s="73"/>
      <c r="H1055" s="73"/>
      <c r="I1055" s="73"/>
      <c r="J1055" s="73"/>
      <c r="K1055" s="73"/>
      <c r="L1055" s="73"/>
      <c r="M1055" s="73"/>
      <c r="N1055" s="73"/>
      <c r="O1055" s="73"/>
      <c r="P1055" s="73"/>
      <c r="Q1055" s="73"/>
      <c r="R1055" s="73"/>
      <c r="S1055" s="73"/>
      <c r="T1055" s="73"/>
      <c r="U1055" s="73"/>
      <c r="V1055" s="73"/>
      <c r="W1055" s="73"/>
      <c r="X1055" s="73"/>
      <c r="Y1055" s="73"/>
      <c r="Z1055" s="73"/>
      <c r="AA1055" s="73"/>
      <c r="AB1055" s="73"/>
      <c r="AC1055" s="73"/>
    </row>
    <row r="1056" spans="4:29" x14ac:dyDescent="0.25">
      <c r="D1056" s="73"/>
      <c r="E1056" s="73"/>
      <c r="F1056" s="73"/>
      <c r="G1056" s="73"/>
      <c r="H1056" s="73"/>
      <c r="I1056" s="73"/>
      <c r="J1056" s="73"/>
      <c r="K1056" s="73"/>
      <c r="L1056" s="73"/>
      <c r="M1056" s="73"/>
      <c r="N1056" s="73"/>
      <c r="O1056" s="73"/>
      <c r="P1056" s="73"/>
      <c r="Q1056" s="73"/>
      <c r="R1056" s="73"/>
      <c r="S1056" s="73"/>
      <c r="T1056" s="73"/>
      <c r="U1056" s="73"/>
      <c r="V1056" s="73"/>
      <c r="W1056" s="73"/>
      <c r="X1056" s="73"/>
      <c r="Y1056" s="73"/>
      <c r="Z1056" s="73"/>
      <c r="AA1056" s="73"/>
      <c r="AB1056" s="73"/>
      <c r="AC1056" s="73"/>
    </row>
    <row r="1057" spans="4:29" x14ac:dyDescent="0.25">
      <c r="D1057" s="73"/>
      <c r="E1057" s="73"/>
      <c r="F1057" s="73"/>
      <c r="G1057" s="73"/>
      <c r="H1057" s="73"/>
      <c r="I1057" s="73"/>
      <c r="J1057" s="73"/>
      <c r="K1057" s="73"/>
      <c r="L1057" s="73"/>
      <c r="M1057" s="73"/>
      <c r="N1057" s="73"/>
      <c r="O1057" s="73"/>
      <c r="P1057" s="73"/>
      <c r="Q1057" s="73"/>
      <c r="R1057" s="73"/>
      <c r="S1057" s="73"/>
      <c r="T1057" s="73"/>
      <c r="U1057" s="73"/>
      <c r="V1057" s="73"/>
      <c r="W1057" s="73"/>
      <c r="X1057" s="73"/>
      <c r="Y1057" s="73"/>
      <c r="Z1057" s="73"/>
      <c r="AA1057" s="73"/>
      <c r="AB1057" s="73"/>
      <c r="AC1057" s="73"/>
    </row>
    <row r="1058" spans="4:29" x14ac:dyDescent="0.25">
      <c r="D1058" s="73"/>
      <c r="E1058" s="73"/>
      <c r="F1058" s="73"/>
      <c r="G1058" s="73"/>
      <c r="H1058" s="73"/>
      <c r="I1058" s="73"/>
      <c r="J1058" s="73"/>
      <c r="K1058" s="73"/>
      <c r="L1058" s="73"/>
      <c r="M1058" s="73"/>
      <c r="N1058" s="73"/>
      <c r="O1058" s="73"/>
      <c r="P1058" s="73"/>
      <c r="Q1058" s="73"/>
      <c r="R1058" s="73"/>
      <c r="S1058" s="73"/>
      <c r="T1058" s="73"/>
      <c r="U1058" s="73"/>
      <c r="V1058" s="73"/>
      <c r="W1058" s="73"/>
      <c r="X1058" s="73"/>
      <c r="Y1058" s="73"/>
      <c r="Z1058" s="73"/>
      <c r="AA1058" s="73"/>
      <c r="AB1058" s="73"/>
      <c r="AC1058" s="73"/>
    </row>
    <row r="1059" spans="4:29" x14ac:dyDescent="0.25">
      <c r="D1059" s="73"/>
      <c r="E1059" s="73"/>
      <c r="F1059" s="73"/>
      <c r="G1059" s="73"/>
      <c r="H1059" s="73"/>
      <c r="I1059" s="73"/>
      <c r="J1059" s="73"/>
      <c r="K1059" s="73"/>
      <c r="L1059" s="73"/>
      <c r="M1059" s="73"/>
      <c r="N1059" s="73"/>
      <c r="O1059" s="73"/>
      <c r="P1059" s="73"/>
      <c r="Q1059" s="73"/>
      <c r="R1059" s="73"/>
      <c r="S1059" s="73"/>
      <c r="T1059" s="73"/>
      <c r="U1059" s="73"/>
      <c r="V1059" s="73"/>
      <c r="W1059" s="73"/>
      <c r="X1059" s="73"/>
      <c r="Y1059" s="73"/>
      <c r="Z1059" s="73"/>
      <c r="AA1059" s="73"/>
      <c r="AB1059" s="73"/>
      <c r="AC1059" s="73"/>
    </row>
    <row r="1060" spans="4:29" x14ac:dyDescent="0.25">
      <c r="D1060" s="73"/>
      <c r="E1060" s="73"/>
      <c r="F1060" s="73"/>
      <c r="G1060" s="73"/>
      <c r="H1060" s="73"/>
      <c r="I1060" s="73"/>
      <c r="J1060" s="73"/>
      <c r="K1060" s="73"/>
      <c r="L1060" s="73"/>
      <c r="M1060" s="73"/>
      <c r="N1060" s="73"/>
      <c r="O1060" s="73"/>
      <c r="P1060" s="73"/>
      <c r="Q1060" s="73"/>
      <c r="R1060" s="73"/>
      <c r="S1060" s="73"/>
      <c r="T1060" s="73"/>
      <c r="U1060" s="73"/>
      <c r="V1060" s="73"/>
      <c r="W1060" s="73"/>
      <c r="X1060" s="73"/>
      <c r="Y1060" s="73"/>
      <c r="Z1060" s="73"/>
      <c r="AA1060" s="73"/>
      <c r="AB1060" s="73"/>
      <c r="AC1060" s="73"/>
    </row>
    <row r="1061" spans="4:29" x14ac:dyDescent="0.25">
      <c r="D1061" s="73"/>
      <c r="E1061" s="73"/>
      <c r="F1061" s="73"/>
      <c r="G1061" s="73"/>
      <c r="H1061" s="73"/>
      <c r="I1061" s="73"/>
      <c r="J1061" s="73"/>
      <c r="K1061" s="73"/>
      <c r="L1061" s="73"/>
      <c r="M1061" s="73"/>
      <c r="N1061" s="73"/>
      <c r="O1061" s="73"/>
      <c r="P1061" s="73"/>
      <c r="Q1061" s="73"/>
      <c r="R1061" s="73"/>
      <c r="S1061" s="73"/>
      <c r="T1061" s="73"/>
      <c r="U1061" s="73"/>
      <c r="V1061" s="73"/>
      <c r="W1061" s="73"/>
      <c r="X1061" s="73"/>
      <c r="Y1061" s="73"/>
      <c r="Z1061" s="73"/>
      <c r="AA1061" s="73"/>
      <c r="AB1061" s="73"/>
      <c r="AC1061" s="73"/>
    </row>
    <row r="1062" spans="4:29" x14ac:dyDescent="0.25">
      <c r="D1062" s="73"/>
      <c r="E1062" s="73"/>
      <c r="F1062" s="73"/>
      <c r="G1062" s="73"/>
      <c r="H1062" s="73"/>
      <c r="I1062" s="73"/>
      <c r="J1062" s="73"/>
      <c r="K1062" s="73"/>
      <c r="L1062" s="73"/>
      <c r="M1062" s="73"/>
      <c r="N1062" s="73"/>
      <c r="O1062" s="73"/>
      <c r="P1062" s="73"/>
      <c r="Q1062" s="73"/>
      <c r="R1062" s="73"/>
      <c r="S1062" s="73"/>
      <c r="T1062" s="73"/>
      <c r="U1062" s="73"/>
      <c r="V1062" s="73"/>
      <c r="W1062" s="73"/>
      <c r="X1062" s="73"/>
      <c r="Y1062" s="73"/>
      <c r="Z1062" s="73"/>
      <c r="AA1062" s="73"/>
      <c r="AB1062" s="73"/>
      <c r="AC1062" s="73"/>
    </row>
    <row r="1063" spans="4:29" x14ac:dyDescent="0.25">
      <c r="D1063" s="73"/>
      <c r="E1063" s="73"/>
      <c r="F1063" s="73"/>
      <c r="G1063" s="73"/>
      <c r="H1063" s="73"/>
      <c r="I1063" s="73"/>
      <c r="J1063" s="73"/>
      <c r="K1063" s="73"/>
      <c r="L1063" s="73"/>
      <c r="M1063" s="73"/>
      <c r="N1063" s="73"/>
      <c r="O1063" s="73"/>
      <c r="P1063" s="73"/>
      <c r="Q1063" s="73"/>
      <c r="R1063" s="73"/>
      <c r="S1063" s="73"/>
      <c r="T1063" s="73"/>
      <c r="U1063" s="73"/>
      <c r="V1063" s="73"/>
      <c r="W1063" s="73"/>
      <c r="X1063" s="73"/>
      <c r="Y1063" s="73"/>
      <c r="Z1063" s="73"/>
      <c r="AA1063" s="73"/>
      <c r="AB1063" s="73"/>
      <c r="AC1063" s="73"/>
    </row>
    <row r="1064" spans="4:29" x14ac:dyDescent="0.25">
      <c r="D1064" s="73"/>
      <c r="E1064" s="73"/>
      <c r="F1064" s="73"/>
      <c r="G1064" s="73"/>
      <c r="H1064" s="73"/>
      <c r="I1064" s="73"/>
      <c r="J1064" s="73"/>
      <c r="K1064" s="73"/>
      <c r="L1064" s="73"/>
      <c r="M1064" s="73"/>
      <c r="N1064" s="73"/>
      <c r="O1064" s="73"/>
      <c r="P1064" s="73"/>
      <c r="Q1064" s="73"/>
      <c r="R1064" s="73"/>
      <c r="S1064" s="73"/>
      <c r="T1064" s="73"/>
      <c r="U1064" s="73"/>
      <c r="V1064" s="73"/>
      <c r="W1064" s="73"/>
      <c r="X1064" s="73"/>
      <c r="Y1064" s="73"/>
      <c r="Z1064" s="73"/>
      <c r="AA1064" s="73"/>
      <c r="AB1064" s="73"/>
      <c r="AC1064" s="73"/>
    </row>
    <row r="1065" spans="4:29" x14ac:dyDescent="0.25">
      <c r="D1065" s="73"/>
      <c r="E1065" s="73"/>
      <c r="F1065" s="73"/>
      <c r="G1065" s="73"/>
      <c r="H1065" s="73"/>
      <c r="I1065" s="73"/>
      <c r="J1065" s="73"/>
      <c r="K1065" s="73"/>
      <c r="L1065" s="73"/>
      <c r="M1065" s="73"/>
      <c r="N1065" s="73"/>
      <c r="O1065" s="73"/>
      <c r="P1065" s="73"/>
      <c r="Q1065" s="73"/>
      <c r="R1065" s="73"/>
      <c r="S1065" s="73"/>
      <c r="T1065" s="73"/>
      <c r="U1065" s="73"/>
      <c r="V1065" s="73"/>
      <c r="W1065" s="73"/>
      <c r="X1065" s="73"/>
      <c r="Y1065" s="73"/>
      <c r="Z1065" s="73"/>
      <c r="AA1065" s="73"/>
      <c r="AB1065" s="73"/>
      <c r="AC1065" s="73"/>
    </row>
    <row r="1066" spans="4:29" x14ac:dyDescent="0.25">
      <c r="D1066" s="73"/>
      <c r="E1066" s="73"/>
      <c r="F1066" s="73"/>
      <c r="G1066" s="73"/>
      <c r="H1066" s="73"/>
      <c r="I1066" s="73"/>
      <c r="J1066" s="73"/>
      <c r="K1066" s="73"/>
      <c r="L1066" s="73"/>
      <c r="M1066" s="73"/>
      <c r="N1066" s="73"/>
      <c r="O1066" s="73"/>
      <c r="P1066" s="73"/>
      <c r="Q1066" s="73"/>
      <c r="R1066" s="73"/>
      <c r="S1066" s="73"/>
      <c r="T1066" s="73"/>
      <c r="U1066" s="73"/>
      <c r="V1066" s="73"/>
      <c r="W1066" s="73"/>
      <c r="X1066" s="73"/>
      <c r="Y1066" s="73"/>
      <c r="Z1066" s="73"/>
      <c r="AA1066" s="73"/>
      <c r="AB1066" s="73"/>
      <c r="AC1066" s="73"/>
    </row>
    <row r="1067" spans="4:29" x14ac:dyDescent="0.25">
      <c r="D1067" s="73"/>
      <c r="E1067" s="73"/>
      <c r="F1067" s="73"/>
      <c r="G1067" s="73"/>
      <c r="H1067" s="73"/>
      <c r="I1067" s="73"/>
      <c r="J1067" s="73"/>
      <c r="K1067" s="73"/>
      <c r="L1067" s="73"/>
      <c r="M1067" s="73"/>
      <c r="N1067" s="73"/>
      <c r="O1067" s="73"/>
      <c r="P1067" s="73"/>
      <c r="Q1067" s="73"/>
      <c r="R1067" s="73"/>
      <c r="S1067" s="73"/>
      <c r="T1067" s="73"/>
      <c r="U1067" s="73"/>
      <c r="V1067" s="73"/>
      <c r="W1067" s="73"/>
      <c r="X1067" s="73"/>
      <c r="Y1067" s="73"/>
      <c r="Z1067" s="73"/>
      <c r="AA1067" s="73"/>
      <c r="AB1067" s="73"/>
      <c r="AC1067" s="73"/>
    </row>
    <row r="1068" spans="4:29" x14ac:dyDescent="0.25">
      <c r="D1068" s="73"/>
      <c r="E1068" s="73"/>
      <c r="F1068" s="73"/>
      <c r="G1068" s="73"/>
      <c r="H1068" s="73"/>
      <c r="I1068" s="73"/>
      <c r="J1068" s="73"/>
      <c r="K1068" s="73"/>
      <c r="L1068" s="73"/>
      <c r="M1068" s="73"/>
      <c r="N1068" s="73"/>
      <c r="O1068" s="73"/>
      <c r="P1068" s="73"/>
      <c r="Q1068" s="73"/>
      <c r="R1068" s="73"/>
      <c r="S1068" s="73"/>
      <c r="T1068" s="73"/>
      <c r="U1068" s="73"/>
      <c r="V1068" s="73"/>
      <c r="W1068" s="73"/>
      <c r="X1068" s="73"/>
      <c r="Y1068" s="73"/>
      <c r="Z1068" s="73"/>
      <c r="AA1068" s="73"/>
      <c r="AB1068" s="73"/>
      <c r="AC1068" s="73"/>
    </row>
    <row r="1069" spans="4:29" x14ac:dyDescent="0.25">
      <c r="D1069" s="73"/>
      <c r="E1069" s="73"/>
      <c r="F1069" s="73"/>
      <c r="G1069" s="73"/>
      <c r="H1069" s="73"/>
      <c r="I1069" s="73"/>
      <c r="J1069" s="73"/>
      <c r="K1069" s="73"/>
      <c r="L1069" s="73"/>
      <c r="M1069" s="73"/>
      <c r="N1069" s="73"/>
      <c r="O1069" s="73"/>
      <c r="P1069" s="73"/>
      <c r="Q1069" s="73"/>
      <c r="R1069" s="73"/>
      <c r="S1069" s="73"/>
      <c r="T1069" s="73"/>
      <c r="U1069" s="73"/>
      <c r="V1069" s="73"/>
      <c r="W1069" s="73"/>
      <c r="X1069" s="73"/>
      <c r="Y1069" s="73"/>
      <c r="Z1069" s="73"/>
      <c r="AA1069" s="73"/>
      <c r="AB1069" s="73"/>
      <c r="AC1069" s="73"/>
    </row>
    <row r="1070" spans="4:29" x14ac:dyDescent="0.25">
      <c r="D1070" s="73"/>
      <c r="E1070" s="73"/>
      <c r="F1070" s="73"/>
      <c r="G1070" s="73"/>
      <c r="H1070" s="73"/>
      <c r="I1070" s="73"/>
      <c r="J1070" s="73"/>
      <c r="K1070" s="73"/>
      <c r="L1070" s="73"/>
      <c r="M1070" s="73"/>
      <c r="N1070" s="73"/>
      <c r="O1070" s="73"/>
      <c r="P1070" s="73"/>
      <c r="Q1070" s="73"/>
      <c r="R1070" s="73"/>
      <c r="S1070" s="73"/>
      <c r="T1070" s="73"/>
      <c r="U1070" s="73"/>
      <c r="V1070" s="73"/>
      <c r="W1070" s="73"/>
      <c r="X1070" s="73"/>
      <c r="Y1070" s="73"/>
      <c r="Z1070" s="73"/>
      <c r="AA1070" s="73"/>
      <c r="AB1070" s="73"/>
      <c r="AC1070" s="73"/>
    </row>
    <row r="1071" spans="4:29" x14ac:dyDescent="0.25">
      <c r="D1071" s="73"/>
      <c r="E1071" s="73"/>
      <c r="F1071" s="73"/>
      <c r="G1071" s="73"/>
      <c r="H1071" s="73"/>
      <c r="I1071" s="73"/>
      <c r="J1071" s="73"/>
      <c r="K1071" s="73"/>
      <c r="L1071" s="73"/>
      <c r="M1071" s="73"/>
      <c r="N1071" s="73"/>
      <c r="O1071" s="73"/>
      <c r="P1071" s="73"/>
      <c r="Q1071" s="73"/>
      <c r="R1071" s="73"/>
      <c r="S1071" s="73"/>
      <c r="T1071" s="73"/>
      <c r="U1071" s="73"/>
      <c r="V1071" s="73"/>
      <c r="W1071" s="73"/>
      <c r="X1071" s="73"/>
      <c r="Y1071" s="73"/>
      <c r="Z1071" s="73"/>
      <c r="AA1071" s="73"/>
      <c r="AB1071" s="73"/>
      <c r="AC1071" s="73"/>
    </row>
    <row r="1072" spans="4:29" x14ac:dyDescent="0.25">
      <c r="D1072" s="73"/>
      <c r="E1072" s="73"/>
      <c r="F1072" s="73"/>
      <c r="G1072" s="73"/>
      <c r="H1072" s="73"/>
      <c r="I1072" s="73"/>
      <c r="J1072" s="73"/>
      <c r="K1072" s="73"/>
      <c r="L1072" s="73"/>
      <c r="M1072" s="73"/>
      <c r="N1072" s="73"/>
      <c r="O1072" s="73"/>
      <c r="P1072" s="73"/>
      <c r="Q1072" s="73"/>
      <c r="R1072" s="73"/>
      <c r="S1072" s="73"/>
      <c r="T1072" s="73"/>
      <c r="U1072" s="73"/>
      <c r="V1072" s="73"/>
      <c r="W1072" s="73"/>
      <c r="X1072" s="73"/>
      <c r="Y1072" s="73"/>
      <c r="Z1072" s="73"/>
      <c r="AA1072" s="73"/>
      <c r="AB1072" s="73"/>
      <c r="AC1072" s="73"/>
    </row>
    <row r="1073" spans="4:29" x14ac:dyDescent="0.25">
      <c r="D1073" s="73"/>
      <c r="E1073" s="73"/>
      <c r="F1073" s="73"/>
      <c r="G1073" s="73"/>
      <c r="H1073" s="73"/>
      <c r="I1073" s="73"/>
      <c r="J1073" s="73"/>
      <c r="K1073" s="73"/>
      <c r="L1073" s="73"/>
      <c r="M1073" s="73"/>
      <c r="N1073" s="73"/>
      <c r="O1073" s="73"/>
      <c r="P1073" s="73"/>
      <c r="Q1073" s="73"/>
      <c r="R1073" s="73"/>
      <c r="S1073" s="73"/>
      <c r="T1073" s="73"/>
      <c r="U1073" s="73"/>
      <c r="V1073" s="73"/>
      <c r="W1073" s="73"/>
      <c r="X1073" s="73"/>
      <c r="Y1073" s="73"/>
      <c r="Z1073" s="73"/>
      <c r="AA1073" s="73"/>
      <c r="AB1073" s="73"/>
      <c r="AC1073" s="73"/>
    </row>
    <row r="1074" spans="4:29" x14ac:dyDescent="0.25">
      <c r="D1074" s="73"/>
      <c r="E1074" s="73"/>
      <c r="F1074" s="73"/>
      <c r="G1074" s="73"/>
      <c r="H1074" s="73"/>
      <c r="I1074" s="73"/>
      <c r="J1074" s="73"/>
      <c r="K1074" s="73"/>
      <c r="L1074" s="73"/>
      <c r="M1074" s="73"/>
      <c r="N1074" s="73"/>
      <c r="O1074" s="73"/>
      <c r="P1074" s="73"/>
      <c r="Q1074" s="73"/>
      <c r="R1074" s="73"/>
      <c r="S1074" s="73"/>
      <c r="T1074" s="73"/>
      <c r="U1074" s="73"/>
      <c r="V1074" s="73"/>
      <c r="W1074" s="73"/>
      <c r="X1074" s="73"/>
      <c r="Y1074" s="73"/>
      <c r="Z1074" s="73"/>
      <c r="AA1074" s="73"/>
      <c r="AB1074" s="73"/>
      <c r="AC1074" s="73"/>
    </row>
    <row r="1075" spans="4:29" x14ac:dyDescent="0.25">
      <c r="D1075" s="73"/>
      <c r="E1075" s="73"/>
      <c r="F1075" s="73"/>
      <c r="G1075" s="73"/>
      <c r="H1075" s="73"/>
      <c r="I1075" s="73"/>
      <c r="J1075" s="73"/>
      <c r="K1075" s="73"/>
      <c r="L1075" s="73"/>
      <c r="M1075" s="73"/>
      <c r="N1075" s="73"/>
      <c r="O1075" s="73"/>
      <c r="P1075" s="73"/>
      <c r="Q1075" s="73"/>
      <c r="R1075" s="73"/>
      <c r="S1075" s="73"/>
      <c r="T1075" s="73"/>
      <c r="U1075" s="73"/>
      <c r="V1075" s="73"/>
      <c r="W1075" s="73"/>
      <c r="X1075" s="73"/>
      <c r="Y1075" s="73"/>
      <c r="Z1075" s="73"/>
      <c r="AA1075" s="73"/>
      <c r="AB1075" s="73"/>
      <c r="AC1075" s="73"/>
    </row>
    <row r="1076" spans="4:29" x14ac:dyDescent="0.25">
      <c r="D1076" s="73"/>
      <c r="E1076" s="73"/>
      <c r="F1076" s="73"/>
      <c r="G1076" s="73"/>
      <c r="H1076" s="73"/>
      <c r="I1076" s="73"/>
      <c r="J1076" s="73"/>
      <c r="K1076" s="73"/>
      <c r="L1076" s="73"/>
      <c r="M1076" s="73"/>
      <c r="N1076" s="73"/>
      <c r="O1076" s="73"/>
      <c r="P1076" s="73"/>
      <c r="Q1076" s="73"/>
      <c r="R1076" s="73"/>
      <c r="S1076" s="73"/>
      <c r="T1076" s="73"/>
      <c r="U1076" s="73"/>
      <c r="V1076" s="73"/>
      <c r="W1076" s="73"/>
      <c r="X1076" s="73"/>
      <c r="Y1076" s="73"/>
      <c r="Z1076" s="73"/>
      <c r="AA1076" s="73"/>
      <c r="AB1076" s="73"/>
      <c r="AC1076" s="73"/>
    </row>
    <row r="1077" spans="4:29" x14ac:dyDescent="0.25">
      <c r="D1077" s="73"/>
      <c r="E1077" s="73"/>
      <c r="F1077" s="73"/>
      <c r="G1077" s="73"/>
      <c r="H1077" s="73"/>
      <c r="I1077" s="73"/>
      <c r="J1077" s="73"/>
      <c r="K1077" s="73"/>
      <c r="L1077" s="73"/>
      <c r="M1077" s="73"/>
      <c r="N1077" s="73"/>
      <c r="O1077" s="73"/>
      <c r="P1077" s="73"/>
      <c r="Q1077" s="73"/>
      <c r="R1077" s="73"/>
      <c r="S1077" s="73"/>
      <c r="T1077" s="73"/>
      <c r="U1077" s="73"/>
      <c r="V1077" s="73"/>
      <c r="W1077" s="73"/>
      <c r="X1077" s="73"/>
      <c r="Y1077" s="73"/>
      <c r="Z1077" s="73"/>
      <c r="AA1077" s="73"/>
      <c r="AB1077" s="73"/>
      <c r="AC1077" s="73"/>
    </row>
    <row r="1078" spans="4:29" x14ac:dyDescent="0.25">
      <c r="D1078" s="73"/>
      <c r="E1078" s="73"/>
      <c r="F1078" s="73"/>
      <c r="G1078" s="73"/>
      <c r="H1078" s="73"/>
      <c r="I1078" s="73"/>
      <c r="J1078" s="73"/>
      <c r="K1078" s="73"/>
      <c r="L1078" s="73"/>
      <c r="M1078" s="73"/>
      <c r="N1078" s="73"/>
      <c r="O1078" s="73"/>
      <c r="P1078" s="73"/>
      <c r="Q1078" s="73"/>
      <c r="R1078" s="73"/>
      <c r="S1078" s="73"/>
      <c r="T1078" s="73"/>
      <c r="U1078" s="73"/>
      <c r="V1078" s="73"/>
      <c r="W1078" s="73"/>
      <c r="X1078" s="73"/>
      <c r="Y1078" s="73"/>
      <c r="Z1078" s="73"/>
      <c r="AA1078" s="73"/>
      <c r="AB1078" s="73"/>
      <c r="AC1078" s="73"/>
    </row>
    <row r="1079" spans="4:29" x14ac:dyDescent="0.25">
      <c r="D1079" s="73"/>
      <c r="E1079" s="73"/>
      <c r="F1079" s="73"/>
      <c r="G1079" s="73"/>
      <c r="H1079" s="73"/>
      <c r="I1079" s="73"/>
      <c r="J1079" s="73"/>
      <c r="K1079" s="73"/>
      <c r="L1079" s="73"/>
      <c r="M1079" s="73"/>
      <c r="N1079" s="73"/>
      <c r="O1079" s="73"/>
      <c r="P1079" s="73"/>
      <c r="Q1079" s="73"/>
      <c r="R1079" s="73"/>
      <c r="S1079" s="73"/>
      <c r="T1079" s="73"/>
      <c r="U1079" s="73"/>
      <c r="V1079" s="73"/>
      <c r="W1079" s="73"/>
      <c r="X1079" s="73"/>
      <c r="Y1079" s="73"/>
      <c r="Z1079" s="73"/>
      <c r="AA1079" s="73"/>
      <c r="AB1079" s="73"/>
      <c r="AC1079" s="73"/>
    </row>
    <row r="1080" spans="4:29" x14ac:dyDescent="0.25">
      <c r="D1080" s="73"/>
      <c r="E1080" s="73"/>
      <c r="F1080" s="73"/>
      <c r="G1080" s="73"/>
      <c r="H1080" s="73"/>
      <c r="I1080" s="73"/>
      <c r="J1080" s="73"/>
      <c r="K1080" s="73"/>
      <c r="L1080" s="73"/>
      <c r="M1080" s="73"/>
      <c r="N1080" s="73"/>
      <c r="O1080" s="73"/>
      <c r="P1080" s="73"/>
      <c r="Q1080" s="73"/>
      <c r="R1080" s="73"/>
      <c r="S1080" s="73"/>
      <c r="T1080" s="73"/>
      <c r="U1080" s="73"/>
      <c r="V1080" s="73"/>
      <c r="W1080" s="73"/>
      <c r="X1080" s="73"/>
      <c r="Y1080" s="73"/>
      <c r="Z1080" s="73"/>
      <c r="AA1080" s="73"/>
      <c r="AB1080" s="73"/>
      <c r="AC1080" s="73"/>
    </row>
    <row r="1081" spans="4:29" x14ac:dyDescent="0.25">
      <c r="D1081" s="73"/>
      <c r="E1081" s="73"/>
      <c r="F1081" s="73"/>
      <c r="G1081" s="73"/>
      <c r="H1081" s="73"/>
      <c r="I1081" s="73"/>
      <c r="J1081" s="73"/>
      <c r="K1081" s="73"/>
      <c r="L1081" s="73"/>
      <c r="M1081" s="73"/>
      <c r="N1081" s="73"/>
      <c r="O1081" s="73"/>
      <c r="P1081" s="73"/>
      <c r="Q1081" s="73"/>
      <c r="R1081" s="73"/>
      <c r="S1081" s="73"/>
      <c r="T1081" s="73"/>
      <c r="U1081" s="73"/>
      <c r="V1081" s="73"/>
      <c r="W1081" s="73"/>
      <c r="X1081" s="73"/>
      <c r="Y1081" s="73"/>
      <c r="Z1081" s="73"/>
      <c r="AA1081" s="73"/>
      <c r="AB1081" s="73"/>
      <c r="AC1081" s="73"/>
    </row>
    <row r="1082" spans="4:29" x14ac:dyDescent="0.25">
      <c r="D1082" s="73"/>
      <c r="E1082" s="73"/>
      <c r="F1082" s="73"/>
      <c r="G1082" s="73"/>
      <c r="H1082" s="73"/>
      <c r="I1082" s="73"/>
      <c r="J1082" s="73"/>
      <c r="K1082" s="73"/>
      <c r="L1082" s="73"/>
      <c r="M1082" s="73"/>
      <c r="N1082" s="73"/>
      <c r="O1082" s="73"/>
      <c r="P1082" s="73"/>
      <c r="Q1082" s="73"/>
      <c r="R1082" s="73"/>
      <c r="S1082" s="73"/>
      <c r="T1082" s="73"/>
      <c r="U1082" s="73"/>
      <c r="V1082" s="73"/>
      <c r="W1082" s="73"/>
      <c r="X1082" s="73"/>
      <c r="Y1082" s="73"/>
      <c r="Z1082" s="73"/>
      <c r="AA1082" s="73"/>
      <c r="AB1082" s="73"/>
      <c r="AC1082" s="73"/>
    </row>
    <row r="1083" spans="4:29" x14ac:dyDescent="0.25">
      <c r="D1083" s="73"/>
      <c r="E1083" s="73"/>
      <c r="F1083" s="73"/>
      <c r="G1083" s="73"/>
      <c r="H1083" s="73"/>
      <c r="I1083" s="73"/>
      <c r="J1083" s="73"/>
      <c r="K1083" s="73"/>
      <c r="L1083" s="73"/>
      <c r="M1083" s="73"/>
      <c r="N1083" s="73"/>
      <c r="O1083" s="73"/>
      <c r="P1083" s="73"/>
      <c r="Q1083" s="73"/>
      <c r="R1083" s="73"/>
      <c r="S1083" s="73"/>
      <c r="T1083" s="73"/>
      <c r="U1083" s="73"/>
      <c r="V1083" s="73"/>
      <c r="W1083" s="73"/>
      <c r="X1083" s="73"/>
      <c r="Y1083" s="73"/>
      <c r="Z1083" s="73"/>
      <c r="AA1083" s="73"/>
      <c r="AB1083" s="73"/>
      <c r="AC1083" s="73"/>
    </row>
    <row r="1084" spans="4:29" x14ac:dyDescent="0.25">
      <c r="D1084" s="73"/>
      <c r="E1084" s="73"/>
      <c r="F1084" s="73"/>
      <c r="G1084" s="73"/>
      <c r="H1084" s="73"/>
      <c r="I1084" s="73"/>
      <c r="J1084" s="73"/>
      <c r="K1084" s="73"/>
      <c r="L1084" s="73"/>
      <c r="M1084" s="73"/>
      <c r="N1084" s="73"/>
      <c r="O1084" s="73"/>
      <c r="P1084" s="73"/>
      <c r="Q1084" s="73"/>
      <c r="R1084" s="73"/>
      <c r="S1084" s="73"/>
      <c r="T1084" s="73"/>
      <c r="U1084" s="73"/>
      <c r="V1084" s="73"/>
      <c r="W1084" s="73"/>
      <c r="X1084" s="73"/>
      <c r="Y1084" s="73"/>
      <c r="Z1084" s="73"/>
      <c r="AA1084" s="73"/>
      <c r="AB1084" s="73"/>
      <c r="AC1084" s="73"/>
    </row>
    <row r="1085" spans="4:29" x14ac:dyDescent="0.25">
      <c r="D1085" s="73"/>
      <c r="E1085" s="73"/>
      <c r="F1085" s="73"/>
      <c r="G1085" s="73"/>
      <c r="H1085" s="73"/>
      <c r="I1085" s="73"/>
      <c r="J1085" s="73"/>
      <c r="K1085" s="73"/>
      <c r="L1085" s="73"/>
      <c r="M1085" s="73"/>
      <c r="N1085" s="73"/>
      <c r="O1085" s="73"/>
      <c r="P1085" s="73"/>
      <c r="Q1085" s="73"/>
      <c r="R1085" s="73"/>
      <c r="S1085" s="73"/>
      <c r="T1085" s="73"/>
      <c r="U1085" s="73"/>
      <c r="V1085" s="73"/>
      <c r="W1085" s="73"/>
      <c r="X1085" s="73"/>
      <c r="Y1085" s="73"/>
      <c r="Z1085" s="73"/>
      <c r="AA1085" s="73"/>
      <c r="AB1085" s="73"/>
      <c r="AC1085" s="73"/>
    </row>
    <row r="1086" spans="4:29" x14ac:dyDescent="0.25">
      <c r="D1086" s="73"/>
      <c r="E1086" s="73"/>
      <c r="F1086" s="73"/>
      <c r="G1086" s="73"/>
      <c r="H1086" s="73"/>
      <c r="I1086" s="73"/>
      <c r="J1086" s="73"/>
      <c r="K1086" s="73"/>
      <c r="L1086" s="73"/>
      <c r="M1086" s="73"/>
      <c r="N1086" s="73"/>
      <c r="O1086" s="73"/>
      <c r="P1086" s="73"/>
      <c r="Q1086" s="73"/>
      <c r="R1086" s="73"/>
      <c r="S1086" s="73"/>
      <c r="T1086" s="73"/>
      <c r="U1086" s="73"/>
      <c r="V1086" s="73"/>
      <c r="W1086" s="73"/>
      <c r="X1086" s="73"/>
      <c r="Y1086" s="73"/>
      <c r="Z1086" s="73"/>
      <c r="AA1086" s="73"/>
      <c r="AB1086" s="73"/>
      <c r="AC1086" s="73"/>
    </row>
    <row r="1087" spans="4:29" x14ac:dyDescent="0.25">
      <c r="D1087" s="73"/>
      <c r="E1087" s="73"/>
      <c r="F1087" s="73"/>
      <c r="G1087" s="73"/>
      <c r="H1087" s="73"/>
      <c r="I1087" s="73"/>
      <c r="J1087" s="73"/>
      <c r="K1087" s="73"/>
      <c r="L1087" s="73"/>
      <c r="M1087" s="73"/>
      <c r="N1087" s="73"/>
      <c r="O1087" s="73"/>
      <c r="P1087" s="73"/>
      <c r="Q1087" s="73"/>
      <c r="R1087" s="73"/>
      <c r="S1087" s="73"/>
      <c r="T1087" s="73"/>
      <c r="U1087" s="73"/>
      <c r="V1087" s="73"/>
      <c r="W1087" s="73"/>
      <c r="X1087" s="73"/>
      <c r="Y1087" s="73"/>
      <c r="Z1087" s="73"/>
      <c r="AA1087" s="73"/>
      <c r="AB1087" s="73"/>
      <c r="AC1087" s="73"/>
    </row>
    <row r="1088" spans="4:29" x14ac:dyDescent="0.25">
      <c r="D1088" s="73"/>
      <c r="E1088" s="73"/>
      <c r="F1088" s="73"/>
      <c r="G1088" s="73"/>
      <c r="H1088" s="73"/>
      <c r="I1088" s="73"/>
      <c r="J1088" s="73"/>
      <c r="K1088" s="73"/>
      <c r="L1088" s="73"/>
      <c r="M1088" s="73"/>
      <c r="N1088" s="73"/>
      <c r="O1088" s="73"/>
      <c r="P1088" s="73"/>
      <c r="Q1088" s="73"/>
      <c r="R1088" s="73"/>
      <c r="S1088" s="73"/>
      <c r="T1088" s="73"/>
      <c r="U1088" s="73"/>
      <c r="V1088" s="73"/>
      <c r="W1088" s="73"/>
      <c r="X1088" s="73"/>
      <c r="Y1088" s="73"/>
      <c r="Z1088" s="73"/>
      <c r="AA1088" s="73"/>
      <c r="AB1088" s="73"/>
      <c r="AC1088" s="73"/>
    </row>
    <row r="1089" spans="4:29" x14ac:dyDescent="0.25">
      <c r="D1089" s="73"/>
      <c r="E1089" s="73"/>
      <c r="F1089" s="73"/>
      <c r="G1089" s="73"/>
      <c r="H1089" s="73"/>
      <c r="I1089" s="73"/>
      <c r="J1089" s="73"/>
      <c r="K1089" s="73"/>
      <c r="L1089" s="73"/>
      <c r="M1089" s="73"/>
      <c r="N1089" s="73"/>
      <c r="O1089" s="73"/>
      <c r="P1089" s="73"/>
      <c r="Q1089" s="73"/>
      <c r="R1089" s="73"/>
      <c r="S1089" s="73"/>
      <c r="T1089" s="73"/>
      <c r="U1089" s="73"/>
      <c r="V1089" s="73"/>
      <c r="W1089" s="73"/>
      <c r="X1089" s="73"/>
      <c r="Y1089" s="73"/>
      <c r="Z1089" s="73"/>
      <c r="AA1089" s="73"/>
      <c r="AB1089" s="73"/>
      <c r="AC1089" s="73"/>
    </row>
    <row r="1090" spans="4:29" x14ac:dyDescent="0.25">
      <c r="D1090" s="73"/>
      <c r="E1090" s="73"/>
      <c r="F1090" s="73"/>
      <c r="G1090" s="73"/>
      <c r="H1090" s="73"/>
      <c r="I1090" s="73"/>
      <c r="J1090" s="73"/>
      <c r="K1090" s="73"/>
      <c r="L1090" s="73"/>
      <c r="M1090" s="73"/>
      <c r="N1090" s="73"/>
      <c r="O1090" s="73"/>
      <c r="P1090" s="73"/>
      <c r="Q1090" s="73"/>
      <c r="R1090" s="73"/>
      <c r="S1090" s="73"/>
      <c r="T1090" s="73"/>
      <c r="U1090" s="73"/>
      <c r="V1090" s="73"/>
      <c r="W1090" s="73"/>
      <c r="X1090" s="73"/>
      <c r="Y1090" s="73"/>
      <c r="Z1090" s="73"/>
      <c r="AA1090" s="73"/>
      <c r="AB1090" s="73"/>
      <c r="AC1090" s="73"/>
    </row>
    <row r="1091" spans="4:29" x14ac:dyDescent="0.25">
      <c r="D1091" s="73"/>
      <c r="E1091" s="73"/>
      <c r="F1091" s="73"/>
      <c r="G1091" s="73"/>
      <c r="H1091" s="73"/>
      <c r="I1091" s="73"/>
      <c r="J1091" s="73"/>
      <c r="K1091" s="73"/>
      <c r="L1091" s="73"/>
      <c r="M1091" s="73"/>
      <c r="N1091" s="73"/>
      <c r="O1091" s="73"/>
      <c r="P1091" s="73"/>
      <c r="Q1091" s="73"/>
      <c r="R1091" s="73"/>
      <c r="S1091" s="73"/>
      <c r="T1091" s="73"/>
      <c r="U1091" s="73"/>
      <c r="V1091" s="73"/>
      <c r="W1091" s="73"/>
      <c r="X1091" s="73"/>
      <c r="Y1091" s="73"/>
      <c r="Z1091" s="73"/>
      <c r="AA1091" s="73"/>
      <c r="AB1091" s="73"/>
      <c r="AC1091" s="73"/>
    </row>
    <row r="1092" spans="4:29" x14ac:dyDescent="0.25">
      <c r="D1092" s="73"/>
      <c r="E1092" s="73"/>
      <c r="F1092" s="73"/>
      <c r="G1092" s="73"/>
      <c r="H1092" s="73"/>
      <c r="I1092" s="73"/>
      <c r="J1092" s="73"/>
      <c r="K1092" s="73"/>
      <c r="L1092" s="73"/>
      <c r="M1092" s="73"/>
      <c r="N1092" s="73"/>
      <c r="O1092" s="73"/>
      <c r="P1092" s="73"/>
      <c r="Q1092" s="73"/>
      <c r="R1092" s="73"/>
      <c r="S1092" s="73"/>
      <c r="T1092" s="73"/>
      <c r="U1092" s="73"/>
      <c r="V1092" s="73"/>
      <c r="W1092" s="73"/>
      <c r="X1092" s="73"/>
      <c r="Y1092" s="73"/>
      <c r="Z1092" s="73"/>
      <c r="AA1092" s="73"/>
      <c r="AB1092" s="73"/>
      <c r="AC1092" s="73"/>
    </row>
    <row r="1093" spans="4:29" x14ac:dyDescent="0.25">
      <c r="D1093" s="73"/>
      <c r="E1093" s="73"/>
      <c r="F1093" s="73"/>
      <c r="G1093" s="73"/>
      <c r="H1093" s="73"/>
      <c r="I1093" s="73"/>
      <c r="J1093" s="73"/>
      <c r="K1093" s="73"/>
      <c r="L1093" s="73"/>
      <c r="M1093" s="73"/>
      <c r="N1093" s="73"/>
      <c r="O1093" s="73"/>
      <c r="P1093" s="73"/>
      <c r="Q1093" s="73"/>
      <c r="R1093" s="73"/>
      <c r="S1093" s="73"/>
      <c r="T1093" s="73"/>
      <c r="U1093" s="73"/>
      <c r="V1093" s="73"/>
      <c r="W1093" s="73"/>
      <c r="X1093" s="73"/>
      <c r="Y1093" s="73"/>
      <c r="Z1093" s="73"/>
      <c r="AA1093" s="73"/>
      <c r="AB1093" s="73"/>
      <c r="AC1093" s="73"/>
    </row>
    <row r="1094" spans="4:29" x14ac:dyDescent="0.25">
      <c r="D1094" s="73"/>
      <c r="E1094" s="73"/>
      <c r="F1094" s="73"/>
      <c r="G1094" s="73"/>
      <c r="H1094" s="73"/>
      <c r="I1094" s="73"/>
      <c r="J1094" s="73"/>
      <c r="K1094" s="73"/>
      <c r="L1094" s="73"/>
      <c r="M1094" s="73"/>
      <c r="N1094" s="73"/>
      <c r="O1094" s="73"/>
      <c r="P1094" s="73"/>
      <c r="Q1094" s="73"/>
      <c r="R1094" s="73"/>
      <c r="S1094" s="73"/>
      <c r="T1094" s="73"/>
      <c r="U1094" s="73"/>
      <c r="V1094" s="73"/>
      <c r="W1094" s="73"/>
      <c r="X1094" s="73"/>
      <c r="Y1094" s="73"/>
      <c r="Z1094" s="73"/>
      <c r="AA1094" s="73"/>
      <c r="AB1094" s="73"/>
      <c r="AC1094" s="73"/>
    </row>
    <row r="1095" spans="4:29" x14ac:dyDescent="0.25">
      <c r="D1095" s="73"/>
      <c r="E1095" s="73"/>
      <c r="F1095" s="73"/>
      <c r="G1095" s="73"/>
      <c r="H1095" s="73"/>
      <c r="I1095" s="73"/>
      <c r="J1095" s="73"/>
      <c r="K1095" s="73"/>
      <c r="L1095" s="73"/>
      <c r="M1095" s="73"/>
      <c r="N1095" s="73"/>
      <c r="O1095" s="73"/>
      <c r="P1095" s="73"/>
      <c r="Q1095" s="73"/>
      <c r="R1095" s="73"/>
      <c r="S1095" s="73"/>
      <c r="T1095" s="73"/>
      <c r="U1095" s="73"/>
      <c r="V1095" s="73"/>
      <c r="W1095" s="73"/>
      <c r="X1095" s="73"/>
      <c r="Y1095" s="73"/>
      <c r="Z1095" s="73"/>
      <c r="AA1095" s="73"/>
      <c r="AB1095" s="73"/>
      <c r="AC1095" s="73"/>
    </row>
    <row r="1096" spans="4:29" x14ac:dyDescent="0.25">
      <c r="D1096" s="73"/>
      <c r="E1096" s="73"/>
      <c r="F1096" s="73"/>
      <c r="G1096" s="73"/>
      <c r="H1096" s="73"/>
      <c r="I1096" s="73"/>
      <c r="J1096" s="73"/>
      <c r="K1096" s="73"/>
      <c r="L1096" s="73"/>
      <c r="M1096" s="73"/>
      <c r="N1096" s="73"/>
      <c r="O1096" s="73"/>
      <c r="P1096" s="73"/>
      <c r="Q1096" s="73"/>
      <c r="R1096" s="73"/>
      <c r="S1096" s="73"/>
      <c r="T1096" s="73"/>
      <c r="U1096" s="73"/>
      <c r="V1096" s="73"/>
      <c r="W1096" s="73"/>
      <c r="X1096" s="73"/>
      <c r="Y1096" s="73"/>
      <c r="Z1096" s="73"/>
      <c r="AA1096" s="73"/>
      <c r="AB1096" s="73"/>
      <c r="AC1096" s="73"/>
    </row>
    <row r="1097" spans="4:29" x14ac:dyDescent="0.25">
      <c r="D1097" s="73"/>
      <c r="E1097" s="73"/>
      <c r="F1097" s="73"/>
      <c r="G1097" s="73"/>
      <c r="H1097" s="73"/>
      <c r="I1097" s="73"/>
      <c r="J1097" s="73"/>
      <c r="K1097" s="73"/>
      <c r="L1097" s="73"/>
      <c r="M1097" s="73"/>
      <c r="N1097" s="73"/>
      <c r="O1097" s="73"/>
      <c r="P1097" s="73"/>
      <c r="Q1097" s="73"/>
      <c r="R1097" s="73"/>
      <c r="S1097" s="73"/>
      <c r="T1097" s="73"/>
      <c r="U1097" s="73"/>
      <c r="V1097" s="73"/>
      <c r="W1097" s="73"/>
      <c r="X1097" s="73"/>
      <c r="Y1097" s="73"/>
      <c r="Z1097" s="73"/>
      <c r="AA1097" s="73"/>
      <c r="AB1097" s="73"/>
      <c r="AC1097" s="73"/>
    </row>
    <row r="1098" spans="4:29" x14ac:dyDescent="0.25">
      <c r="D1098" s="73"/>
      <c r="E1098" s="73"/>
      <c r="F1098" s="73"/>
      <c r="G1098" s="73"/>
      <c r="H1098" s="73"/>
      <c r="I1098" s="73"/>
      <c r="J1098" s="73"/>
      <c r="K1098" s="73"/>
      <c r="L1098" s="73"/>
      <c r="M1098" s="73"/>
      <c r="N1098" s="73"/>
      <c r="O1098" s="73"/>
      <c r="P1098" s="73"/>
      <c r="Q1098" s="73"/>
      <c r="R1098" s="73"/>
      <c r="S1098" s="73"/>
      <c r="T1098" s="73"/>
      <c r="U1098" s="73"/>
      <c r="V1098" s="73"/>
      <c r="W1098" s="73"/>
      <c r="X1098" s="73"/>
      <c r="Y1098" s="73"/>
      <c r="Z1098" s="73"/>
      <c r="AA1098" s="73"/>
      <c r="AB1098" s="73"/>
      <c r="AC1098" s="73"/>
    </row>
    <row r="1099" spans="4:29" x14ac:dyDescent="0.25">
      <c r="D1099" s="73"/>
      <c r="E1099" s="73"/>
      <c r="F1099" s="73"/>
      <c r="G1099" s="73"/>
      <c r="H1099" s="73"/>
      <c r="I1099" s="73"/>
      <c r="J1099" s="73"/>
      <c r="K1099" s="73"/>
      <c r="L1099" s="73"/>
      <c r="M1099" s="73"/>
      <c r="N1099" s="73"/>
      <c r="O1099" s="73"/>
      <c r="P1099" s="73"/>
      <c r="Q1099" s="73"/>
      <c r="R1099" s="73"/>
      <c r="S1099" s="73"/>
      <c r="T1099" s="73"/>
      <c r="U1099" s="73"/>
      <c r="V1099" s="73"/>
      <c r="W1099" s="73"/>
      <c r="X1099" s="73"/>
      <c r="Y1099" s="73"/>
      <c r="Z1099" s="73"/>
      <c r="AA1099" s="73"/>
      <c r="AB1099" s="73"/>
      <c r="AC1099" s="73"/>
    </row>
    <row r="1100" spans="4:29" x14ac:dyDescent="0.25">
      <c r="D1100" s="73"/>
      <c r="E1100" s="73"/>
      <c r="F1100" s="73"/>
      <c r="G1100" s="73"/>
      <c r="H1100" s="73"/>
      <c r="I1100" s="73"/>
      <c r="J1100" s="73"/>
      <c r="K1100" s="73"/>
      <c r="L1100" s="73"/>
      <c r="M1100" s="73"/>
      <c r="N1100" s="73"/>
      <c r="O1100" s="73"/>
      <c r="P1100" s="73"/>
      <c r="Q1100" s="73"/>
      <c r="R1100" s="73"/>
      <c r="S1100" s="73"/>
      <c r="T1100" s="73"/>
      <c r="U1100" s="73"/>
      <c r="V1100" s="73"/>
      <c r="W1100" s="73"/>
      <c r="X1100" s="73"/>
      <c r="Y1100" s="73"/>
      <c r="Z1100" s="73"/>
      <c r="AA1100" s="73"/>
      <c r="AB1100" s="73"/>
      <c r="AC1100" s="73"/>
    </row>
    <row r="1101" spans="4:29" x14ac:dyDescent="0.25">
      <c r="D1101" s="73"/>
      <c r="E1101" s="73"/>
      <c r="F1101" s="73"/>
      <c r="G1101" s="73"/>
      <c r="H1101" s="73"/>
      <c r="I1101" s="73"/>
      <c r="J1101" s="73"/>
      <c r="K1101" s="73"/>
      <c r="L1101" s="73"/>
      <c r="M1101" s="73"/>
      <c r="N1101" s="73"/>
      <c r="O1101" s="73"/>
      <c r="P1101" s="73"/>
      <c r="Q1101" s="73"/>
      <c r="R1101" s="73"/>
      <c r="S1101" s="73"/>
      <c r="T1101" s="73"/>
      <c r="U1101" s="73"/>
      <c r="V1101" s="73"/>
      <c r="W1101" s="73"/>
      <c r="X1101" s="73"/>
      <c r="Y1101" s="73"/>
      <c r="Z1101" s="73"/>
      <c r="AA1101" s="73"/>
      <c r="AB1101" s="73"/>
      <c r="AC1101" s="73"/>
    </row>
    <row r="1102" spans="4:29" x14ac:dyDescent="0.25">
      <c r="D1102" s="73"/>
      <c r="E1102" s="73"/>
      <c r="F1102" s="73"/>
      <c r="G1102" s="73"/>
      <c r="H1102" s="73"/>
      <c r="I1102" s="73"/>
      <c r="J1102" s="73"/>
      <c r="K1102" s="73"/>
      <c r="L1102" s="73"/>
      <c r="M1102" s="73"/>
      <c r="N1102" s="73"/>
      <c r="O1102" s="73"/>
      <c r="P1102" s="73"/>
      <c r="Q1102" s="73"/>
      <c r="R1102" s="73"/>
      <c r="S1102" s="73"/>
      <c r="T1102" s="73"/>
      <c r="U1102" s="73"/>
      <c r="V1102" s="73"/>
      <c r="W1102" s="73"/>
      <c r="X1102" s="73"/>
      <c r="Y1102" s="73"/>
      <c r="Z1102" s="73"/>
      <c r="AA1102" s="73"/>
      <c r="AB1102" s="73"/>
      <c r="AC1102" s="73"/>
    </row>
    <row r="1103" spans="4:29" x14ac:dyDescent="0.25">
      <c r="D1103" s="73"/>
      <c r="E1103" s="73"/>
      <c r="F1103" s="73"/>
      <c r="G1103" s="73"/>
      <c r="H1103" s="73"/>
      <c r="I1103" s="73"/>
      <c r="J1103" s="73"/>
      <c r="K1103" s="73"/>
      <c r="L1103" s="73"/>
      <c r="M1103" s="73"/>
      <c r="N1103" s="73"/>
      <c r="O1103" s="73"/>
      <c r="P1103" s="73"/>
      <c r="Q1103" s="73"/>
      <c r="R1103" s="73"/>
      <c r="S1103" s="73"/>
      <c r="T1103" s="73"/>
      <c r="U1103" s="73"/>
      <c r="V1103" s="73"/>
      <c r="W1103" s="73"/>
      <c r="X1103" s="73"/>
      <c r="Y1103" s="73"/>
      <c r="Z1103" s="73"/>
      <c r="AA1103" s="73"/>
      <c r="AB1103" s="73"/>
      <c r="AC1103" s="73"/>
    </row>
    <row r="1104" spans="4:29" x14ac:dyDescent="0.25">
      <c r="D1104" s="73"/>
      <c r="E1104" s="73"/>
      <c r="F1104" s="73"/>
      <c r="G1104" s="73"/>
      <c r="H1104" s="73"/>
      <c r="I1104" s="73"/>
      <c r="J1104" s="73"/>
      <c r="K1104" s="73"/>
      <c r="L1104" s="73"/>
      <c r="M1104" s="73"/>
      <c r="N1104" s="73"/>
      <c r="O1104" s="73"/>
      <c r="P1104" s="73"/>
      <c r="Q1104" s="73"/>
      <c r="R1104" s="73"/>
      <c r="S1104" s="73"/>
      <c r="T1104" s="73"/>
      <c r="U1104" s="73"/>
      <c r="V1104" s="73"/>
      <c r="W1104" s="73"/>
      <c r="X1104" s="73"/>
      <c r="Y1104" s="73"/>
      <c r="Z1104" s="73"/>
      <c r="AA1104" s="73"/>
      <c r="AB1104" s="73"/>
      <c r="AC1104" s="73"/>
    </row>
    <row r="1105" spans="4:29" x14ac:dyDescent="0.25">
      <c r="D1105" s="73"/>
      <c r="E1105" s="73"/>
      <c r="F1105" s="73"/>
      <c r="G1105" s="73"/>
      <c r="H1105" s="73"/>
      <c r="I1105" s="73"/>
      <c r="J1105" s="73"/>
      <c r="K1105" s="73"/>
      <c r="L1105" s="73"/>
      <c r="M1105" s="73"/>
      <c r="N1105" s="73"/>
      <c r="O1105" s="73"/>
      <c r="P1105" s="73"/>
      <c r="Q1105" s="73"/>
      <c r="R1105" s="73"/>
      <c r="S1105" s="73"/>
      <c r="T1105" s="73"/>
      <c r="U1105" s="73"/>
      <c r="V1105" s="73"/>
      <c r="W1105" s="73"/>
      <c r="X1105" s="73"/>
      <c r="Y1105" s="73"/>
      <c r="Z1105" s="73"/>
      <c r="AA1105" s="73"/>
      <c r="AB1105" s="73"/>
      <c r="AC1105" s="73"/>
    </row>
    <row r="1106" spans="4:29" x14ac:dyDescent="0.25">
      <c r="D1106" s="73"/>
      <c r="E1106" s="73"/>
      <c r="F1106" s="73"/>
      <c r="G1106" s="73"/>
      <c r="H1106" s="73"/>
      <c r="I1106" s="73"/>
      <c r="J1106" s="73"/>
      <c r="K1106" s="73"/>
      <c r="L1106" s="73"/>
      <c r="M1106" s="73"/>
      <c r="N1106" s="73"/>
      <c r="O1106" s="73"/>
      <c r="P1106" s="73"/>
      <c r="Q1106" s="73"/>
      <c r="R1106" s="73"/>
      <c r="S1106" s="73"/>
      <c r="T1106" s="73"/>
      <c r="U1106" s="73"/>
      <c r="V1106" s="73"/>
      <c r="W1106" s="73"/>
      <c r="X1106" s="73"/>
      <c r="Y1106" s="73"/>
      <c r="Z1106" s="73"/>
      <c r="AA1106" s="73"/>
      <c r="AB1106" s="73"/>
      <c r="AC1106" s="73"/>
    </row>
    <row r="1107" spans="4:29" x14ac:dyDescent="0.25">
      <c r="D1107" s="73"/>
      <c r="E1107" s="73"/>
      <c r="F1107" s="73"/>
      <c r="G1107" s="73"/>
      <c r="H1107" s="73"/>
      <c r="I1107" s="73"/>
      <c r="J1107" s="73"/>
      <c r="K1107" s="73"/>
      <c r="L1107" s="73"/>
      <c r="M1107" s="73"/>
      <c r="N1107" s="73"/>
      <c r="O1107" s="73"/>
      <c r="P1107" s="73"/>
      <c r="Q1107" s="73"/>
      <c r="R1107" s="73"/>
      <c r="S1107" s="73"/>
      <c r="T1107" s="73"/>
      <c r="U1107" s="73"/>
      <c r="V1107" s="73"/>
      <c r="W1107" s="73"/>
      <c r="X1107" s="73"/>
      <c r="Y1107" s="73"/>
      <c r="Z1107" s="73"/>
      <c r="AA1107" s="73"/>
      <c r="AB1107" s="73"/>
      <c r="AC1107" s="73"/>
    </row>
    <row r="1108" spans="4:29" x14ac:dyDescent="0.25">
      <c r="D1108" s="73"/>
      <c r="E1108" s="73"/>
      <c r="F1108" s="73"/>
      <c r="G1108" s="73"/>
      <c r="H1108" s="73"/>
      <c r="I1108" s="73"/>
      <c r="J1108" s="73"/>
      <c r="K1108" s="73"/>
      <c r="L1108" s="73"/>
      <c r="M1108" s="73"/>
      <c r="N1108" s="73"/>
      <c r="O1108" s="73"/>
      <c r="P1108" s="73"/>
      <c r="Q1108" s="73"/>
      <c r="R1108" s="73"/>
      <c r="S1108" s="73"/>
      <c r="T1108" s="73"/>
      <c r="U1108" s="73"/>
      <c r="V1108" s="73"/>
      <c r="W1108" s="73"/>
      <c r="X1108" s="73"/>
      <c r="Y1108" s="73"/>
      <c r="Z1108" s="73"/>
      <c r="AA1108" s="73"/>
      <c r="AB1108" s="73"/>
      <c r="AC1108" s="73"/>
    </row>
    <row r="1109" spans="4:29" x14ac:dyDescent="0.25">
      <c r="D1109" s="73"/>
      <c r="E1109" s="73"/>
      <c r="F1109" s="73"/>
      <c r="G1109" s="73"/>
      <c r="H1109" s="73"/>
      <c r="I1109" s="73"/>
      <c r="J1109" s="73"/>
      <c r="K1109" s="73"/>
      <c r="L1109" s="73"/>
      <c r="M1109" s="73"/>
      <c r="N1109" s="73"/>
      <c r="O1109" s="73"/>
      <c r="P1109" s="73"/>
      <c r="Q1109" s="73"/>
      <c r="R1109" s="73"/>
      <c r="S1109" s="73"/>
      <c r="T1109" s="73"/>
      <c r="U1109" s="73"/>
      <c r="V1109" s="73"/>
      <c r="W1109" s="73"/>
      <c r="X1109" s="73"/>
      <c r="Y1109" s="73"/>
      <c r="Z1109" s="73"/>
      <c r="AA1109" s="73"/>
      <c r="AB1109" s="73"/>
      <c r="AC1109" s="73"/>
    </row>
    <row r="1110" spans="4:29" x14ac:dyDescent="0.25">
      <c r="D1110" s="73"/>
      <c r="E1110" s="73"/>
      <c r="F1110" s="73"/>
      <c r="G1110" s="73"/>
      <c r="H1110" s="73"/>
      <c r="I1110" s="73"/>
      <c r="J1110" s="73"/>
      <c r="K1110" s="73"/>
      <c r="L1110" s="73"/>
      <c r="M1110" s="73"/>
      <c r="N1110" s="73"/>
      <c r="O1110" s="73"/>
      <c r="P1110" s="73"/>
      <c r="Q1110" s="73"/>
      <c r="R1110" s="73"/>
      <c r="S1110" s="73"/>
      <c r="T1110" s="73"/>
      <c r="U1110" s="73"/>
      <c r="V1110" s="73"/>
      <c r="W1110" s="73"/>
      <c r="X1110" s="73"/>
      <c r="Y1110" s="73"/>
      <c r="Z1110" s="73"/>
      <c r="AA1110" s="73"/>
      <c r="AB1110" s="73"/>
      <c r="AC1110" s="73"/>
    </row>
    <row r="1111" spans="4:29" x14ac:dyDescent="0.25">
      <c r="D1111" s="73"/>
      <c r="E1111" s="73"/>
      <c r="F1111" s="73"/>
      <c r="G1111" s="73"/>
      <c r="H1111" s="73"/>
      <c r="I1111" s="73"/>
      <c r="J1111" s="73"/>
      <c r="K1111" s="73"/>
      <c r="L1111" s="73"/>
      <c r="M1111" s="73"/>
      <c r="N1111" s="73"/>
      <c r="O1111" s="73"/>
      <c r="P1111" s="73"/>
      <c r="Q1111" s="73"/>
      <c r="R1111" s="73"/>
      <c r="S1111" s="73"/>
      <c r="T1111" s="73"/>
      <c r="U1111" s="73"/>
      <c r="V1111" s="73"/>
      <c r="W1111" s="73"/>
      <c r="X1111" s="73"/>
      <c r="Y1111" s="73"/>
      <c r="Z1111" s="73"/>
      <c r="AA1111" s="73"/>
      <c r="AB1111" s="73"/>
      <c r="AC1111" s="73"/>
    </row>
    <row r="1112" spans="4:29" x14ac:dyDescent="0.25">
      <c r="D1112" s="73"/>
      <c r="E1112" s="73"/>
      <c r="F1112" s="73"/>
      <c r="G1112" s="73"/>
      <c r="H1112" s="73"/>
      <c r="I1112" s="73"/>
      <c r="J1112" s="73"/>
      <c r="K1112" s="73"/>
      <c r="L1112" s="73"/>
      <c r="M1112" s="73"/>
      <c r="N1112" s="73"/>
      <c r="O1112" s="73"/>
      <c r="P1112" s="73"/>
      <c r="Q1112" s="73"/>
      <c r="R1112" s="73"/>
      <c r="S1112" s="73"/>
      <c r="T1112" s="73"/>
      <c r="U1112" s="73"/>
      <c r="V1112" s="73"/>
      <c r="W1112" s="73"/>
      <c r="X1112" s="73"/>
      <c r="Y1112" s="73"/>
      <c r="Z1112" s="73"/>
      <c r="AA1112" s="73"/>
      <c r="AB1112" s="73"/>
      <c r="AC1112" s="73"/>
    </row>
    <row r="1113" spans="4:29" x14ac:dyDescent="0.25">
      <c r="D1113" s="73"/>
      <c r="E1113" s="73"/>
      <c r="F1113" s="73"/>
      <c r="G1113" s="73"/>
      <c r="H1113" s="73"/>
      <c r="I1113" s="73"/>
      <c r="J1113" s="73"/>
      <c r="K1113" s="73"/>
      <c r="L1113" s="73"/>
      <c r="M1113" s="73"/>
      <c r="N1113" s="73"/>
      <c r="O1113" s="73"/>
      <c r="P1113" s="73"/>
      <c r="Q1113" s="73"/>
      <c r="R1113" s="73"/>
      <c r="S1113" s="73"/>
      <c r="T1113" s="73"/>
      <c r="U1113" s="73"/>
      <c r="V1113" s="73"/>
      <c r="W1113" s="73"/>
      <c r="X1113" s="73"/>
      <c r="Y1113" s="73"/>
      <c r="Z1113" s="73"/>
      <c r="AA1113" s="73"/>
      <c r="AB1113" s="73"/>
      <c r="AC1113" s="73"/>
    </row>
    <row r="1114" spans="4:29" x14ac:dyDescent="0.25">
      <c r="D1114" s="73"/>
      <c r="E1114" s="73"/>
      <c r="F1114" s="73"/>
      <c r="G1114" s="73"/>
      <c r="H1114" s="73"/>
      <c r="I1114" s="73"/>
      <c r="J1114" s="73"/>
      <c r="K1114" s="73"/>
      <c r="L1114" s="73"/>
      <c r="M1114" s="73"/>
      <c r="N1114" s="73"/>
      <c r="O1114" s="73"/>
      <c r="P1114" s="73"/>
      <c r="Q1114" s="73"/>
      <c r="R1114" s="73"/>
      <c r="S1114" s="73"/>
      <c r="T1114" s="73"/>
      <c r="U1114" s="73"/>
      <c r="V1114" s="73"/>
      <c r="W1114" s="73"/>
      <c r="X1114" s="73"/>
      <c r="Y1114" s="73"/>
      <c r="Z1114" s="73"/>
      <c r="AA1114" s="73"/>
      <c r="AB1114" s="73"/>
      <c r="AC1114" s="73"/>
    </row>
    <row r="1115" spans="4:29" x14ac:dyDescent="0.25">
      <c r="D1115" s="73"/>
      <c r="E1115" s="73"/>
      <c r="F1115" s="73"/>
      <c r="G1115" s="73"/>
      <c r="H1115" s="73"/>
      <c r="I1115" s="73"/>
      <c r="J1115" s="73"/>
      <c r="K1115" s="73"/>
      <c r="L1115" s="73"/>
      <c r="M1115" s="73"/>
      <c r="N1115" s="73"/>
      <c r="O1115" s="73"/>
      <c r="P1115" s="73"/>
      <c r="Q1115" s="73"/>
      <c r="R1115" s="73"/>
      <c r="S1115" s="73"/>
      <c r="T1115" s="73"/>
      <c r="U1115" s="73"/>
      <c r="V1115" s="73"/>
      <c r="W1115" s="73"/>
      <c r="X1115" s="73"/>
      <c r="Y1115" s="73"/>
      <c r="Z1115" s="73"/>
      <c r="AA1115" s="73"/>
      <c r="AB1115" s="73"/>
      <c r="AC1115" s="73"/>
    </row>
    <row r="1116" spans="4:29" x14ac:dyDescent="0.25">
      <c r="D1116" s="73"/>
      <c r="E1116" s="73"/>
      <c r="F1116" s="73"/>
      <c r="G1116" s="73"/>
      <c r="H1116" s="73"/>
      <c r="I1116" s="73"/>
      <c r="J1116" s="73"/>
      <c r="K1116" s="73"/>
      <c r="L1116" s="73"/>
      <c r="M1116" s="73"/>
      <c r="N1116" s="73"/>
      <c r="O1116" s="73"/>
      <c r="P1116" s="73"/>
      <c r="Q1116" s="73"/>
      <c r="R1116" s="73"/>
      <c r="S1116" s="73"/>
      <c r="T1116" s="73"/>
      <c r="U1116" s="73"/>
      <c r="V1116" s="73"/>
      <c r="W1116" s="73"/>
      <c r="X1116" s="73"/>
      <c r="Y1116" s="73"/>
      <c r="Z1116" s="73"/>
      <c r="AA1116" s="73"/>
      <c r="AB1116" s="73"/>
      <c r="AC1116" s="73"/>
    </row>
    <row r="1117" spans="4:29" x14ac:dyDescent="0.25">
      <c r="D1117" s="73"/>
      <c r="E1117" s="73"/>
      <c r="F1117" s="73"/>
      <c r="G1117" s="73"/>
      <c r="H1117" s="73"/>
      <c r="I1117" s="73"/>
      <c r="J1117" s="73"/>
      <c r="K1117" s="73"/>
      <c r="L1117" s="73"/>
      <c r="M1117" s="73"/>
      <c r="N1117" s="73"/>
      <c r="O1117" s="73"/>
      <c r="P1117" s="73"/>
      <c r="Q1117" s="73"/>
      <c r="R1117" s="73"/>
      <c r="S1117" s="73"/>
      <c r="T1117" s="73"/>
      <c r="U1117" s="73"/>
      <c r="V1117" s="73"/>
      <c r="W1117" s="73"/>
      <c r="X1117" s="73"/>
      <c r="Y1117" s="73"/>
      <c r="Z1117" s="73"/>
      <c r="AA1117" s="73"/>
      <c r="AB1117" s="73"/>
      <c r="AC1117" s="73"/>
    </row>
    <row r="1118" spans="4:29" x14ac:dyDescent="0.25">
      <c r="D1118" s="73"/>
      <c r="E1118" s="73"/>
      <c r="F1118" s="73"/>
      <c r="G1118" s="73"/>
      <c r="H1118" s="73"/>
      <c r="I1118" s="73"/>
      <c r="J1118" s="73"/>
      <c r="K1118" s="73"/>
      <c r="L1118" s="73"/>
      <c r="M1118" s="73"/>
      <c r="N1118" s="73"/>
      <c r="O1118" s="73"/>
      <c r="P1118" s="73"/>
      <c r="Q1118" s="73"/>
      <c r="R1118" s="73"/>
      <c r="S1118" s="73"/>
      <c r="T1118" s="73"/>
      <c r="U1118" s="73"/>
      <c r="V1118" s="73"/>
      <c r="W1118" s="73"/>
      <c r="X1118" s="73"/>
      <c r="Y1118" s="73"/>
      <c r="Z1118" s="73"/>
      <c r="AA1118" s="73"/>
      <c r="AB1118" s="73"/>
      <c r="AC1118" s="73"/>
    </row>
    <row r="1119" spans="4:29" x14ac:dyDescent="0.25">
      <c r="D1119" s="73"/>
      <c r="E1119" s="73"/>
      <c r="F1119" s="73"/>
      <c r="G1119" s="73"/>
      <c r="H1119" s="73"/>
      <c r="I1119" s="73"/>
      <c r="J1119" s="73"/>
      <c r="K1119" s="73"/>
      <c r="L1119" s="73"/>
      <c r="M1119" s="73"/>
      <c r="N1119" s="73"/>
      <c r="O1119" s="73"/>
      <c r="P1119" s="73"/>
      <c r="Q1119" s="73"/>
      <c r="R1119" s="73"/>
      <c r="S1119" s="73"/>
      <c r="T1119" s="73"/>
      <c r="U1119" s="73"/>
      <c r="V1119" s="73"/>
      <c r="W1119" s="73"/>
      <c r="X1119" s="73"/>
      <c r="Y1119" s="73"/>
      <c r="Z1119" s="73"/>
      <c r="AA1119" s="73"/>
      <c r="AB1119" s="73"/>
      <c r="AC1119" s="73"/>
    </row>
    <row r="1120" spans="4:29" x14ac:dyDescent="0.25">
      <c r="D1120" s="73"/>
      <c r="E1120" s="73"/>
      <c r="F1120" s="73"/>
      <c r="G1120" s="73"/>
      <c r="H1120" s="73"/>
      <c r="I1120" s="73"/>
      <c r="J1120" s="73"/>
      <c r="K1120" s="73"/>
      <c r="L1120" s="73"/>
      <c r="M1120" s="73"/>
      <c r="N1120" s="73"/>
      <c r="O1120" s="73"/>
      <c r="P1120" s="73"/>
      <c r="Q1120" s="73"/>
      <c r="R1120" s="73"/>
      <c r="S1120" s="73"/>
      <c r="T1120" s="73"/>
      <c r="U1120" s="73"/>
      <c r="V1120" s="73"/>
      <c r="W1120" s="73"/>
      <c r="X1120" s="73"/>
      <c r="Y1120" s="73"/>
      <c r="Z1120" s="73"/>
      <c r="AA1120" s="73"/>
      <c r="AB1120" s="73"/>
      <c r="AC1120" s="73"/>
    </row>
    <row r="1121" spans="4:29" x14ac:dyDescent="0.25">
      <c r="D1121" s="73"/>
      <c r="E1121" s="73"/>
      <c r="F1121" s="73"/>
      <c r="G1121" s="73"/>
      <c r="H1121" s="73"/>
      <c r="I1121" s="73"/>
      <c r="J1121" s="73"/>
      <c r="K1121" s="73"/>
      <c r="L1121" s="73"/>
      <c r="M1121" s="73"/>
      <c r="N1121" s="73"/>
      <c r="O1121" s="73"/>
      <c r="P1121" s="73"/>
      <c r="Q1121" s="73"/>
      <c r="R1121" s="73"/>
      <c r="S1121" s="73"/>
      <c r="T1121" s="73"/>
      <c r="U1121" s="73"/>
      <c r="V1121" s="73"/>
      <c r="W1121" s="73"/>
      <c r="X1121" s="73"/>
      <c r="Y1121" s="73"/>
      <c r="Z1121" s="73"/>
      <c r="AA1121" s="73"/>
      <c r="AB1121" s="73"/>
      <c r="AC1121" s="73"/>
    </row>
    <row r="1122" spans="4:29" x14ac:dyDescent="0.25">
      <c r="D1122" s="73"/>
      <c r="E1122" s="73"/>
      <c r="F1122" s="73"/>
      <c r="G1122" s="73"/>
      <c r="H1122" s="73"/>
      <c r="I1122" s="73"/>
      <c r="J1122" s="73"/>
      <c r="K1122" s="73"/>
      <c r="L1122" s="73"/>
      <c r="M1122" s="73"/>
      <c r="N1122" s="73"/>
      <c r="O1122" s="73"/>
      <c r="P1122" s="73"/>
      <c r="Q1122" s="73"/>
      <c r="R1122" s="73"/>
      <c r="S1122" s="73"/>
      <c r="T1122" s="73"/>
      <c r="U1122" s="73"/>
      <c r="V1122" s="73"/>
      <c r="W1122" s="73"/>
      <c r="X1122" s="73"/>
      <c r="Y1122" s="73"/>
      <c r="Z1122" s="73"/>
      <c r="AA1122" s="73"/>
      <c r="AB1122" s="73"/>
      <c r="AC1122" s="73"/>
    </row>
    <row r="1123" spans="4:29" x14ac:dyDescent="0.25">
      <c r="D1123" s="73"/>
      <c r="E1123" s="73"/>
      <c r="F1123" s="73"/>
      <c r="G1123" s="73"/>
      <c r="H1123" s="73"/>
      <c r="I1123" s="73"/>
      <c r="J1123" s="73"/>
      <c r="K1123" s="73"/>
      <c r="L1123" s="73"/>
      <c r="M1123" s="73"/>
      <c r="N1123" s="73"/>
      <c r="O1123" s="73"/>
      <c r="P1123" s="73"/>
      <c r="Q1123" s="73"/>
      <c r="R1123" s="73"/>
      <c r="S1123" s="73"/>
      <c r="T1123" s="73"/>
      <c r="U1123" s="73"/>
      <c r="V1123" s="73"/>
      <c r="W1123" s="73"/>
      <c r="X1123" s="73"/>
      <c r="Y1123" s="73"/>
      <c r="Z1123" s="73"/>
      <c r="AA1123" s="73"/>
      <c r="AB1123" s="73"/>
      <c r="AC1123" s="73"/>
    </row>
    <row r="1124" spans="4:29" x14ac:dyDescent="0.25">
      <c r="D1124" s="73"/>
      <c r="E1124" s="73"/>
      <c r="F1124" s="73"/>
      <c r="G1124" s="73"/>
      <c r="H1124" s="73"/>
      <c r="I1124" s="73"/>
      <c r="J1124" s="73"/>
      <c r="K1124" s="73"/>
      <c r="L1124" s="73"/>
      <c r="M1124" s="73"/>
      <c r="N1124" s="73"/>
      <c r="O1124" s="73"/>
      <c r="P1124" s="73"/>
      <c r="Q1124" s="73"/>
      <c r="R1124" s="73"/>
      <c r="S1124" s="73"/>
      <c r="T1124" s="73"/>
      <c r="U1124" s="73"/>
      <c r="V1124" s="73"/>
      <c r="W1124" s="73"/>
      <c r="X1124" s="73"/>
      <c r="Y1124" s="73"/>
      <c r="Z1124" s="73"/>
      <c r="AA1124" s="73"/>
      <c r="AB1124" s="73"/>
      <c r="AC1124" s="73"/>
    </row>
    <row r="1125" spans="4:29" x14ac:dyDescent="0.25">
      <c r="D1125" s="73"/>
      <c r="E1125" s="73"/>
      <c r="F1125" s="73"/>
      <c r="G1125" s="73"/>
      <c r="H1125" s="73"/>
      <c r="I1125" s="73"/>
      <c r="J1125" s="73"/>
      <c r="K1125" s="73"/>
      <c r="L1125" s="73"/>
      <c r="M1125" s="73"/>
      <c r="N1125" s="73"/>
      <c r="O1125" s="73"/>
      <c r="P1125" s="73"/>
      <c r="Q1125" s="73"/>
      <c r="R1125" s="73"/>
      <c r="S1125" s="73"/>
      <c r="T1125" s="73"/>
      <c r="U1125" s="73"/>
      <c r="V1125" s="73"/>
      <c r="W1125" s="73"/>
      <c r="X1125" s="73"/>
      <c r="Y1125" s="73"/>
      <c r="Z1125" s="73"/>
      <c r="AA1125" s="73"/>
      <c r="AB1125" s="73"/>
      <c r="AC1125" s="73"/>
    </row>
    <row r="1126" spans="4:29" x14ac:dyDescent="0.25">
      <c r="D1126" s="73"/>
      <c r="E1126" s="73"/>
      <c r="F1126" s="73"/>
      <c r="G1126" s="73"/>
      <c r="H1126" s="73"/>
      <c r="I1126" s="73"/>
      <c r="J1126" s="73"/>
      <c r="K1126" s="73"/>
      <c r="L1126" s="73"/>
      <c r="M1126" s="73"/>
      <c r="N1126" s="73"/>
      <c r="O1126" s="73"/>
      <c r="P1126" s="73"/>
      <c r="Q1126" s="73"/>
      <c r="R1126" s="73"/>
      <c r="S1126" s="73"/>
      <c r="T1126" s="73"/>
      <c r="U1126" s="73"/>
      <c r="V1126" s="73"/>
      <c r="W1126" s="73"/>
      <c r="X1126" s="73"/>
      <c r="Y1126" s="73"/>
      <c r="Z1126" s="73"/>
      <c r="AA1126" s="73"/>
      <c r="AB1126" s="73"/>
      <c r="AC1126" s="73"/>
    </row>
    <row r="1127" spans="4:29" x14ac:dyDescent="0.25">
      <c r="D1127" s="73"/>
      <c r="E1127" s="73"/>
      <c r="F1127" s="73"/>
      <c r="G1127" s="73"/>
      <c r="H1127" s="73"/>
      <c r="I1127" s="73"/>
      <c r="J1127" s="73"/>
      <c r="K1127" s="73"/>
      <c r="L1127" s="73"/>
      <c r="M1127" s="73"/>
      <c r="N1127" s="73"/>
      <c r="O1127" s="73"/>
      <c r="P1127" s="73"/>
      <c r="Q1127" s="73"/>
      <c r="R1127" s="73"/>
      <c r="S1127" s="73"/>
      <c r="T1127" s="73"/>
      <c r="U1127" s="73"/>
      <c r="V1127" s="73"/>
      <c r="W1127" s="73"/>
      <c r="X1127" s="73"/>
      <c r="Y1127" s="73"/>
      <c r="Z1127" s="73"/>
      <c r="AA1127" s="73"/>
      <c r="AB1127" s="73"/>
      <c r="AC1127" s="73"/>
    </row>
    <row r="1128" spans="4:29" x14ac:dyDescent="0.25">
      <c r="D1128" s="73"/>
      <c r="E1128" s="73"/>
      <c r="F1128" s="73"/>
      <c r="G1128" s="73"/>
      <c r="H1128" s="73"/>
      <c r="I1128" s="73"/>
      <c r="J1128" s="73"/>
      <c r="K1128" s="73"/>
      <c r="L1128" s="73"/>
      <c r="M1128" s="73"/>
      <c r="N1128" s="73"/>
      <c r="O1128" s="73"/>
      <c r="P1128" s="73"/>
      <c r="Q1128" s="73"/>
      <c r="R1128" s="73"/>
      <c r="S1128" s="73"/>
      <c r="T1128" s="73"/>
      <c r="U1128" s="73"/>
      <c r="V1128" s="73"/>
      <c r="W1128" s="73"/>
      <c r="X1128" s="73"/>
      <c r="Y1128" s="73"/>
      <c r="Z1128" s="73"/>
      <c r="AA1128" s="73"/>
      <c r="AB1128" s="73"/>
      <c r="AC1128" s="73"/>
    </row>
    <row r="1129" spans="4:29" x14ac:dyDescent="0.25">
      <c r="D1129" s="73"/>
      <c r="E1129" s="73"/>
      <c r="F1129" s="73"/>
      <c r="G1129" s="73"/>
      <c r="H1129" s="73"/>
      <c r="I1129" s="73"/>
      <c r="J1129" s="73"/>
      <c r="K1129" s="73"/>
      <c r="L1129" s="73"/>
      <c r="M1129" s="73"/>
      <c r="N1129" s="73"/>
      <c r="O1129" s="73"/>
      <c r="P1129" s="73"/>
      <c r="Q1129" s="73"/>
      <c r="R1129" s="73"/>
      <c r="S1129" s="73"/>
      <c r="T1129" s="73"/>
      <c r="U1129" s="73"/>
      <c r="V1129" s="73"/>
      <c r="W1129" s="73"/>
      <c r="X1129" s="73"/>
      <c r="Y1129" s="73"/>
      <c r="Z1129" s="73"/>
      <c r="AA1129" s="73"/>
      <c r="AB1129" s="73"/>
      <c r="AC1129" s="73"/>
    </row>
    <row r="1130" spans="4:29" x14ac:dyDescent="0.25">
      <c r="D1130" s="73"/>
      <c r="E1130" s="73"/>
      <c r="F1130" s="73"/>
      <c r="G1130" s="73"/>
      <c r="H1130" s="73"/>
      <c r="I1130" s="73"/>
      <c r="J1130" s="73"/>
      <c r="K1130" s="73"/>
      <c r="L1130" s="73"/>
      <c r="M1130" s="73"/>
      <c r="N1130" s="73"/>
      <c r="O1130" s="73"/>
      <c r="P1130" s="73"/>
      <c r="Q1130" s="73"/>
      <c r="R1130" s="73"/>
      <c r="S1130" s="73"/>
      <c r="T1130" s="73"/>
      <c r="U1130" s="73"/>
      <c r="V1130" s="73"/>
      <c r="W1130" s="73"/>
      <c r="X1130" s="73"/>
      <c r="Y1130" s="73"/>
      <c r="Z1130" s="73"/>
      <c r="AA1130" s="73"/>
      <c r="AB1130" s="73"/>
      <c r="AC1130" s="73"/>
    </row>
    <row r="1131" spans="4:29" x14ac:dyDescent="0.25">
      <c r="D1131" s="73"/>
      <c r="E1131" s="73"/>
      <c r="F1131" s="73"/>
      <c r="G1131" s="73"/>
      <c r="H1131" s="73"/>
      <c r="I1131" s="73"/>
      <c r="J1131" s="73"/>
      <c r="K1131" s="73"/>
      <c r="L1131" s="73"/>
      <c r="M1131" s="73"/>
      <c r="N1131" s="73"/>
      <c r="O1131" s="73"/>
      <c r="P1131" s="73"/>
      <c r="Q1131" s="73"/>
      <c r="R1131" s="73"/>
      <c r="S1131" s="73"/>
      <c r="T1131" s="73"/>
      <c r="U1131" s="73"/>
      <c r="V1131" s="73"/>
      <c r="W1131" s="73"/>
      <c r="X1131" s="73"/>
      <c r="Y1131" s="73"/>
      <c r="Z1131" s="73"/>
      <c r="AA1131" s="73"/>
      <c r="AB1131" s="73"/>
      <c r="AC1131" s="73"/>
    </row>
    <row r="1132" spans="4:29" x14ac:dyDescent="0.25">
      <c r="D1132" s="73"/>
      <c r="E1132" s="73"/>
      <c r="F1132" s="73"/>
      <c r="G1132" s="73"/>
      <c r="H1132" s="73"/>
      <c r="I1132" s="73"/>
      <c r="J1132" s="73"/>
      <c r="K1132" s="73"/>
      <c r="L1132" s="73"/>
      <c r="M1132" s="73"/>
      <c r="N1132" s="73"/>
      <c r="O1132" s="73"/>
      <c r="P1132" s="73"/>
      <c r="Q1132" s="73"/>
      <c r="R1132" s="73"/>
      <c r="S1132" s="73"/>
      <c r="T1132" s="73"/>
      <c r="U1132" s="73"/>
      <c r="V1132" s="73"/>
      <c r="W1132" s="73"/>
      <c r="X1132" s="73"/>
      <c r="Y1132" s="73"/>
      <c r="Z1132" s="73"/>
      <c r="AA1132" s="73"/>
      <c r="AB1132" s="73"/>
      <c r="AC1132" s="73"/>
    </row>
    <row r="1133" spans="4:29" x14ac:dyDescent="0.25">
      <c r="D1133" s="73"/>
      <c r="E1133" s="73"/>
      <c r="F1133" s="73"/>
      <c r="G1133" s="73"/>
      <c r="H1133" s="73"/>
      <c r="I1133" s="73"/>
      <c r="J1133" s="73"/>
      <c r="K1133" s="73"/>
      <c r="L1133" s="73"/>
      <c r="M1133" s="73"/>
      <c r="N1133" s="73"/>
      <c r="O1133" s="73"/>
      <c r="P1133" s="73"/>
      <c r="Q1133" s="73"/>
      <c r="R1133" s="73"/>
      <c r="S1133" s="73"/>
      <c r="T1133" s="73"/>
      <c r="U1133" s="73"/>
      <c r="V1133" s="73"/>
      <c r="W1133" s="73"/>
      <c r="X1133" s="73"/>
      <c r="Y1133" s="73"/>
      <c r="Z1133" s="73"/>
      <c r="AA1133" s="73"/>
      <c r="AB1133" s="73"/>
      <c r="AC1133" s="73"/>
    </row>
    <row r="1134" spans="4:29" x14ac:dyDescent="0.25">
      <c r="D1134" s="73"/>
      <c r="E1134" s="73"/>
      <c r="F1134" s="73"/>
      <c r="G1134" s="73"/>
      <c r="H1134" s="73"/>
      <c r="I1134" s="73"/>
      <c r="J1134" s="73"/>
      <c r="K1134" s="73"/>
      <c r="L1134" s="73"/>
      <c r="M1134" s="73"/>
      <c r="N1134" s="73"/>
      <c r="O1134" s="73"/>
      <c r="P1134" s="73"/>
      <c r="Q1134" s="73"/>
      <c r="R1134" s="73"/>
      <c r="S1134" s="73"/>
      <c r="T1134" s="73"/>
      <c r="U1134" s="73"/>
      <c r="V1134" s="73"/>
      <c r="W1134" s="73"/>
      <c r="X1134" s="73"/>
      <c r="Y1134" s="73"/>
      <c r="Z1134" s="73"/>
      <c r="AA1134" s="73"/>
      <c r="AB1134" s="73"/>
      <c r="AC1134" s="73"/>
    </row>
    <row r="1135" spans="4:29" x14ac:dyDescent="0.25">
      <c r="D1135" s="73"/>
      <c r="E1135" s="73"/>
      <c r="F1135" s="73"/>
      <c r="G1135" s="73"/>
      <c r="H1135" s="73"/>
      <c r="I1135" s="73"/>
      <c r="J1135" s="73"/>
      <c r="K1135" s="73"/>
      <c r="L1135" s="73"/>
      <c r="M1135" s="73"/>
      <c r="N1135" s="73"/>
      <c r="O1135" s="73"/>
      <c r="P1135" s="73"/>
      <c r="Q1135" s="73"/>
      <c r="R1135" s="73"/>
      <c r="S1135" s="73"/>
      <c r="T1135" s="73"/>
      <c r="U1135" s="73"/>
      <c r="V1135" s="73"/>
      <c r="W1135" s="73"/>
      <c r="X1135" s="73"/>
      <c r="Y1135" s="73"/>
      <c r="Z1135" s="73"/>
      <c r="AA1135" s="73"/>
      <c r="AB1135" s="73"/>
      <c r="AC1135" s="73"/>
    </row>
    <row r="1136" spans="4:29" x14ac:dyDescent="0.25">
      <c r="D1136" s="73"/>
      <c r="E1136" s="73"/>
      <c r="F1136" s="73"/>
      <c r="G1136" s="73"/>
      <c r="H1136" s="73"/>
      <c r="I1136" s="73"/>
      <c r="J1136" s="73"/>
      <c r="K1136" s="73"/>
      <c r="L1136" s="73"/>
      <c r="M1136" s="73"/>
      <c r="N1136" s="73"/>
      <c r="O1136" s="73"/>
      <c r="P1136" s="73"/>
      <c r="Q1136" s="73"/>
      <c r="R1136" s="73"/>
      <c r="S1136" s="73"/>
      <c r="T1136" s="73"/>
      <c r="U1136" s="73"/>
      <c r="V1136" s="73"/>
      <c r="W1136" s="73"/>
      <c r="X1136" s="73"/>
      <c r="Y1136" s="73"/>
      <c r="Z1136" s="73"/>
      <c r="AA1136" s="73"/>
      <c r="AB1136" s="73"/>
      <c r="AC1136" s="73"/>
    </row>
    <row r="1137" spans="4:29" x14ac:dyDescent="0.25">
      <c r="D1137" s="73"/>
      <c r="E1137" s="73"/>
      <c r="F1137" s="73"/>
      <c r="G1137" s="73"/>
      <c r="H1137" s="73"/>
      <c r="I1137" s="73"/>
      <c r="J1137" s="73"/>
      <c r="K1137" s="73"/>
      <c r="L1137" s="73"/>
      <c r="M1137" s="73"/>
      <c r="N1137" s="73"/>
      <c r="O1137" s="73"/>
      <c r="P1137" s="73"/>
      <c r="Q1137" s="73"/>
      <c r="R1137" s="73"/>
      <c r="S1137" s="73"/>
      <c r="T1137" s="73"/>
      <c r="U1137" s="73"/>
      <c r="V1137" s="73"/>
      <c r="W1137" s="73"/>
      <c r="X1137" s="73"/>
      <c r="Y1137" s="73"/>
      <c r="Z1137" s="73"/>
      <c r="AA1137" s="73"/>
      <c r="AB1137" s="73"/>
      <c r="AC1137" s="73"/>
    </row>
    <row r="1138" spans="4:29" x14ac:dyDescent="0.25">
      <c r="D1138" s="73"/>
      <c r="E1138" s="73"/>
      <c r="F1138" s="73"/>
      <c r="G1138" s="73"/>
      <c r="H1138" s="73"/>
      <c r="I1138" s="73"/>
      <c r="J1138" s="73"/>
      <c r="K1138" s="73"/>
      <c r="L1138" s="73"/>
      <c r="M1138" s="73"/>
      <c r="N1138" s="73"/>
      <c r="O1138" s="73"/>
      <c r="P1138" s="73"/>
      <c r="Q1138" s="73"/>
      <c r="R1138" s="73"/>
      <c r="S1138" s="73"/>
      <c r="T1138" s="73"/>
      <c r="U1138" s="73"/>
      <c r="V1138" s="73"/>
      <c r="W1138" s="73"/>
      <c r="X1138" s="73"/>
      <c r="Y1138" s="73"/>
      <c r="Z1138" s="73"/>
      <c r="AA1138" s="73"/>
      <c r="AB1138" s="73"/>
      <c r="AC1138" s="73"/>
    </row>
    <row r="1139" spans="4:29" x14ac:dyDescent="0.25">
      <c r="D1139" s="73"/>
      <c r="E1139" s="73"/>
      <c r="F1139" s="73"/>
      <c r="G1139" s="73"/>
      <c r="H1139" s="73"/>
      <c r="I1139" s="73"/>
      <c r="J1139" s="73"/>
      <c r="K1139" s="73"/>
      <c r="L1139" s="73"/>
      <c r="M1139" s="73"/>
      <c r="N1139" s="73"/>
      <c r="O1139" s="73"/>
      <c r="P1139" s="73"/>
      <c r="Q1139" s="73"/>
      <c r="R1139" s="73"/>
      <c r="S1139" s="73"/>
      <c r="T1139" s="73"/>
      <c r="U1139" s="73"/>
      <c r="V1139" s="73"/>
      <c r="W1139" s="73"/>
      <c r="X1139" s="73"/>
      <c r="Y1139" s="73"/>
      <c r="Z1139" s="73"/>
      <c r="AA1139" s="73"/>
      <c r="AB1139" s="73"/>
      <c r="AC1139" s="73"/>
    </row>
    <row r="1140" spans="4:29" x14ac:dyDescent="0.25">
      <c r="D1140" s="73"/>
      <c r="E1140" s="73"/>
      <c r="F1140" s="73"/>
      <c r="G1140" s="73"/>
      <c r="H1140" s="73"/>
      <c r="I1140" s="73"/>
      <c r="J1140" s="73"/>
      <c r="K1140" s="73"/>
      <c r="L1140" s="73"/>
      <c r="M1140" s="73"/>
      <c r="N1140" s="73"/>
      <c r="O1140" s="73"/>
      <c r="P1140" s="73"/>
      <c r="Q1140" s="73"/>
      <c r="R1140" s="73"/>
      <c r="S1140" s="73"/>
      <c r="T1140" s="73"/>
      <c r="U1140" s="73"/>
      <c r="V1140" s="73"/>
      <c r="W1140" s="73"/>
      <c r="X1140" s="73"/>
      <c r="Y1140" s="73"/>
      <c r="Z1140" s="73"/>
      <c r="AA1140" s="73"/>
      <c r="AB1140" s="73"/>
      <c r="AC1140" s="73"/>
    </row>
    <row r="1141" spans="4:29" x14ac:dyDescent="0.25">
      <c r="D1141" s="73"/>
      <c r="E1141" s="73"/>
      <c r="F1141" s="73"/>
      <c r="G1141" s="73"/>
      <c r="H1141" s="73"/>
      <c r="I1141" s="73"/>
      <c r="J1141" s="73"/>
      <c r="K1141" s="73"/>
      <c r="L1141" s="73"/>
      <c r="M1141" s="73"/>
      <c r="N1141" s="73"/>
      <c r="O1141" s="73"/>
      <c r="P1141" s="73"/>
      <c r="Q1141" s="73"/>
      <c r="R1141" s="73"/>
      <c r="S1141" s="73"/>
      <c r="T1141" s="73"/>
      <c r="U1141" s="73"/>
      <c r="V1141" s="73"/>
      <c r="W1141" s="73"/>
      <c r="X1141" s="73"/>
      <c r="Y1141" s="73"/>
      <c r="Z1141" s="73"/>
      <c r="AA1141" s="73"/>
      <c r="AB1141" s="73"/>
      <c r="AC1141" s="73"/>
    </row>
    <row r="1142" spans="4:29" x14ac:dyDescent="0.25">
      <c r="D1142" s="73"/>
      <c r="E1142" s="73"/>
      <c r="F1142" s="73"/>
      <c r="G1142" s="73"/>
      <c r="H1142" s="73"/>
      <c r="I1142" s="73"/>
      <c r="J1142" s="73"/>
      <c r="K1142" s="73"/>
      <c r="L1142" s="73"/>
      <c r="M1142" s="73"/>
      <c r="N1142" s="73"/>
      <c r="O1142" s="73"/>
      <c r="P1142" s="73"/>
      <c r="Q1142" s="73"/>
      <c r="R1142" s="73"/>
      <c r="S1142" s="73"/>
      <c r="T1142" s="73"/>
      <c r="U1142" s="73"/>
      <c r="V1142" s="73"/>
      <c r="W1142" s="73"/>
      <c r="X1142" s="73"/>
      <c r="Y1142" s="73"/>
      <c r="Z1142" s="73"/>
      <c r="AA1142" s="73"/>
      <c r="AB1142" s="73"/>
      <c r="AC1142" s="73"/>
    </row>
    <row r="1143" spans="4:29" x14ac:dyDescent="0.25">
      <c r="D1143" s="73"/>
      <c r="E1143" s="73"/>
      <c r="F1143" s="73"/>
      <c r="G1143" s="73"/>
      <c r="H1143" s="73"/>
      <c r="I1143" s="73"/>
      <c r="J1143" s="73"/>
      <c r="K1143" s="73"/>
      <c r="L1143" s="73"/>
      <c r="M1143" s="73"/>
      <c r="N1143" s="73"/>
      <c r="O1143" s="73"/>
      <c r="P1143" s="73"/>
      <c r="Q1143" s="73"/>
      <c r="R1143" s="73"/>
      <c r="S1143" s="73"/>
      <c r="T1143" s="73"/>
      <c r="U1143" s="73"/>
      <c r="V1143" s="73"/>
      <c r="W1143" s="73"/>
      <c r="X1143" s="73"/>
      <c r="Y1143" s="73"/>
      <c r="Z1143" s="73"/>
      <c r="AA1143" s="73"/>
      <c r="AB1143" s="73"/>
      <c r="AC1143" s="73"/>
    </row>
    <row r="1144" spans="4:29" x14ac:dyDescent="0.25">
      <c r="D1144" s="73"/>
      <c r="E1144" s="73"/>
      <c r="F1144" s="73"/>
      <c r="G1144" s="73"/>
      <c r="H1144" s="73"/>
      <c r="I1144" s="73"/>
      <c r="J1144" s="73"/>
      <c r="K1144" s="73"/>
      <c r="L1144" s="73"/>
      <c r="M1144" s="73"/>
      <c r="N1144" s="73"/>
      <c r="O1144" s="73"/>
      <c r="P1144" s="73"/>
      <c r="Q1144" s="73"/>
      <c r="R1144" s="73"/>
      <c r="S1144" s="73"/>
      <c r="T1144" s="73"/>
      <c r="U1144" s="73"/>
      <c r="V1144" s="73"/>
      <c r="W1144" s="73"/>
      <c r="X1144" s="73"/>
      <c r="Y1144" s="73"/>
      <c r="Z1144" s="73"/>
      <c r="AA1144" s="73"/>
      <c r="AB1144" s="73"/>
      <c r="AC1144" s="73"/>
    </row>
    <row r="1145" spans="4:29" x14ac:dyDescent="0.25">
      <c r="D1145" s="73"/>
      <c r="E1145" s="73"/>
      <c r="F1145" s="73"/>
      <c r="G1145" s="73"/>
      <c r="H1145" s="73"/>
      <c r="I1145" s="73"/>
      <c r="J1145" s="73"/>
      <c r="K1145" s="73"/>
      <c r="L1145" s="73"/>
      <c r="M1145" s="73"/>
      <c r="N1145" s="73"/>
      <c r="O1145" s="73"/>
      <c r="P1145" s="73"/>
      <c r="Q1145" s="73"/>
      <c r="R1145" s="73"/>
      <c r="S1145" s="73"/>
      <c r="T1145" s="73"/>
      <c r="U1145" s="73"/>
      <c r="V1145" s="73"/>
      <c r="W1145" s="73"/>
      <c r="X1145" s="73"/>
      <c r="Y1145" s="73"/>
      <c r="Z1145" s="73"/>
      <c r="AA1145" s="73"/>
      <c r="AB1145" s="73"/>
      <c r="AC1145" s="73"/>
    </row>
    <row r="1146" spans="4:29" x14ac:dyDescent="0.25">
      <c r="D1146" s="73"/>
      <c r="E1146" s="73"/>
      <c r="F1146" s="73"/>
      <c r="G1146" s="73"/>
      <c r="H1146" s="73"/>
      <c r="I1146" s="73"/>
      <c r="J1146" s="73"/>
      <c r="K1146" s="73"/>
      <c r="L1146" s="73"/>
      <c r="M1146" s="73"/>
      <c r="N1146" s="73"/>
      <c r="O1146" s="73"/>
      <c r="P1146" s="73"/>
      <c r="Q1146" s="73"/>
      <c r="R1146" s="73"/>
      <c r="S1146" s="73"/>
      <c r="T1146" s="73"/>
      <c r="U1146" s="73"/>
      <c r="V1146" s="73"/>
      <c r="W1146" s="73"/>
      <c r="X1146" s="73"/>
      <c r="Y1146" s="73"/>
      <c r="Z1146" s="73"/>
      <c r="AA1146" s="73"/>
      <c r="AB1146" s="73"/>
      <c r="AC1146" s="73"/>
    </row>
    <row r="1147" spans="4:29" x14ac:dyDescent="0.25">
      <c r="D1147" s="73"/>
      <c r="E1147" s="73"/>
      <c r="F1147" s="73"/>
      <c r="G1147" s="73"/>
      <c r="H1147" s="73"/>
      <c r="I1147" s="73"/>
      <c r="J1147" s="73"/>
      <c r="K1147" s="73"/>
      <c r="L1147" s="73"/>
      <c r="M1147" s="73"/>
      <c r="N1147" s="73"/>
      <c r="O1147" s="73"/>
      <c r="P1147" s="73"/>
      <c r="Q1147" s="73"/>
      <c r="R1147" s="73"/>
      <c r="S1147" s="73"/>
      <c r="T1147" s="73"/>
      <c r="U1147" s="73"/>
      <c r="V1147" s="73"/>
      <c r="W1147" s="73"/>
      <c r="X1147" s="73"/>
      <c r="Y1147" s="73"/>
      <c r="Z1147" s="73"/>
      <c r="AA1147" s="73"/>
      <c r="AB1147" s="73"/>
      <c r="AC1147" s="73"/>
    </row>
    <row r="1148" spans="4:29" x14ac:dyDescent="0.25">
      <c r="D1148" s="73"/>
      <c r="E1148" s="73"/>
      <c r="F1148" s="73"/>
      <c r="G1148" s="73"/>
      <c r="H1148" s="73"/>
      <c r="I1148" s="73"/>
      <c r="J1148" s="73"/>
      <c r="K1148" s="73"/>
      <c r="L1148" s="73"/>
      <c r="M1148" s="73"/>
      <c r="N1148" s="73"/>
      <c r="O1148" s="73"/>
      <c r="P1148" s="73"/>
      <c r="Q1148" s="73"/>
      <c r="R1148" s="73"/>
      <c r="S1148" s="73"/>
      <c r="T1148" s="73"/>
      <c r="U1148" s="73"/>
      <c r="V1148" s="73"/>
      <c r="W1148" s="73"/>
      <c r="X1148" s="73"/>
      <c r="Y1148" s="73"/>
      <c r="Z1148" s="73"/>
      <c r="AA1148" s="73"/>
      <c r="AB1148" s="73"/>
      <c r="AC1148" s="73"/>
    </row>
    <row r="1149" spans="4:29" x14ac:dyDescent="0.25">
      <c r="D1149" s="73"/>
      <c r="E1149" s="73"/>
      <c r="F1149" s="73"/>
      <c r="G1149" s="73"/>
      <c r="H1149" s="73"/>
      <c r="I1149" s="73"/>
      <c r="J1149" s="73"/>
      <c r="K1149" s="73"/>
      <c r="L1149" s="73"/>
      <c r="M1149" s="73"/>
      <c r="N1149" s="73"/>
      <c r="O1149" s="73"/>
      <c r="P1149" s="73"/>
      <c r="Q1149" s="73"/>
      <c r="R1149" s="73"/>
      <c r="S1149" s="73"/>
      <c r="T1149" s="73"/>
      <c r="U1149" s="73"/>
      <c r="V1149" s="73"/>
      <c r="W1149" s="73"/>
      <c r="X1149" s="73"/>
      <c r="Y1149" s="73"/>
      <c r="Z1149" s="73"/>
      <c r="AA1149" s="73"/>
      <c r="AB1149" s="73"/>
      <c r="AC1149" s="73"/>
    </row>
    <row r="1150" spans="4:29" x14ac:dyDescent="0.25">
      <c r="D1150" s="73"/>
      <c r="E1150" s="73"/>
      <c r="F1150" s="73"/>
      <c r="G1150" s="73"/>
      <c r="H1150" s="73"/>
      <c r="I1150" s="73"/>
      <c r="J1150" s="73"/>
      <c r="K1150" s="73"/>
      <c r="L1150" s="73"/>
      <c r="M1150" s="73"/>
      <c r="N1150" s="73"/>
      <c r="O1150" s="73"/>
      <c r="P1150" s="73"/>
      <c r="Q1150" s="73"/>
      <c r="R1150" s="73"/>
      <c r="S1150" s="73"/>
      <c r="T1150" s="73"/>
      <c r="U1150" s="73"/>
      <c r="V1150" s="73"/>
      <c r="W1150" s="73"/>
      <c r="X1150" s="73"/>
      <c r="Y1150" s="73"/>
      <c r="Z1150" s="73"/>
      <c r="AA1150" s="73"/>
      <c r="AB1150" s="73"/>
      <c r="AC1150" s="73"/>
    </row>
  </sheetData>
  <sheetProtection algorithmName="SHA-512" hashValue="hd8FEhfgiuAQffr0miI6EWDYH7+H2N6ip3U4k8VW/vK4a/3dpxjk8pBMXvO4mM8cEA/5WgPrmd2hP4CIvIbI8g==" saltValue="kncXlMCn/7twVMEgxVk6Jg==" spinCount="100000" sheet="1" objects="1" scenarios="1"/>
  <mergeCells count="21">
    <mergeCell ref="A46:C47"/>
    <mergeCell ref="A30:C31"/>
    <mergeCell ref="A32:C33"/>
    <mergeCell ref="A36:C36"/>
    <mergeCell ref="A44:C45"/>
    <mergeCell ref="P1:W1"/>
    <mergeCell ref="A24:C25"/>
    <mergeCell ref="A26:C27"/>
    <mergeCell ref="A28:C29"/>
    <mergeCell ref="A10:C11"/>
    <mergeCell ref="A12:C13"/>
    <mergeCell ref="A14:C15"/>
    <mergeCell ref="A16:C17"/>
    <mergeCell ref="A22:C23"/>
    <mergeCell ref="A18:C19"/>
    <mergeCell ref="A20:C21"/>
    <mergeCell ref="A1:C1"/>
    <mergeCell ref="A2:C3"/>
    <mergeCell ref="A4:C5"/>
    <mergeCell ref="A6:C7"/>
    <mergeCell ref="A8:C9"/>
  </mergeCells>
  <hyperlinks>
    <hyperlink ref="E4" r:id="rId1" xr:uid="{907886ED-C9A0-45C8-976D-DBF500F1E7D9}"/>
    <hyperlink ref="A4:C5" location="Landing!A1" display="Home" xr:uid="{F14014A6-303A-450C-8B1F-84ABD9A5E1AE}"/>
    <hyperlink ref="A10:C11" location="SpaceUT!A1" display="- Utilities" xr:uid="{09A4E1F4-C420-4A35-8833-4716E6B51F99}"/>
    <hyperlink ref="A12:C13" location="SpaceSA!A1" display="- Safety" xr:uid="{965C2383-9D4E-44BC-9FE2-4C94D2C2BCB5}"/>
    <hyperlink ref="A14:C15" location="SpaceFL!A1" display="- Flooring" xr:uid="{BAF173FF-20BA-48B3-9497-04FC00E4CCAB}"/>
    <hyperlink ref="A16:C17" location="SpaceCL!A1" display="- Cleaning" xr:uid="{3829FFC5-25F5-402E-BCCB-44B2C3E77D57}"/>
    <hyperlink ref="A26:C27" location="SpaceGR!A1" display="- Graphics &amp; Rigging" xr:uid="{AF0AB903-BC5E-4F9D-BF44-31F0CEFC8D29}"/>
    <hyperlink ref="A28:C29" location="SpaceCD!A1" display="Your contact details" xr:uid="{721434FF-E9EC-40A8-9DDF-3104F41371D3}"/>
    <hyperlink ref="A30:C31" location="SpaceOS!A1" display="Order summary" xr:uid="{B073D9BE-DF8C-4789-96B1-A89542F10A5C}"/>
    <hyperlink ref="A32:C33" location="SpaceTC!A1" display="Terms and Conditions" xr:uid="{47C842A3-E1FB-4FB6-A52C-45313D3FDCF6}"/>
    <hyperlink ref="A20:C21" location="'SpaceCA (2)'!A1" display="- Catering - Lunch/Dinner" xr:uid="{72172BE5-DEF7-427A-B6E2-8AC8CD30414D}"/>
    <hyperlink ref="A22:C23" location="'SpaceCA (3)'!A1" display="- Catering - Alcohol" xr:uid="{29CC30F6-A326-411F-8C1C-CA1E314D4186}"/>
    <hyperlink ref="A24:C25" location="'SpaceCA (4)'!A1" display="- Catering - Hygiene" xr:uid="{6ABF462B-7E79-4103-AD27-FABA9A7CE69A}"/>
    <hyperlink ref="A6:C7" location="SpaceO!A1" display="Important information" xr:uid="{8A12C37B-0AC8-46FC-9F31-250F3455E3B9}"/>
    <hyperlink ref="A8:C9" location="SpaceEI!A1" display=" - Event IT" xr:uid="{0EBDF167-F27F-417C-BD38-8F57A452E6F4}"/>
    <hyperlink ref="A18:C19" location="SpaceCA!A1" display="- Catering - Breakfast" xr:uid="{045FD5FD-B7D6-4C9E-85B9-FD2D763816F6}"/>
    <hyperlink ref="A44" r:id="rId2" display="eventorders.nec@necgroup.co.uk" xr:uid="{7B05E4D2-92F1-4A63-859E-CA4B117F974E}"/>
    <hyperlink ref="A44:C45" r:id="rId3" display="Click here to speak to our team!" xr:uid="{2066B839-4C77-4E17-9F54-1BD4DE85319B}"/>
  </hyperlinks>
  <printOptions horizontalCentered="1"/>
  <pageMargins left="0.23622047244094491" right="0.23622047244094491" top="0.35433070866141736" bottom="0.35433070866141736" header="0.31496062992125984" footer="0.31496062992125984"/>
  <pageSetup paperSize="9" fitToHeight="0" orientation="portrait" r:id="rId4"/>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E7E65-8691-4D5C-A3F4-02E00FF8E0E6}">
  <sheetPr>
    <tabColor rgb="FF162A3A"/>
    <pageSetUpPr autoPageBreaks="0" fitToPage="1"/>
  </sheetPr>
  <dimension ref="A1:AH50"/>
  <sheetViews>
    <sheetView showRowColHeaders="0" workbookViewId="0">
      <selection activeCell="A8" sqref="A8:C9"/>
    </sheetView>
  </sheetViews>
  <sheetFormatPr defaultColWidth="8.85546875" defaultRowHeight="15" x14ac:dyDescent="0.25"/>
  <cols>
    <col min="1" max="3" width="10.5703125" style="78" customWidth="1"/>
    <col min="4" max="4" width="4.5703125" style="1" customWidth="1"/>
    <col min="5" max="26" width="9.5703125" style="1" customWidth="1"/>
    <col min="27" max="16384" width="8.85546875" style="1"/>
  </cols>
  <sheetData>
    <row r="1" spans="1:34" s="78" customFormat="1" ht="36" customHeight="1" x14ac:dyDescent="0.2">
      <c r="A1" s="541" t="s">
        <v>4</v>
      </c>
      <c r="B1" s="541"/>
      <c r="C1" s="541"/>
      <c r="E1" s="79" t="str">
        <f>Landing!B2</f>
        <v>NEC Products and Services Order Form 2024 - 2025</v>
      </c>
      <c r="K1" s="80"/>
      <c r="L1" s="72"/>
      <c r="M1" s="72"/>
      <c r="Q1" s="80"/>
      <c r="S1" s="130" t="s">
        <v>5</v>
      </c>
      <c r="U1" s="80"/>
    </row>
    <row r="2" spans="1:34" ht="15" customHeight="1" x14ac:dyDescent="0.25">
      <c r="A2" s="723"/>
      <c r="B2" s="723"/>
      <c r="C2" s="72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row>
    <row r="3" spans="1:34" ht="15" customHeight="1" x14ac:dyDescent="0.25">
      <c r="A3" s="724"/>
      <c r="B3" s="724"/>
      <c r="C3" s="724"/>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row>
    <row r="4" spans="1:34" ht="15" customHeight="1" x14ac:dyDescent="0.25">
      <c r="A4" s="584" t="s">
        <v>6</v>
      </c>
      <c r="B4" s="585"/>
      <c r="C4" s="586"/>
      <c r="D4" s="73"/>
      <c r="E4" s="550" t="s">
        <v>7</v>
      </c>
      <c r="F4" s="550"/>
      <c r="G4" s="550"/>
      <c r="H4" s="550"/>
      <c r="I4" s="550"/>
      <c r="J4" s="134"/>
      <c r="K4" s="134"/>
      <c r="L4" s="134"/>
      <c r="M4" s="134"/>
      <c r="N4" s="134"/>
      <c r="O4" s="134"/>
      <c r="P4" s="134"/>
      <c r="Q4" s="134"/>
      <c r="R4" s="134"/>
      <c r="S4" s="134"/>
      <c r="T4" s="134"/>
      <c r="U4" s="134"/>
      <c r="V4" s="134"/>
      <c r="W4" s="134"/>
      <c r="X4" s="134"/>
      <c r="Y4" s="134"/>
      <c r="Z4" s="134"/>
      <c r="AA4" s="73"/>
      <c r="AB4" s="73"/>
      <c r="AC4" s="73"/>
      <c r="AD4" s="73"/>
      <c r="AE4" s="73"/>
      <c r="AF4" s="73"/>
      <c r="AG4" s="73"/>
      <c r="AH4" s="73"/>
    </row>
    <row r="5" spans="1:34" ht="15" customHeight="1" x14ac:dyDescent="0.25">
      <c r="A5" s="587"/>
      <c r="B5" s="588"/>
      <c r="C5" s="589"/>
      <c r="D5" s="73"/>
      <c r="E5" s="550"/>
      <c r="F5" s="550"/>
      <c r="G5" s="550"/>
      <c r="H5" s="550"/>
      <c r="I5" s="550"/>
      <c r="J5" s="382"/>
      <c r="K5" s="382"/>
      <c r="L5" s="382"/>
      <c r="M5" s="382"/>
      <c r="N5" s="382"/>
      <c r="O5" s="382"/>
      <c r="P5" s="382"/>
      <c r="Q5" s="382"/>
      <c r="R5" s="382"/>
      <c r="S5" s="382"/>
      <c r="T5" s="382"/>
      <c r="U5" s="382"/>
      <c r="V5" s="382"/>
      <c r="W5" s="382"/>
      <c r="X5" s="382"/>
      <c r="Y5" s="382"/>
      <c r="Z5" s="382"/>
      <c r="AA5" s="73"/>
      <c r="AB5" s="73"/>
      <c r="AC5" s="73"/>
      <c r="AD5" s="73"/>
      <c r="AE5" s="73"/>
      <c r="AF5" s="73"/>
      <c r="AG5" s="73"/>
      <c r="AH5" s="73"/>
    </row>
    <row r="6" spans="1:34" ht="15" customHeight="1" x14ac:dyDescent="0.25">
      <c r="A6" s="591" t="s">
        <v>8</v>
      </c>
      <c r="B6" s="592"/>
      <c r="C6" s="593"/>
      <c r="D6" s="73"/>
      <c r="E6" s="134"/>
      <c r="F6" s="382"/>
      <c r="G6" s="382"/>
      <c r="H6" s="382"/>
      <c r="I6" s="382"/>
      <c r="J6" s="382"/>
      <c r="K6" s="382"/>
      <c r="L6" s="382"/>
      <c r="M6" s="382"/>
      <c r="N6" s="382"/>
      <c r="O6" s="382"/>
      <c r="P6" s="382"/>
      <c r="Q6" s="382"/>
      <c r="R6" s="382"/>
      <c r="S6" s="382"/>
      <c r="T6" s="382"/>
      <c r="U6" s="382"/>
      <c r="V6" s="382"/>
      <c r="W6" s="382"/>
      <c r="X6" s="382"/>
      <c r="Y6" s="382"/>
      <c r="Z6" s="382"/>
      <c r="AA6" s="73"/>
      <c r="AB6" s="73"/>
      <c r="AC6" s="73"/>
      <c r="AD6" s="73"/>
      <c r="AE6" s="73"/>
      <c r="AF6" s="73"/>
      <c r="AG6" s="73"/>
      <c r="AH6" s="73"/>
    </row>
    <row r="7" spans="1:34" ht="15" customHeight="1" x14ac:dyDescent="0.25">
      <c r="A7" s="594"/>
      <c r="B7" s="595"/>
      <c r="C7" s="596"/>
      <c r="D7" s="73"/>
      <c r="E7" s="136" t="s">
        <v>9</v>
      </c>
      <c r="F7" s="382"/>
      <c r="G7" s="382"/>
      <c r="H7" s="382"/>
      <c r="I7" s="382"/>
      <c r="J7" s="382"/>
      <c r="K7" s="382"/>
      <c r="L7" s="382"/>
      <c r="M7" s="382"/>
      <c r="N7" s="382"/>
      <c r="O7" s="382"/>
      <c r="P7" s="382"/>
      <c r="Q7" s="382"/>
      <c r="R7" s="382"/>
      <c r="S7" s="382"/>
      <c r="T7" s="382"/>
      <c r="U7" s="382"/>
      <c r="V7" s="382"/>
      <c r="W7" s="382"/>
      <c r="X7" s="382"/>
      <c r="Y7" s="382"/>
      <c r="Z7" s="382"/>
      <c r="AA7" s="73"/>
      <c r="AB7" s="73"/>
      <c r="AC7" s="73"/>
      <c r="AD7" s="73"/>
      <c r="AE7" s="73"/>
      <c r="AF7" s="73"/>
      <c r="AG7" s="73"/>
      <c r="AH7" s="73"/>
    </row>
    <row r="8" spans="1:34" ht="15" customHeight="1" x14ac:dyDescent="0.25">
      <c r="A8" s="532" t="s">
        <v>843</v>
      </c>
      <c r="B8" s="533"/>
      <c r="C8" s="534"/>
      <c r="D8" s="73"/>
      <c r="E8" s="134"/>
      <c r="F8" s="383" t="s">
        <v>829</v>
      </c>
      <c r="G8" s="383"/>
      <c r="H8" s="383"/>
      <c r="I8" s="383"/>
      <c r="J8" s="383"/>
      <c r="K8" s="383"/>
      <c r="L8" s="383"/>
      <c r="M8" s="383"/>
      <c r="N8" s="383"/>
      <c r="O8" s="383"/>
      <c r="P8" s="383"/>
      <c r="Q8" s="383"/>
      <c r="R8" s="383"/>
      <c r="S8" s="383"/>
      <c r="T8" s="383"/>
      <c r="U8" s="383"/>
      <c r="V8" s="383"/>
      <c r="W8" s="383"/>
      <c r="X8" s="383"/>
      <c r="Y8" s="383"/>
      <c r="Z8" s="383"/>
      <c r="AA8" s="73"/>
      <c r="AB8" s="73"/>
      <c r="AC8" s="73"/>
      <c r="AD8" s="73"/>
      <c r="AE8" s="73"/>
      <c r="AF8" s="73"/>
      <c r="AG8" s="73"/>
      <c r="AH8" s="73"/>
    </row>
    <row r="9" spans="1:34" ht="15" customHeight="1" x14ac:dyDescent="0.25">
      <c r="A9" s="535"/>
      <c r="B9" s="536"/>
      <c r="C9" s="537"/>
      <c r="D9" s="73"/>
      <c r="E9" s="134"/>
      <c r="F9" s="383"/>
      <c r="G9" s="383"/>
      <c r="H9" s="383"/>
      <c r="I9" s="383"/>
      <c r="J9" s="383"/>
      <c r="K9" s="383"/>
      <c r="L9" s="383"/>
      <c r="M9" s="383"/>
      <c r="N9" s="383"/>
      <c r="O9" s="383"/>
      <c r="P9" s="383"/>
      <c r="Q9" s="383"/>
      <c r="R9" s="383"/>
      <c r="S9" s="383"/>
      <c r="T9" s="383"/>
      <c r="U9" s="383"/>
      <c r="V9" s="383"/>
      <c r="W9" s="383"/>
      <c r="X9" s="383"/>
      <c r="Y9" s="383"/>
      <c r="Z9" s="383"/>
      <c r="AA9" s="73"/>
      <c r="AB9" s="73"/>
      <c r="AC9" s="73"/>
      <c r="AD9" s="73"/>
      <c r="AE9" s="73"/>
      <c r="AF9" s="73"/>
      <c r="AG9" s="73"/>
      <c r="AH9" s="73"/>
    </row>
    <row r="10" spans="1:34" ht="15" customHeight="1" x14ac:dyDescent="0.25">
      <c r="A10" s="532" t="s">
        <v>703</v>
      </c>
      <c r="B10" s="533"/>
      <c r="C10" s="534"/>
      <c r="D10" s="73"/>
      <c r="E10" s="136" t="s">
        <v>10</v>
      </c>
      <c r="F10" s="382"/>
      <c r="G10" s="382"/>
      <c r="H10" s="382"/>
      <c r="I10" s="382"/>
      <c r="J10" s="382"/>
      <c r="K10" s="382"/>
      <c r="L10" s="382"/>
      <c r="M10" s="382"/>
      <c r="N10" s="382"/>
      <c r="O10" s="382"/>
      <c r="P10" s="382"/>
      <c r="Q10" s="382"/>
      <c r="R10" s="382"/>
      <c r="S10" s="382"/>
      <c r="T10" s="382"/>
      <c r="U10" s="382"/>
      <c r="V10" s="382"/>
      <c r="W10" s="382"/>
      <c r="X10" s="382"/>
      <c r="Y10" s="382"/>
      <c r="Z10" s="382"/>
      <c r="AA10" s="73"/>
      <c r="AB10" s="73"/>
      <c r="AC10" s="73"/>
      <c r="AD10" s="73"/>
      <c r="AE10" s="73"/>
      <c r="AF10" s="73"/>
      <c r="AG10" s="73"/>
      <c r="AH10" s="73"/>
    </row>
    <row r="11" spans="1:34" ht="15" customHeight="1" x14ac:dyDescent="0.25">
      <c r="A11" s="535"/>
      <c r="B11" s="536"/>
      <c r="C11" s="537"/>
      <c r="D11" s="73"/>
      <c r="E11" s="134"/>
      <c r="F11" s="383" t="s">
        <v>11</v>
      </c>
      <c r="G11" s="383"/>
      <c r="H11" s="383"/>
      <c r="I11" s="383"/>
      <c r="J11" s="383"/>
      <c r="K11" s="383"/>
      <c r="L11" s="383"/>
      <c r="M11" s="383"/>
      <c r="N11" s="383"/>
      <c r="O11" s="383"/>
      <c r="P11" s="383"/>
      <c r="Q11" s="383"/>
      <c r="R11" s="383"/>
      <c r="S11" s="383"/>
      <c r="T11" s="383"/>
      <c r="U11" s="383"/>
      <c r="V11" s="383"/>
      <c r="W11" s="383"/>
      <c r="X11" s="383"/>
      <c r="Y11" s="383"/>
      <c r="Z11" s="383"/>
      <c r="AA11" s="73"/>
      <c r="AB11" s="73"/>
      <c r="AC11" s="73"/>
      <c r="AD11" s="73"/>
      <c r="AE11" s="73"/>
      <c r="AF11" s="73"/>
      <c r="AG11" s="73"/>
      <c r="AH11" s="73"/>
    </row>
    <row r="12" spans="1:34" ht="15" customHeight="1" x14ac:dyDescent="0.25">
      <c r="A12" s="532" t="s">
        <v>704</v>
      </c>
      <c r="B12" s="533"/>
      <c r="C12" s="534"/>
      <c r="D12" s="73"/>
      <c r="E12" s="134"/>
      <c r="F12" s="383"/>
      <c r="G12" s="383"/>
      <c r="H12" s="383"/>
      <c r="I12" s="383"/>
      <c r="J12" s="383"/>
      <c r="K12" s="383"/>
      <c r="L12" s="383"/>
      <c r="M12" s="383"/>
      <c r="N12" s="383"/>
      <c r="O12" s="383"/>
      <c r="P12" s="383"/>
      <c r="Q12" s="383"/>
      <c r="R12" s="383"/>
      <c r="S12" s="383"/>
      <c r="T12" s="383"/>
      <c r="U12" s="383"/>
      <c r="V12" s="383"/>
      <c r="W12" s="383"/>
      <c r="X12" s="383"/>
      <c r="Y12" s="383"/>
      <c r="Z12" s="383"/>
      <c r="AA12" s="73"/>
      <c r="AB12" s="73"/>
      <c r="AC12" s="73"/>
      <c r="AD12" s="73"/>
      <c r="AE12" s="73"/>
      <c r="AF12" s="73"/>
      <c r="AG12" s="73"/>
      <c r="AH12" s="73"/>
    </row>
    <row r="13" spans="1:34" ht="15" customHeight="1" x14ac:dyDescent="0.25">
      <c r="A13" s="535"/>
      <c r="B13" s="536"/>
      <c r="C13" s="537"/>
      <c r="D13" s="73"/>
      <c r="E13" s="136" t="s">
        <v>12</v>
      </c>
      <c r="F13" s="382"/>
      <c r="G13" s="382"/>
      <c r="H13" s="382"/>
      <c r="I13" s="382"/>
      <c r="J13" s="382"/>
      <c r="K13" s="382"/>
      <c r="L13" s="382"/>
      <c r="M13" s="382"/>
      <c r="N13" s="382"/>
      <c r="O13" s="382"/>
      <c r="P13" s="382"/>
      <c r="Q13" s="382"/>
      <c r="R13" s="382"/>
      <c r="S13" s="382"/>
      <c r="T13" s="382"/>
      <c r="U13" s="382"/>
      <c r="V13" s="382"/>
      <c r="W13" s="382"/>
      <c r="X13" s="382"/>
      <c r="Y13" s="382"/>
      <c r="Z13" s="382"/>
      <c r="AA13" s="73"/>
      <c r="AB13" s="73"/>
      <c r="AC13" s="73"/>
      <c r="AD13" s="73"/>
      <c r="AE13" s="73"/>
      <c r="AF13" s="73"/>
      <c r="AG13" s="73"/>
      <c r="AH13" s="73"/>
    </row>
    <row r="14" spans="1:34" ht="15" customHeight="1" x14ac:dyDescent="0.25">
      <c r="A14" s="532" t="s">
        <v>705</v>
      </c>
      <c r="B14" s="533"/>
      <c r="C14" s="534"/>
      <c r="D14" s="73"/>
      <c r="E14" s="134"/>
      <c r="F14" s="383" t="s">
        <v>13</v>
      </c>
      <c r="G14" s="383"/>
      <c r="H14" s="383"/>
      <c r="I14" s="383"/>
      <c r="J14" s="383"/>
      <c r="K14" s="383"/>
      <c r="L14" s="383"/>
      <c r="M14" s="383"/>
      <c r="N14" s="383"/>
      <c r="O14" s="383"/>
      <c r="P14" s="383"/>
      <c r="Q14" s="383"/>
      <c r="R14" s="383"/>
      <c r="S14" s="383"/>
      <c r="T14" s="383"/>
      <c r="U14" s="383"/>
      <c r="V14" s="383"/>
      <c r="W14" s="383"/>
      <c r="X14" s="383"/>
      <c r="Y14" s="383"/>
      <c r="Z14" s="383"/>
      <c r="AA14" s="73"/>
      <c r="AB14" s="73"/>
      <c r="AC14" s="73"/>
      <c r="AD14" s="73"/>
      <c r="AE14" s="73"/>
      <c r="AF14" s="73"/>
      <c r="AG14" s="73"/>
      <c r="AH14" s="73"/>
    </row>
    <row r="15" spans="1:34" ht="15" customHeight="1" x14ac:dyDescent="0.25">
      <c r="A15" s="535"/>
      <c r="B15" s="536"/>
      <c r="C15" s="537"/>
      <c r="D15" s="73"/>
      <c r="E15" s="134"/>
      <c r="F15" s="383"/>
      <c r="G15" s="383"/>
      <c r="H15" s="383"/>
      <c r="I15" s="383"/>
      <c r="J15" s="383"/>
      <c r="K15" s="383"/>
      <c r="L15" s="383"/>
      <c r="M15" s="383"/>
      <c r="N15" s="383"/>
      <c r="O15" s="383"/>
      <c r="P15" s="383"/>
      <c r="Q15" s="383"/>
      <c r="R15" s="383"/>
      <c r="S15" s="383"/>
      <c r="T15" s="383"/>
      <c r="U15" s="383"/>
      <c r="V15" s="383"/>
      <c r="W15" s="383"/>
      <c r="X15" s="383"/>
      <c r="Y15" s="383"/>
      <c r="Z15" s="383"/>
      <c r="AA15" s="73"/>
      <c r="AB15" s="73"/>
      <c r="AC15" s="73"/>
      <c r="AD15" s="73"/>
      <c r="AE15" s="73"/>
      <c r="AF15" s="73"/>
      <c r="AG15" s="73"/>
      <c r="AH15" s="73"/>
    </row>
    <row r="16" spans="1:34" ht="15" customHeight="1" x14ac:dyDescent="0.25">
      <c r="A16" s="532" t="s">
        <v>706</v>
      </c>
      <c r="B16" s="533"/>
      <c r="C16" s="534"/>
      <c r="D16" s="73"/>
      <c r="E16" s="136" t="s">
        <v>15</v>
      </c>
      <c r="F16" s="382"/>
      <c r="G16" s="382"/>
      <c r="H16" s="382"/>
      <c r="I16" s="382"/>
      <c r="J16" s="382"/>
      <c r="K16" s="382"/>
      <c r="L16" s="382"/>
      <c r="M16" s="382"/>
      <c r="N16" s="382"/>
      <c r="O16" s="382"/>
      <c r="P16" s="382"/>
      <c r="Q16" s="382"/>
      <c r="R16" s="382"/>
      <c r="S16" s="382"/>
      <c r="T16" s="382"/>
      <c r="U16" s="382"/>
      <c r="V16" s="382"/>
      <c r="W16" s="382"/>
      <c r="X16" s="382"/>
      <c r="Y16" s="382"/>
      <c r="Z16" s="382"/>
      <c r="AA16" s="73"/>
      <c r="AB16" s="73"/>
      <c r="AC16" s="73"/>
      <c r="AD16" s="73"/>
      <c r="AE16" s="73"/>
      <c r="AF16" s="73"/>
      <c r="AG16" s="73"/>
      <c r="AH16" s="73"/>
    </row>
    <row r="17" spans="1:34" ht="15" customHeight="1" x14ac:dyDescent="0.25">
      <c r="A17" s="535"/>
      <c r="B17" s="536"/>
      <c r="C17" s="537"/>
      <c r="D17" s="73"/>
      <c r="E17" s="134"/>
      <c r="F17" s="383" t="s">
        <v>16</v>
      </c>
      <c r="G17" s="383"/>
      <c r="H17" s="383"/>
      <c r="I17" s="383"/>
      <c r="J17" s="383"/>
      <c r="K17" s="383"/>
      <c r="L17" s="383"/>
      <c r="M17" s="383"/>
      <c r="N17" s="383"/>
      <c r="O17" s="383"/>
      <c r="P17" s="383"/>
      <c r="Q17" s="383"/>
      <c r="R17" s="383"/>
      <c r="S17" s="383"/>
      <c r="T17" s="383"/>
      <c r="U17" s="383"/>
      <c r="V17" s="383"/>
      <c r="W17" s="383"/>
      <c r="X17" s="383"/>
      <c r="Y17" s="383"/>
      <c r="Z17" s="383"/>
      <c r="AA17" s="73"/>
      <c r="AB17" s="73"/>
      <c r="AC17" s="73"/>
      <c r="AD17" s="73"/>
      <c r="AE17" s="73"/>
      <c r="AF17" s="73"/>
      <c r="AG17" s="73"/>
      <c r="AH17" s="73"/>
    </row>
    <row r="18" spans="1:34" ht="15" customHeight="1" x14ac:dyDescent="0.25">
      <c r="A18" s="532" t="s">
        <v>707</v>
      </c>
      <c r="B18" s="533"/>
      <c r="C18" s="534"/>
      <c r="D18" s="73"/>
      <c r="E18" s="134"/>
      <c r="F18" s="383"/>
      <c r="G18" s="383"/>
      <c r="H18" s="383"/>
      <c r="I18" s="383"/>
      <c r="J18" s="383"/>
      <c r="K18" s="383"/>
      <c r="L18" s="383"/>
      <c r="M18" s="383"/>
      <c r="N18" s="383"/>
      <c r="O18" s="383"/>
      <c r="P18" s="383"/>
      <c r="Q18" s="383"/>
      <c r="R18" s="383"/>
      <c r="S18" s="383"/>
      <c r="T18" s="383"/>
      <c r="U18" s="383"/>
      <c r="V18" s="383"/>
      <c r="W18" s="383"/>
      <c r="X18" s="383"/>
      <c r="Y18" s="383"/>
      <c r="Z18" s="383"/>
      <c r="AA18" s="73"/>
      <c r="AB18" s="73"/>
      <c r="AC18" s="73"/>
      <c r="AD18" s="73"/>
      <c r="AE18" s="73"/>
      <c r="AF18" s="73"/>
      <c r="AG18" s="73"/>
      <c r="AH18" s="73"/>
    </row>
    <row r="19" spans="1:34" ht="15" customHeight="1" x14ac:dyDescent="0.25">
      <c r="A19" s="535"/>
      <c r="B19" s="536"/>
      <c r="C19" s="537"/>
      <c r="D19" s="73"/>
      <c r="E19" s="136" t="s">
        <v>18</v>
      </c>
      <c r="F19" s="382"/>
      <c r="G19" s="382"/>
      <c r="H19" s="382"/>
      <c r="I19" s="382"/>
      <c r="J19" s="382"/>
      <c r="K19" s="382"/>
      <c r="L19" s="382"/>
      <c r="M19" s="382"/>
      <c r="N19" s="382"/>
      <c r="O19" s="382"/>
      <c r="P19" s="382"/>
      <c r="Q19" s="382"/>
      <c r="R19" s="382"/>
      <c r="S19" s="382"/>
      <c r="T19" s="382"/>
      <c r="U19" s="382"/>
      <c r="V19" s="382"/>
      <c r="W19" s="382"/>
      <c r="X19" s="382"/>
      <c r="Y19" s="382"/>
      <c r="Z19" s="382"/>
      <c r="AA19" s="73"/>
      <c r="AB19" s="73"/>
      <c r="AC19" s="73"/>
      <c r="AD19" s="73"/>
      <c r="AE19" s="73"/>
      <c r="AF19" s="73"/>
      <c r="AG19" s="73"/>
      <c r="AH19" s="73"/>
    </row>
    <row r="20" spans="1:34" ht="15" customHeight="1" x14ac:dyDescent="0.25">
      <c r="A20" s="532" t="s">
        <v>708</v>
      </c>
      <c r="B20" s="533"/>
      <c r="C20" s="534"/>
      <c r="D20" s="73"/>
      <c r="E20" s="134"/>
      <c r="F20" s="551" t="s">
        <v>818</v>
      </c>
      <c r="G20" s="551"/>
      <c r="H20" s="551"/>
      <c r="I20" s="551"/>
      <c r="J20" s="551"/>
      <c r="K20" s="551"/>
      <c r="L20" s="551"/>
      <c r="M20" s="551"/>
      <c r="N20" s="551"/>
      <c r="O20" s="551"/>
      <c r="P20" s="551"/>
      <c r="Q20" s="551"/>
      <c r="R20" s="551"/>
      <c r="S20" s="551"/>
      <c r="T20" s="551"/>
      <c r="U20" s="551"/>
      <c r="V20" s="551"/>
      <c r="W20" s="551"/>
      <c r="X20" s="384"/>
      <c r="Y20" s="384"/>
      <c r="Z20" s="384"/>
      <c r="AA20" s="73"/>
      <c r="AB20" s="73"/>
      <c r="AC20" s="73"/>
      <c r="AD20" s="73"/>
      <c r="AE20" s="73"/>
      <c r="AF20" s="73"/>
      <c r="AG20" s="73"/>
      <c r="AH20" s="73"/>
    </row>
    <row r="21" spans="1:34" ht="15" customHeight="1" x14ac:dyDescent="0.25">
      <c r="A21" s="535"/>
      <c r="B21" s="536"/>
      <c r="C21" s="537"/>
      <c r="D21" s="73"/>
      <c r="E21" s="134"/>
      <c r="F21" s="551"/>
      <c r="G21" s="551"/>
      <c r="H21" s="551"/>
      <c r="I21" s="551"/>
      <c r="J21" s="551"/>
      <c r="K21" s="551"/>
      <c r="L21" s="551"/>
      <c r="M21" s="551"/>
      <c r="N21" s="551"/>
      <c r="O21" s="551"/>
      <c r="P21" s="551"/>
      <c r="Q21" s="551"/>
      <c r="R21" s="551"/>
      <c r="S21" s="551"/>
      <c r="T21" s="551"/>
      <c r="U21" s="551"/>
      <c r="V21" s="551"/>
      <c r="W21" s="551"/>
      <c r="X21" s="384"/>
      <c r="Y21" s="384"/>
      <c r="Z21" s="384"/>
      <c r="AA21" s="73"/>
      <c r="AB21" s="73"/>
      <c r="AC21" s="73"/>
      <c r="AD21" s="73"/>
      <c r="AE21" s="73"/>
      <c r="AF21" s="73"/>
      <c r="AG21" s="73"/>
      <c r="AH21" s="73"/>
    </row>
    <row r="22" spans="1:34" ht="15" customHeight="1" x14ac:dyDescent="0.25">
      <c r="A22" s="584" t="s">
        <v>14</v>
      </c>
      <c r="B22" s="585"/>
      <c r="C22" s="586"/>
      <c r="D22" s="73"/>
      <c r="E22" s="134"/>
      <c r="F22" s="551"/>
      <c r="G22" s="551"/>
      <c r="H22" s="551"/>
      <c r="I22" s="551"/>
      <c r="J22" s="551"/>
      <c r="K22" s="551"/>
      <c r="L22" s="551"/>
      <c r="M22" s="551"/>
      <c r="N22" s="551"/>
      <c r="O22" s="551"/>
      <c r="P22" s="551"/>
      <c r="Q22" s="551"/>
      <c r="R22" s="551"/>
      <c r="S22" s="551"/>
      <c r="T22" s="551"/>
      <c r="U22" s="551"/>
      <c r="V22" s="551"/>
      <c r="W22" s="551"/>
      <c r="X22" s="384"/>
      <c r="Y22" s="384"/>
      <c r="Z22" s="384"/>
      <c r="AA22" s="73"/>
      <c r="AB22" s="73"/>
      <c r="AC22" s="73"/>
      <c r="AD22" s="73"/>
      <c r="AE22" s="73"/>
      <c r="AF22" s="73"/>
      <c r="AG22" s="73"/>
      <c r="AH22" s="73"/>
    </row>
    <row r="23" spans="1:34" ht="15" customHeight="1" x14ac:dyDescent="0.25">
      <c r="A23" s="587"/>
      <c r="B23" s="588"/>
      <c r="C23" s="589"/>
      <c r="D23" s="73"/>
      <c r="E23" s="73"/>
      <c r="F23" s="551"/>
      <c r="G23" s="551"/>
      <c r="H23" s="551"/>
      <c r="I23" s="551"/>
      <c r="J23" s="551"/>
      <c r="K23" s="551"/>
      <c r="L23" s="551"/>
      <c r="M23" s="551"/>
      <c r="N23" s="551"/>
      <c r="O23" s="551"/>
      <c r="P23" s="551"/>
      <c r="Q23" s="551"/>
      <c r="R23" s="551"/>
      <c r="S23" s="551"/>
      <c r="T23" s="551"/>
      <c r="U23" s="551"/>
      <c r="V23" s="551"/>
      <c r="W23" s="551"/>
      <c r="X23" s="382"/>
      <c r="Y23" s="382"/>
      <c r="Z23" s="382"/>
      <c r="AA23" s="73"/>
      <c r="AB23" s="73"/>
      <c r="AC23" s="73"/>
      <c r="AD23" s="73"/>
      <c r="AE23" s="73"/>
      <c r="AF23" s="73"/>
      <c r="AG23" s="73"/>
      <c r="AH23" s="73"/>
    </row>
    <row r="24" spans="1:34" ht="15" customHeight="1" x14ac:dyDescent="0.25">
      <c r="A24" s="584" t="s">
        <v>17</v>
      </c>
      <c r="B24" s="585"/>
      <c r="C24" s="586"/>
      <c r="D24" s="73"/>
      <c r="E24" s="73"/>
      <c r="F24" s="551"/>
      <c r="G24" s="551"/>
      <c r="H24" s="551"/>
      <c r="I24" s="551"/>
      <c r="J24" s="551"/>
      <c r="K24" s="551"/>
      <c r="L24" s="551"/>
      <c r="M24" s="551"/>
      <c r="N24" s="551"/>
      <c r="O24" s="551"/>
      <c r="P24" s="551"/>
      <c r="Q24" s="551"/>
      <c r="R24" s="551"/>
      <c r="S24" s="551"/>
      <c r="T24" s="551"/>
      <c r="U24" s="551"/>
      <c r="V24" s="551"/>
      <c r="W24" s="551"/>
      <c r="X24" s="383"/>
      <c r="Y24" s="383"/>
      <c r="Z24" s="383"/>
      <c r="AA24" s="73"/>
      <c r="AB24" s="73"/>
      <c r="AC24" s="73"/>
      <c r="AD24" s="73"/>
      <c r="AE24" s="73"/>
      <c r="AF24" s="73"/>
      <c r="AG24" s="73"/>
      <c r="AH24" s="73"/>
    </row>
    <row r="25" spans="1:34" ht="15" customHeight="1" x14ac:dyDescent="0.25">
      <c r="A25" s="587"/>
      <c r="B25" s="588"/>
      <c r="C25" s="589"/>
      <c r="D25" s="73"/>
      <c r="E25" s="136" t="s">
        <v>20</v>
      </c>
      <c r="F25" s="73"/>
      <c r="G25" s="382"/>
      <c r="H25" s="382"/>
      <c r="I25" s="382"/>
      <c r="J25" s="382"/>
      <c r="K25" s="382"/>
      <c r="L25" s="382"/>
      <c r="M25" s="382"/>
      <c r="N25" s="382"/>
      <c r="O25" s="382"/>
      <c r="P25" s="382"/>
      <c r="Q25" s="382"/>
      <c r="R25" s="382"/>
      <c r="S25" s="382"/>
      <c r="T25" s="382"/>
      <c r="U25" s="382"/>
      <c r="V25" s="382"/>
      <c r="W25" s="383"/>
      <c r="X25" s="383"/>
      <c r="Y25" s="383"/>
      <c r="Z25" s="383"/>
      <c r="AA25" s="73"/>
      <c r="AB25" s="73"/>
      <c r="AC25" s="73"/>
      <c r="AD25" s="73"/>
      <c r="AE25" s="73"/>
      <c r="AF25" s="73"/>
      <c r="AG25" s="73"/>
      <c r="AH25" s="73"/>
    </row>
    <row r="26" spans="1:34" ht="15" customHeight="1" x14ac:dyDescent="0.25">
      <c r="A26" s="584" t="s">
        <v>19</v>
      </c>
      <c r="B26" s="585"/>
      <c r="C26" s="586"/>
      <c r="D26" s="73"/>
      <c r="E26" s="134"/>
      <c r="F26" s="383" t="s">
        <v>21</v>
      </c>
      <c r="G26" s="150"/>
      <c r="H26" s="150"/>
      <c r="I26" s="150"/>
      <c r="J26" s="150"/>
      <c r="K26" s="150"/>
      <c r="L26" s="150"/>
      <c r="M26" s="150"/>
      <c r="N26" s="150"/>
      <c r="O26" s="150"/>
      <c r="P26" s="150"/>
      <c r="Q26" s="150"/>
      <c r="R26" s="150"/>
      <c r="S26" s="150"/>
      <c r="T26" s="150"/>
      <c r="U26" s="150"/>
      <c r="V26" s="150"/>
      <c r="W26" s="382"/>
      <c r="X26" s="382"/>
      <c r="Y26" s="382"/>
      <c r="Z26" s="382"/>
      <c r="AA26" s="73"/>
      <c r="AB26" s="73"/>
      <c r="AC26" s="73"/>
      <c r="AD26" s="73"/>
      <c r="AE26" s="73"/>
      <c r="AF26" s="73"/>
      <c r="AG26" s="73"/>
      <c r="AH26" s="73"/>
    </row>
    <row r="27" spans="1:34" ht="15" customHeight="1" x14ac:dyDescent="0.25">
      <c r="A27" s="587"/>
      <c r="B27" s="588"/>
      <c r="C27" s="589"/>
      <c r="D27" s="73"/>
      <c r="E27" s="134"/>
      <c r="F27" s="382"/>
      <c r="G27" s="382"/>
      <c r="H27" s="382"/>
      <c r="I27" s="382"/>
      <c r="J27" s="382"/>
      <c r="K27" s="382"/>
      <c r="L27" s="382"/>
      <c r="M27" s="382"/>
      <c r="N27" s="382"/>
      <c r="O27" s="382"/>
      <c r="P27" s="382"/>
      <c r="Q27" s="382"/>
      <c r="R27" s="382"/>
      <c r="S27" s="382"/>
      <c r="T27" s="382"/>
      <c r="U27" s="382"/>
      <c r="V27" s="382"/>
      <c r="W27" s="382"/>
      <c r="X27" s="382"/>
      <c r="Y27" s="382"/>
      <c r="Z27" s="382"/>
      <c r="AA27" s="73"/>
      <c r="AB27" s="73"/>
      <c r="AC27" s="73"/>
      <c r="AD27" s="73"/>
      <c r="AE27" s="73"/>
      <c r="AF27" s="73"/>
      <c r="AG27" s="73"/>
      <c r="AH27" s="73"/>
    </row>
    <row r="28" spans="1:34" ht="15" customHeight="1" x14ac:dyDescent="0.25">
      <c r="D28" s="73"/>
      <c r="E28" s="134" t="s">
        <v>22</v>
      </c>
      <c r="F28" s="150"/>
      <c r="G28" s="150"/>
      <c r="H28" s="150"/>
      <c r="I28" s="150"/>
      <c r="J28" s="150"/>
      <c r="K28" s="150"/>
      <c r="L28" s="150"/>
      <c r="M28" s="150"/>
      <c r="N28" s="150"/>
      <c r="O28" s="150"/>
      <c r="P28" s="150"/>
      <c r="Q28" s="150"/>
      <c r="R28" s="150"/>
      <c r="S28" s="150"/>
      <c r="T28" s="150"/>
      <c r="U28" s="150"/>
      <c r="V28" s="150"/>
      <c r="W28" s="134"/>
      <c r="X28" s="134"/>
      <c r="Y28" s="134"/>
      <c r="Z28" s="134"/>
      <c r="AA28" s="73"/>
      <c r="AB28" s="73"/>
      <c r="AC28" s="73"/>
      <c r="AD28" s="73"/>
      <c r="AE28" s="73"/>
      <c r="AF28" s="73"/>
      <c r="AG28" s="73"/>
      <c r="AH28" s="73"/>
    </row>
    <row r="29" spans="1:34" ht="15" customHeight="1" x14ac:dyDescent="0.25">
      <c r="D29" s="73"/>
      <c r="E29" s="134"/>
      <c r="F29" s="134"/>
      <c r="G29" s="134"/>
      <c r="H29" s="134"/>
      <c r="I29" s="134"/>
      <c r="J29" s="134"/>
      <c r="K29" s="134"/>
      <c r="L29" s="134"/>
      <c r="M29" s="134"/>
      <c r="N29" s="134"/>
      <c r="O29" s="134"/>
      <c r="P29" s="134"/>
      <c r="Q29" s="134"/>
      <c r="R29" s="134"/>
      <c r="S29" s="134"/>
      <c r="T29" s="134"/>
      <c r="U29" s="134"/>
      <c r="V29" s="134"/>
      <c r="W29" s="150"/>
      <c r="X29" s="150"/>
      <c r="Y29" s="150"/>
      <c r="Z29" s="150"/>
      <c r="AA29" s="73"/>
      <c r="AB29" s="73"/>
      <c r="AC29" s="73"/>
      <c r="AD29" s="73"/>
      <c r="AE29" s="73"/>
      <c r="AF29" s="73"/>
      <c r="AG29" s="73"/>
      <c r="AH29" s="73"/>
    </row>
    <row r="30" spans="1:34" ht="15" customHeight="1" x14ac:dyDescent="0.25">
      <c r="A30" s="539" t="s">
        <v>24</v>
      </c>
      <c r="B30" s="539"/>
      <c r="C30" s="539"/>
      <c r="D30" s="73"/>
      <c r="E30" s="150" t="s">
        <v>23</v>
      </c>
      <c r="F30" s="73"/>
      <c r="G30" s="73"/>
      <c r="H30" s="73"/>
      <c r="I30" s="73"/>
      <c r="J30" s="73"/>
      <c r="K30" s="73"/>
      <c r="L30" s="73"/>
      <c r="M30" s="73"/>
      <c r="N30" s="73"/>
      <c r="O30" s="73"/>
      <c r="P30" s="73"/>
      <c r="Q30" s="73"/>
      <c r="R30" s="73"/>
      <c r="S30" s="73"/>
      <c r="T30" s="73"/>
      <c r="U30" s="73"/>
      <c r="V30" s="73"/>
      <c r="W30" s="382"/>
      <c r="X30" s="382"/>
      <c r="Y30" s="382"/>
      <c r="Z30" s="382"/>
      <c r="AA30" s="73"/>
      <c r="AB30" s="73"/>
      <c r="AC30" s="73"/>
      <c r="AD30" s="73"/>
      <c r="AE30" s="73"/>
      <c r="AF30" s="73"/>
      <c r="AG30" s="73"/>
      <c r="AH30" s="73"/>
    </row>
    <row r="31" spans="1:34" ht="15" customHeight="1" x14ac:dyDescent="0.25">
      <c r="A31" s="77" t="s">
        <v>98</v>
      </c>
      <c r="B31" s="76"/>
      <c r="C31" s="76"/>
      <c r="D31" s="73"/>
      <c r="E31" s="134"/>
      <c r="F31" s="73"/>
      <c r="G31" s="73"/>
      <c r="H31" s="73"/>
      <c r="I31" s="73"/>
      <c r="J31" s="73"/>
      <c r="K31" s="73"/>
      <c r="L31" s="73"/>
      <c r="M31" s="73"/>
      <c r="N31" s="73"/>
      <c r="O31" s="73"/>
      <c r="P31" s="73"/>
      <c r="Q31" s="73"/>
      <c r="R31" s="73"/>
      <c r="S31" s="73"/>
      <c r="T31" s="73"/>
      <c r="U31" s="73"/>
      <c r="V31" s="73"/>
      <c r="W31" s="150"/>
      <c r="X31" s="150"/>
      <c r="Y31" s="150"/>
      <c r="Z31" s="150"/>
      <c r="AA31" s="73"/>
      <c r="AB31" s="73"/>
      <c r="AC31" s="73"/>
      <c r="AD31" s="73"/>
      <c r="AE31" s="73"/>
      <c r="AF31" s="73"/>
      <c r="AG31" s="73"/>
      <c r="AH31" s="73"/>
    </row>
    <row r="32" spans="1:34" ht="15" customHeight="1" x14ac:dyDescent="0.25">
      <c r="A32" s="77" t="s">
        <v>26</v>
      </c>
      <c r="B32" s="76"/>
      <c r="C32" s="76"/>
      <c r="D32" s="73"/>
      <c r="E32" s="150" t="s">
        <v>25</v>
      </c>
      <c r="F32" s="73"/>
      <c r="G32" s="73"/>
      <c r="H32" s="73"/>
      <c r="I32" s="73"/>
      <c r="J32" s="73"/>
      <c r="K32" s="73"/>
      <c r="L32" s="73"/>
      <c r="M32" s="73"/>
      <c r="N32" s="73"/>
      <c r="O32" s="73"/>
      <c r="P32" s="73"/>
      <c r="Q32" s="73"/>
      <c r="R32" s="73"/>
      <c r="S32" s="73"/>
      <c r="T32" s="73"/>
      <c r="U32" s="73"/>
      <c r="V32" s="73"/>
      <c r="W32" s="134"/>
      <c r="X32" s="134"/>
      <c r="Y32" s="134"/>
      <c r="Z32" s="134"/>
      <c r="AA32" s="73"/>
      <c r="AB32" s="73"/>
      <c r="AC32" s="73"/>
      <c r="AD32" s="73"/>
      <c r="AE32" s="73"/>
      <c r="AF32" s="73"/>
      <c r="AG32" s="73"/>
      <c r="AH32" s="73"/>
    </row>
    <row r="33" spans="1:34" ht="15" customHeight="1" x14ac:dyDescent="0.25">
      <c r="A33" s="77" t="s">
        <v>27</v>
      </c>
      <c r="B33" s="76"/>
      <c r="C33" s="76"/>
      <c r="D33" s="73"/>
      <c r="E33" s="134"/>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row>
    <row r="34" spans="1:34" ht="15" customHeight="1" x14ac:dyDescent="0.25">
      <c r="A34" s="77" t="s">
        <v>28</v>
      </c>
      <c r="B34" s="76"/>
      <c r="C34" s="76"/>
      <c r="D34" s="73"/>
      <c r="E34" s="150"/>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row>
    <row r="35" spans="1:34" ht="15" customHeight="1" x14ac:dyDescent="0.25">
      <c r="A35" s="77" t="s">
        <v>29</v>
      </c>
      <c r="B35" s="76"/>
      <c r="C35" s="76"/>
      <c r="D35" s="73"/>
      <c r="E35" s="725"/>
      <c r="F35" s="726"/>
      <c r="G35" s="726"/>
      <c r="H35" s="726"/>
      <c r="I35" s="726"/>
      <c r="J35" s="726"/>
      <c r="K35" s="726"/>
      <c r="L35" s="726"/>
      <c r="M35" s="726"/>
      <c r="N35" s="726"/>
      <c r="O35" s="726"/>
      <c r="P35" s="726"/>
      <c r="Q35" s="726"/>
      <c r="R35" s="726"/>
      <c r="S35" s="726"/>
      <c r="T35" s="726"/>
      <c r="U35" s="726"/>
      <c r="V35" s="726"/>
      <c r="W35" s="726"/>
      <c r="X35" s="726"/>
      <c r="Y35" s="726"/>
      <c r="Z35" s="73"/>
      <c r="AA35" s="73"/>
      <c r="AB35" s="73"/>
      <c r="AC35" s="73"/>
      <c r="AD35" s="73"/>
      <c r="AE35" s="73"/>
      <c r="AF35" s="73"/>
      <c r="AG35" s="73"/>
      <c r="AH35" s="73"/>
    </row>
    <row r="36" spans="1:34" ht="15" customHeight="1" x14ac:dyDescent="0.25">
      <c r="A36" s="77" t="s">
        <v>30</v>
      </c>
      <c r="B36" s="76"/>
      <c r="C36" s="76"/>
      <c r="D36" s="73"/>
      <c r="E36" s="726"/>
      <c r="F36" s="726"/>
      <c r="G36" s="726"/>
      <c r="H36" s="726"/>
      <c r="I36" s="726"/>
      <c r="J36" s="726"/>
      <c r="K36" s="726"/>
      <c r="L36" s="726"/>
      <c r="M36" s="726"/>
      <c r="N36" s="726"/>
      <c r="O36" s="726"/>
      <c r="P36" s="726"/>
      <c r="Q36" s="726"/>
      <c r="R36" s="726"/>
      <c r="S36" s="726"/>
      <c r="T36" s="726"/>
      <c r="U36" s="726"/>
      <c r="V36" s="726"/>
      <c r="W36" s="726"/>
      <c r="X36" s="726"/>
      <c r="Y36" s="726"/>
      <c r="Z36" s="73"/>
      <c r="AA36" s="73"/>
      <c r="AB36" s="73"/>
      <c r="AC36" s="73"/>
      <c r="AD36" s="73"/>
      <c r="AE36" s="73"/>
      <c r="AF36" s="73"/>
      <c r="AG36" s="73"/>
      <c r="AH36" s="73"/>
    </row>
    <row r="37" spans="1:34" ht="15" customHeight="1" x14ac:dyDescent="0.25">
      <c r="A37" s="83"/>
      <c r="B37" s="268"/>
      <c r="C37" s="268"/>
      <c r="D37" s="73"/>
      <c r="E37" s="726"/>
      <c r="F37" s="726"/>
      <c r="G37" s="726"/>
      <c r="H37" s="726"/>
      <c r="I37" s="726"/>
      <c r="J37" s="726"/>
      <c r="K37" s="726"/>
      <c r="L37" s="726"/>
      <c r="M37" s="726"/>
      <c r="N37" s="726"/>
      <c r="O37" s="726"/>
      <c r="P37" s="726"/>
      <c r="Q37" s="726"/>
      <c r="R37" s="726"/>
      <c r="S37" s="726"/>
      <c r="T37" s="726"/>
      <c r="U37" s="726"/>
      <c r="V37" s="726"/>
      <c r="W37" s="726"/>
      <c r="X37" s="726"/>
      <c r="Y37" s="726"/>
      <c r="Z37" s="73"/>
      <c r="AA37" s="73"/>
      <c r="AB37" s="73"/>
      <c r="AC37" s="73"/>
      <c r="AD37" s="73"/>
      <c r="AE37" s="73"/>
      <c r="AF37" s="73"/>
      <c r="AG37" s="73"/>
      <c r="AH37" s="73"/>
    </row>
    <row r="38" spans="1:34" ht="15" customHeight="1" x14ac:dyDescent="0.25">
      <c r="A38" s="540" t="s">
        <v>830</v>
      </c>
      <c r="B38" s="540"/>
      <c r="C38" s="540"/>
      <c r="D38" s="73"/>
      <c r="E38" s="726"/>
      <c r="F38" s="726"/>
      <c r="G38" s="726"/>
      <c r="H38" s="726"/>
      <c r="I38" s="726"/>
      <c r="J38" s="726"/>
      <c r="K38" s="726"/>
      <c r="L38" s="726"/>
      <c r="M38" s="726"/>
      <c r="N38" s="726"/>
      <c r="O38" s="726"/>
      <c r="P38" s="726"/>
      <c r="Q38" s="726"/>
      <c r="R38" s="726"/>
      <c r="S38" s="726"/>
      <c r="T38" s="726"/>
      <c r="U38" s="726"/>
      <c r="V38" s="726"/>
      <c r="W38" s="726"/>
      <c r="X38" s="726"/>
      <c r="Y38" s="726"/>
      <c r="Z38" s="73"/>
      <c r="AA38" s="73"/>
      <c r="AB38" s="73"/>
      <c r="AC38" s="73"/>
      <c r="AD38" s="73"/>
      <c r="AE38" s="73"/>
      <c r="AF38" s="73"/>
      <c r="AG38" s="73"/>
      <c r="AH38" s="73"/>
    </row>
    <row r="39" spans="1:34" ht="15" customHeight="1" x14ac:dyDescent="0.25">
      <c r="A39" s="540"/>
      <c r="B39" s="540"/>
      <c r="C39" s="540"/>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row>
    <row r="40" spans="1:34" ht="15" customHeight="1" x14ac:dyDescent="0.25">
      <c r="A40" s="538" t="s">
        <v>31</v>
      </c>
      <c r="B40" s="538"/>
      <c r="C40" s="538"/>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row>
    <row r="41" spans="1:34" ht="15" customHeight="1" x14ac:dyDescent="0.25">
      <c r="A41" s="538"/>
      <c r="B41" s="538"/>
      <c r="C41" s="538"/>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row>
    <row r="42" spans="1:34" ht="15" customHeight="1" x14ac:dyDescent="0.25">
      <c r="A42" s="75"/>
      <c r="C42" s="75"/>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row>
    <row r="43" spans="1:34" ht="15" customHeight="1" x14ac:dyDescent="0.25">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row>
    <row r="44" spans="1:34" ht="15" customHeight="1" x14ac:dyDescent="0.25">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row>
    <row r="45" spans="1:34" ht="15" customHeight="1" x14ac:dyDescent="0.25">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row>
    <row r="46" spans="1:34" ht="15" customHeight="1" x14ac:dyDescent="0.25">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row>
    <row r="47" spans="1:34" ht="15" customHeight="1" x14ac:dyDescent="0.25"/>
    <row r="48" spans="1:34" ht="15" customHeight="1" x14ac:dyDescent="0.25"/>
    <row r="49" ht="15" customHeight="1" x14ac:dyDescent="0.25"/>
    <row r="50" ht="15" customHeight="1" x14ac:dyDescent="0.25"/>
  </sheetData>
  <sheetProtection algorithmName="SHA-512" hashValue="HRTd0TfEJ0/S7hZxWFJkIbSpeWx4sCkhfUbAgpBHOzLwrEGbBwHba6JfXM9MUsXg+g4cTNMZzb91NqCPEtokKw==" saltValue="QtuR0GBlTxEdzG15R6t/Kg==" spinCount="100000" sheet="1" objects="1" scenarios="1"/>
  <mergeCells count="20">
    <mergeCell ref="E4:I5"/>
    <mergeCell ref="A30:C30"/>
    <mergeCell ref="A38:C39"/>
    <mergeCell ref="E35:Y38"/>
    <mergeCell ref="F20:W24"/>
    <mergeCell ref="A40:C41"/>
    <mergeCell ref="A1:C1"/>
    <mergeCell ref="A2:C3"/>
    <mergeCell ref="A4:C5"/>
    <mergeCell ref="A18:C19"/>
    <mergeCell ref="A20:C21"/>
    <mergeCell ref="A14:C15"/>
    <mergeCell ref="A16:C17"/>
    <mergeCell ref="A10:C11"/>
    <mergeCell ref="A12:C13"/>
    <mergeCell ref="A22:C23"/>
    <mergeCell ref="A24:C25"/>
    <mergeCell ref="A26:C27"/>
    <mergeCell ref="A6:C7"/>
    <mergeCell ref="A8:C9"/>
  </mergeCells>
  <hyperlinks>
    <hyperlink ref="A4:C5" location="Landing!A1" display="Home" xr:uid="{39E86A64-EC71-45E1-B5D2-29D6CB8CE2D7}"/>
    <hyperlink ref="A8:C9" location="ShellEI!A1" display=" - Event IT" xr:uid="{F6A5E76E-DE6D-4FAA-9218-3C0B4242A558}"/>
    <hyperlink ref="A22:C23" location="ShellCD!A1" display="Your contact details" xr:uid="{06F60C26-DBD5-46A5-B3B4-004CEFFDFEAD}"/>
    <hyperlink ref="A24:C25" location="ShellOS!A1" display="Order summary" xr:uid="{CA6B4AFD-ED44-4AE2-A545-E00CCB213C6A}"/>
    <hyperlink ref="A10:C11" location="ShellSA!A1" display="- Safety" xr:uid="{9F3CB33E-A665-4CC8-91E9-7D7900FFAE59}"/>
    <hyperlink ref="A20:C21" location="ShellGR!A1" display="- Graphics &amp; Rigging" xr:uid="{1A117EAB-233F-408F-8158-92227ECCB759}"/>
    <hyperlink ref="A14:C15" location="'ShellCA (2)'!A1" display="- Catering - Lunch/Dinner" xr:uid="{8DDEBD2A-DFC8-448D-B810-530355E8EC94}"/>
    <hyperlink ref="A16:C17" location="'ShellCA (3)'!A1" display="- Catering - Alcohol" xr:uid="{CB063E60-95C2-47D4-AD3D-2D24E9BA6F6F}"/>
    <hyperlink ref="A18:C19" location="'ShellCA (4)'!A1" display="- Catering - Hygiene" xr:uid="{459FC083-4A98-42ED-B36D-7A1DB678187E}"/>
    <hyperlink ref="A12:C13" location="ShellCA!A1" display="- Catering - Breakfast" xr:uid="{9C5702B7-BAC1-44C0-8EF7-BEEB526A3AC6}"/>
    <hyperlink ref="A26:C27" location="ShellTC!A1" display="Terms and Conditions" xr:uid="{CA744987-5599-4257-BDD5-A5DF05A6B913}"/>
    <hyperlink ref="A6:C7" location="ShellIO!A1" display="Important information" xr:uid="{6FF5CEA9-185E-482D-8C9E-4267155B0BF7}"/>
    <hyperlink ref="A38" r:id="rId1" display="eventorders.nec@necgroup.co.uk" xr:uid="{F4E129AD-ABC9-4D45-B4BA-A6C306FD5D87}"/>
    <hyperlink ref="A38:C39" r:id="rId2" display="Click here to speak to our team!" xr:uid="{5EF65FA8-8723-4058-9366-68E322055DA5}"/>
  </hyperlinks>
  <printOptions horizontalCentered="1" verticalCentered="1"/>
  <pageMargins left="0.23622047244094491" right="0.23622047244094491" top="0.35433070866141736" bottom="0.35433070866141736" header="0.31496062992125984" footer="0.31496062992125984"/>
  <pageSetup paperSize="9" scale="82" orientation="landscape"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9F264-ED3F-41BA-BFAE-0395475C049D}">
  <sheetPr>
    <tabColor rgb="FF162A3A"/>
    <pageSetUpPr autoPageBreaks="0" fitToPage="1"/>
  </sheetPr>
  <dimension ref="A1:AK294"/>
  <sheetViews>
    <sheetView showRowColHeaders="0" workbookViewId="0">
      <selection activeCell="A12" sqref="A12:C13"/>
    </sheetView>
  </sheetViews>
  <sheetFormatPr defaultColWidth="8.85546875" defaultRowHeight="15" x14ac:dyDescent="0.25"/>
  <cols>
    <col min="1" max="3" width="10.5703125" style="78" customWidth="1"/>
    <col min="4" max="4" width="4.5703125" style="1" customWidth="1"/>
    <col min="5" max="7" width="7.140625" style="1" customWidth="1"/>
    <col min="8" max="8" width="9.5703125" style="1" customWidth="1"/>
    <col min="9" max="15" width="8.5703125" style="1" customWidth="1"/>
    <col min="16" max="16" width="11.5703125" style="1" customWidth="1"/>
    <col min="17" max="17" width="5.5703125" style="1" customWidth="1"/>
    <col min="18" max="20" width="9.5703125" style="1" customWidth="1"/>
    <col min="21" max="21" width="10.85546875" style="1" customWidth="1"/>
    <col min="22" max="24" width="9.5703125" style="1" customWidth="1"/>
    <col min="25" max="25" width="10.85546875" style="1" customWidth="1"/>
    <col min="26" max="16384" width="8.85546875" style="1"/>
  </cols>
  <sheetData>
    <row r="1" spans="1:37" s="78" customFormat="1" ht="36" customHeight="1" x14ac:dyDescent="0.2">
      <c r="A1" s="541" t="s">
        <v>4</v>
      </c>
      <c r="B1" s="541"/>
      <c r="C1" s="541"/>
      <c r="E1" s="79" t="str">
        <f>Landing!B2</f>
        <v>NEC Products and Services Order Form 2024 - 2025</v>
      </c>
      <c r="K1" s="80"/>
      <c r="L1" s="72"/>
      <c r="M1" s="72"/>
      <c r="O1" s="554" t="s">
        <v>709</v>
      </c>
      <c r="P1" s="554"/>
      <c r="Q1" s="554"/>
      <c r="R1" s="554"/>
      <c r="S1" s="554"/>
      <c r="T1" s="554"/>
      <c r="U1" s="554"/>
      <c r="V1" s="554"/>
      <c r="W1" s="554"/>
      <c r="X1" s="554"/>
      <c r="Y1" s="554"/>
    </row>
    <row r="2" spans="1:37" ht="15" customHeight="1" x14ac:dyDescent="0.25">
      <c r="A2" s="723"/>
      <c r="B2" s="723"/>
      <c r="C2" s="72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row>
    <row r="3" spans="1:37" ht="15" customHeight="1" x14ac:dyDescent="0.25">
      <c r="A3" s="724"/>
      <c r="B3" s="724"/>
      <c r="C3" s="724"/>
      <c r="D3" s="73"/>
      <c r="E3" s="73"/>
      <c r="F3" s="73"/>
      <c r="G3" s="73"/>
      <c r="H3" s="73"/>
      <c r="I3" s="73"/>
      <c r="J3" s="73"/>
      <c r="K3" s="73"/>
      <c r="L3" s="73"/>
      <c r="M3" s="73"/>
      <c r="N3" s="73"/>
      <c r="O3" s="73"/>
      <c r="P3" s="73"/>
      <c r="Q3" s="73"/>
      <c r="R3" s="73"/>
      <c r="S3" s="73"/>
      <c r="T3" s="73"/>
      <c r="U3" s="73"/>
      <c r="V3" s="575" t="s">
        <v>259</v>
      </c>
      <c r="W3" s="576"/>
      <c r="X3" s="576"/>
      <c r="Y3" s="577"/>
      <c r="Z3" s="73"/>
      <c r="AA3" s="73"/>
      <c r="AB3" s="73"/>
      <c r="AC3" s="73"/>
      <c r="AD3" s="73"/>
      <c r="AE3" s="73"/>
      <c r="AF3" s="73"/>
      <c r="AG3" s="73"/>
      <c r="AH3" s="73"/>
      <c r="AI3" s="73"/>
      <c r="AJ3" s="73"/>
      <c r="AK3" s="73"/>
    </row>
    <row r="4" spans="1:37" ht="15" customHeight="1" x14ac:dyDescent="0.25">
      <c r="A4" s="584" t="s">
        <v>6</v>
      </c>
      <c r="B4" s="585"/>
      <c r="C4" s="586"/>
      <c r="D4" s="73"/>
      <c r="E4" s="578" t="s">
        <v>32</v>
      </c>
      <c r="F4" s="579"/>
      <c r="G4" s="579"/>
      <c r="H4" s="580"/>
      <c r="I4" s="581" t="s">
        <v>33</v>
      </c>
      <c r="J4" s="582"/>
      <c r="K4" s="582"/>
      <c r="L4" s="582"/>
      <c r="M4" s="582"/>
      <c r="N4" s="582"/>
      <c r="O4" s="582"/>
      <c r="P4" s="583"/>
      <c r="Q4" s="458" t="s">
        <v>258</v>
      </c>
      <c r="R4" s="458" t="s">
        <v>35</v>
      </c>
      <c r="S4" s="458" t="s">
        <v>36</v>
      </c>
      <c r="T4" s="458" t="s">
        <v>37</v>
      </c>
      <c r="U4" s="458" t="s">
        <v>38</v>
      </c>
      <c r="V4" s="458" t="s">
        <v>35</v>
      </c>
      <c r="W4" s="458" t="s">
        <v>36</v>
      </c>
      <c r="X4" s="458" t="s">
        <v>37</v>
      </c>
      <c r="Y4" s="468" t="s">
        <v>38</v>
      </c>
      <c r="Z4" s="73"/>
      <c r="AA4" s="73"/>
      <c r="AB4" s="73"/>
      <c r="AC4" s="73"/>
      <c r="AD4" s="73"/>
      <c r="AE4" s="73"/>
      <c r="AF4" s="73"/>
      <c r="AG4" s="73"/>
      <c r="AH4" s="73"/>
      <c r="AI4" s="73"/>
      <c r="AJ4" s="73"/>
      <c r="AK4" s="73"/>
    </row>
    <row r="5" spans="1:37" ht="15" customHeight="1" x14ac:dyDescent="0.25">
      <c r="A5" s="587"/>
      <c r="B5" s="588"/>
      <c r="C5" s="589"/>
      <c r="D5" s="73"/>
      <c r="E5" s="555" t="s">
        <v>710</v>
      </c>
      <c r="F5" s="556"/>
      <c r="G5" s="556"/>
      <c r="H5" s="556"/>
      <c r="I5" s="556"/>
      <c r="J5" s="556"/>
      <c r="K5" s="556"/>
      <c r="L5" s="556"/>
      <c r="M5" s="556"/>
      <c r="N5" s="556"/>
      <c r="O5" s="556"/>
      <c r="P5" s="299"/>
      <c r="Q5" s="297">
        <f>IF(SUM(Q6:Q9)&gt;0,9999,0)</f>
        <v>0</v>
      </c>
      <c r="R5" s="184"/>
      <c r="S5" s="184"/>
      <c r="T5" s="184"/>
      <c r="U5" s="184"/>
      <c r="V5" s="184"/>
      <c r="W5" s="184"/>
      <c r="X5" s="184"/>
      <c r="Y5" s="185"/>
      <c r="Z5" s="73"/>
      <c r="AA5" s="73"/>
      <c r="AB5" s="73"/>
      <c r="AC5" s="73"/>
      <c r="AD5" s="73"/>
      <c r="AE5" s="73"/>
      <c r="AF5" s="73"/>
      <c r="AG5" s="73"/>
      <c r="AH5" s="73"/>
      <c r="AI5" s="73"/>
      <c r="AJ5" s="73"/>
      <c r="AK5" s="73"/>
    </row>
    <row r="6" spans="1:37" ht="15" customHeight="1" x14ac:dyDescent="0.25">
      <c r="A6" s="532" t="s">
        <v>8</v>
      </c>
      <c r="B6" s="533"/>
      <c r="C6" s="534"/>
      <c r="D6" s="73"/>
      <c r="E6" s="571" t="s">
        <v>711</v>
      </c>
      <c r="F6" s="572"/>
      <c r="G6" s="572"/>
      <c r="H6" s="572"/>
      <c r="I6" s="569" t="s">
        <v>664</v>
      </c>
      <c r="J6" s="570"/>
      <c r="K6" s="570"/>
      <c r="L6" s="570"/>
      <c r="M6" s="570"/>
      <c r="N6" s="570"/>
      <c r="O6" s="570"/>
      <c r="P6" s="570"/>
      <c r="Q6" s="470"/>
      <c r="R6" s="154">
        <v>441</v>
      </c>
      <c r="S6" s="155">
        <v>441</v>
      </c>
      <c r="T6" s="155">
        <v>441</v>
      </c>
      <c r="U6" s="156">
        <v>441</v>
      </c>
      <c r="V6" s="154">
        <f>$Q6*R6</f>
        <v>0</v>
      </c>
      <c r="W6" s="155">
        <f t="shared" ref="W6:Y9" si="0">$Q6*S6</f>
        <v>0</v>
      </c>
      <c r="X6" s="155">
        <f t="shared" si="0"/>
        <v>0</v>
      </c>
      <c r="Y6" s="156">
        <f t="shared" si="0"/>
        <v>0</v>
      </c>
      <c r="Z6" s="73"/>
      <c r="AA6" s="73"/>
      <c r="AB6" s="73"/>
      <c r="AC6" s="73"/>
      <c r="AD6" s="73"/>
      <c r="AE6" s="73"/>
      <c r="AF6" s="73"/>
      <c r="AG6" s="73"/>
      <c r="AH6" s="73"/>
      <c r="AI6" s="73"/>
      <c r="AJ6" s="73"/>
      <c r="AK6" s="73"/>
    </row>
    <row r="7" spans="1:37" ht="15" customHeight="1" x14ac:dyDescent="0.25">
      <c r="A7" s="535"/>
      <c r="B7" s="536"/>
      <c r="C7" s="537"/>
      <c r="D7" s="73"/>
      <c r="E7" s="552" t="s">
        <v>712</v>
      </c>
      <c r="F7" s="553"/>
      <c r="G7" s="553"/>
      <c r="H7" s="553"/>
      <c r="I7" s="557" t="s">
        <v>665</v>
      </c>
      <c r="J7" s="558"/>
      <c r="K7" s="558"/>
      <c r="L7" s="558"/>
      <c r="M7" s="558"/>
      <c r="N7" s="558"/>
      <c r="O7" s="558"/>
      <c r="P7" s="558"/>
      <c r="Q7" s="470"/>
      <c r="R7" s="157">
        <v>567</v>
      </c>
      <c r="S7" s="158">
        <v>567</v>
      </c>
      <c r="T7" s="158">
        <v>567</v>
      </c>
      <c r="U7" s="159">
        <v>567</v>
      </c>
      <c r="V7" s="157">
        <f t="shared" ref="V7" si="1">$Q7*R7</f>
        <v>0</v>
      </c>
      <c r="W7" s="158">
        <f t="shared" ref="W7" si="2">$Q7*S7</f>
        <v>0</v>
      </c>
      <c r="X7" s="158">
        <f t="shared" ref="X7" si="3">$Q7*T7</f>
        <v>0</v>
      </c>
      <c r="Y7" s="159">
        <f t="shared" ref="Y7" si="4">$Q7*U7</f>
        <v>0</v>
      </c>
      <c r="Z7" s="73"/>
      <c r="AA7" s="73"/>
      <c r="AB7" s="73"/>
      <c r="AC7" s="73"/>
      <c r="AD7" s="73"/>
      <c r="AE7" s="73"/>
      <c r="AF7" s="73"/>
      <c r="AG7" s="73"/>
      <c r="AH7" s="73"/>
      <c r="AI7" s="73"/>
      <c r="AJ7" s="73"/>
      <c r="AK7" s="73"/>
    </row>
    <row r="8" spans="1:37" ht="15" customHeight="1" x14ac:dyDescent="0.25">
      <c r="A8" s="591" t="s">
        <v>843</v>
      </c>
      <c r="B8" s="592"/>
      <c r="C8" s="593"/>
      <c r="D8" s="73"/>
      <c r="E8" s="552" t="s">
        <v>713</v>
      </c>
      <c r="F8" s="553"/>
      <c r="G8" s="553"/>
      <c r="H8" s="553"/>
      <c r="I8" s="557" t="s">
        <v>665</v>
      </c>
      <c r="J8" s="558"/>
      <c r="K8" s="558"/>
      <c r="L8" s="558"/>
      <c r="M8" s="558"/>
      <c r="N8" s="558"/>
      <c r="O8" s="558"/>
      <c r="P8" s="558"/>
      <c r="Q8" s="470"/>
      <c r="R8" s="157">
        <v>693</v>
      </c>
      <c r="S8" s="158">
        <v>693</v>
      </c>
      <c r="T8" s="158">
        <v>693</v>
      </c>
      <c r="U8" s="159">
        <v>693</v>
      </c>
      <c r="V8" s="157">
        <f t="shared" ref="V8:V9" si="5">$Q8*R8</f>
        <v>0</v>
      </c>
      <c r="W8" s="158">
        <f t="shared" si="0"/>
        <v>0</v>
      </c>
      <c r="X8" s="158">
        <f t="shared" si="0"/>
        <v>0</v>
      </c>
      <c r="Y8" s="159">
        <f t="shared" si="0"/>
        <v>0</v>
      </c>
      <c r="Z8" s="73"/>
      <c r="AA8" s="73"/>
      <c r="AB8" s="73"/>
      <c r="AC8" s="73"/>
      <c r="AD8" s="73"/>
      <c r="AE8" s="73"/>
      <c r="AF8" s="73"/>
      <c r="AG8" s="73"/>
      <c r="AH8" s="73"/>
      <c r="AI8" s="73"/>
      <c r="AJ8" s="73"/>
      <c r="AK8" s="73"/>
    </row>
    <row r="9" spans="1:37" ht="15" customHeight="1" x14ac:dyDescent="0.25">
      <c r="A9" s="594"/>
      <c r="B9" s="595"/>
      <c r="C9" s="596"/>
      <c r="D9" s="73"/>
      <c r="E9" s="563" t="s">
        <v>714</v>
      </c>
      <c r="F9" s="564"/>
      <c r="G9" s="564"/>
      <c r="H9" s="564"/>
      <c r="I9" s="559" t="s">
        <v>666</v>
      </c>
      <c r="J9" s="560"/>
      <c r="K9" s="560"/>
      <c r="L9" s="560"/>
      <c r="M9" s="560"/>
      <c r="N9" s="560"/>
      <c r="O9" s="560"/>
      <c r="P9" s="560"/>
      <c r="Q9" s="470"/>
      <c r="R9" s="160">
        <v>819</v>
      </c>
      <c r="S9" s="161">
        <v>819</v>
      </c>
      <c r="T9" s="161">
        <v>819</v>
      </c>
      <c r="U9" s="162">
        <v>819</v>
      </c>
      <c r="V9" s="160">
        <f t="shared" si="5"/>
        <v>0</v>
      </c>
      <c r="W9" s="161">
        <f t="shared" si="0"/>
        <v>0</v>
      </c>
      <c r="X9" s="161">
        <f t="shared" si="0"/>
        <v>0</v>
      </c>
      <c r="Y9" s="162">
        <f t="shared" si="0"/>
        <v>0</v>
      </c>
      <c r="Z9" s="73"/>
      <c r="AA9" s="73"/>
      <c r="AB9" s="73"/>
      <c r="AC9" s="73"/>
      <c r="AD9" s="73"/>
      <c r="AE9" s="73"/>
      <c r="AF9" s="73"/>
      <c r="AG9" s="73"/>
      <c r="AH9" s="73"/>
      <c r="AI9" s="73"/>
      <c r="AJ9" s="73"/>
      <c r="AK9" s="73"/>
    </row>
    <row r="10" spans="1:37" ht="15" customHeight="1" x14ac:dyDescent="0.25">
      <c r="A10" s="532" t="s">
        <v>703</v>
      </c>
      <c r="B10" s="533"/>
      <c r="C10" s="534"/>
      <c r="D10" s="73"/>
      <c r="E10" s="555" t="s">
        <v>39</v>
      </c>
      <c r="F10" s="556"/>
      <c r="G10" s="556"/>
      <c r="H10" s="556"/>
      <c r="I10" s="561"/>
      <c r="J10" s="561"/>
      <c r="K10" s="561"/>
      <c r="L10" s="561"/>
      <c r="M10" s="561"/>
      <c r="N10" s="561"/>
      <c r="O10" s="561"/>
      <c r="P10" s="299"/>
      <c r="Q10" s="297">
        <f>IF(SUM(Q11:Q14)&gt;0,9999,0)</f>
        <v>0</v>
      </c>
      <c r="R10" s="212"/>
      <c r="S10" s="212"/>
      <c r="T10" s="212"/>
      <c r="U10" s="212"/>
      <c r="V10" s="212"/>
      <c r="W10" s="212"/>
      <c r="X10" s="212"/>
      <c r="Y10" s="213"/>
      <c r="Z10" s="73"/>
      <c r="AA10" s="73"/>
      <c r="AB10" s="73"/>
      <c r="AC10" s="73"/>
      <c r="AD10" s="73"/>
      <c r="AE10" s="73"/>
      <c r="AF10" s="73"/>
      <c r="AG10" s="73"/>
      <c r="AH10" s="73"/>
      <c r="AI10" s="73"/>
      <c r="AJ10" s="73"/>
      <c r="AK10" s="73"/>
    </row>
    <row r="11" spans="1:37" ht="15" customHeight="1" x14ac:dyDescent="0.25">
      <c r="A11" s="535"/>
      <c r="B11" s="536"/>
      <c r="C11" s="537"/>
      <c r="D11" s="73"/>
      <c r="E11" s="571" t="s">
        <v>40</v>
      </c>
      <c r="F11" s="572"/>
      <c r="G11" s="572"/>
      <c r="H11" s="572"/>
      <c r="I11" s="569" t="s">
        <v>41</v>
      </c>
      <c r="J11" s="570"/>
      <c r="K11" s="570"/>
      <c r="L11" s="570"/>
      <c r="M11" s="570"/>
      <c r="N11" s="570"/>
      <c r="O11" s="570"/>
      <c r="P11" s="570"/>
      <c r="Q11" s="470"/>
      <c r="R11" s="154">
        <v>691.87</v>
      </c>
      <c r="S11" s="155">
        <f>R11*1.12</f>
        <v>774.89440000000013</v>
      </c>
      <c r="T11" s="155">
        <f>S11*1.2</f>
        <v>929.87328000000014</v>
      </c>
      <c r="U11" s="156">
        <f>T11*1.3</f>
        <v>1208.8352640000003</v>
      </c>
      <c r="V11" s="154">
        <f t="shared" ref="V11:Y14" si="6">$Q11*R11</f>
        <v>0</v>
      </c>
      <c r="W11" s="155">
        <f t="shared" si="6"/>
        <v>0</v>
      </c>
      <c r="X11" s="155">
        <f t="shared" si="6"/>
        <v>0</v>
      </c>
      <c r="Y11" s="156">
        <f t="shared" si="6"/>
        <v>0</v>
      </c>
      <c r="Z11" s="73"/>
      <c r="AA11" s="73"/>
      <c r="AB11" s="73"/>
      <c r="AC11" s="73"/>
      <c r="AD11" s="73"/>
      <c r="AE11" s="73"/>
      <c r="AF11" s="73"/>
      <c r="AG11" s="73"/>
      <c r="AH11" s="73"/>
      <c r="AI11" s="73"/>
      <c r="AJ11" s="73"/>
      <c r="AK11" s="73"/>
    </row>
    <row r="12" spans="1:37" ht="15" customHeight="1" x14ac:dyDescent="0.25">
      <c r="A12" s="532" t="s">
        <v>704</v>
      </c>
      <c r="B12" s="533"/>
      <c r="C12" s="534"/>
      <c r="D12" s="73"/>
      <c r="E12" s="552" t="s">
        <v>42</v>
      </c>
      <c r="F12" s="553"/>
      <c r="G12" s="553"/>
      <c r="H12" s="553"/>
      <c r="I12" s="557" t="s">
        <v>43</v>
      </c>
      <c r="J12" s="558"/>
      <c r="K12" s="558"/>
      <c r="L12" s="558"/>
      <c r="M12" s="558"/>
      <c r="N12" s="558"/>
      <c r="O12" s="558"/>
      <c r="P12" s="558"/>
      <c r="Q12" s="470"/>
      <c r="R12" s="157">
        <v>1863</v>
      </c>
      <c r="S12" s="158">
        <f t="shared" ref="S12:S14" si="7">R12*1.12</f>
        <v>2086.5600000000004</v>
      </c>
      <c r="T12" s="158">
        <f t="shared" ref="T12:T14" si="8">S12*1.2</f>
        <v>2503.8720000000003</v>
      </c>
      <c r="U12" s="159">
        <f t="shared" ref="U12:U14" si="9">T12*1.3</f>
        <v>3255.0336000000007</v>
      </c>
      <c r="V12" s="157">
        <f t="shared" si="6"/>
        <v>0</v>
      </c>
      <c r="W12" s="158">
        <f t="shared" si="6"/>
        <v>0</v>
      </c>
      <c r="X12" s="158">
        <f t="shared" si="6"/>
        <v>0</v>
      </c>
      <c r="Y12" s="159">
        <f t="shared" si="6"/>
        <v>0</v>
      </c>
      <c r="Z12" s="73"/>
      <c r="AA12" s="73"/>
      <c r="AB12" s="73"/>
      <c r="AC12" s="73"/>
      <c r="AD12" s="73"/>
      <c r="AE12" s="73"/>
      <c r="AF12" s="73"/>
      <c r="AG12" s="73"/>
      <c r="AH12" s="73"/>
      <c r="AI12" s="73"/>
      <c r="AJ12" s="73"/>
      <c r="AK12" s="73"/>
    </row>
    <row r="13" spans="1:37" ht="15" customHeight="1" x14ac:dyDescent="0.25">
      <c r="A13" s="535"/>
      <c r="B13" s="536"/>
      <c r="C13" s="537"/>
      <c r="D13" s="73"/>
      <c r="E13" s="552" t="s">
        <v>44</v>
      </c>
      <c r="F13" s="553"/>
      <c r="G13" s="553"/>
      <c r="H13" s="553"/>
      <c r="I13" s="557" t="s">
        <v>45</v>
      </c>
      <c r="J13" s="558"/>
      <c r="K13" s="558"/>
      <c r="L13" s="558"/>
      <c r="M13" s="558"/>
      <c r="N13" s="558"/>
      <c r="O13" s="558"/>
      <c r="P13" s="558"/>
      <c r="Q13" s="470"/>
      <c r="R13" s="157">
        <v>4191.75</v>
      </c>
      <c r="S13" s="158">
        <f t="shared" si="7"/>
        <v>4694.76</v>
      </c>
      <c r="T13" s="158">
        <f t="shared" si="8"/>
        <v>5633.7120000000004</v>
      </c>
      <c r="U13" s="159">
        <f t="shared" si="9"/>
        <v>7323.825600000001</v>
      </c>
      <c r="V13" s="157">
        <f t="shared" si="6"/>
        <v>0</v>
      </c>
      <c r="W13" s="158">
        <f t="shared" si="6"/>
        <v>0</v>
      </c>
      <c r="X13" s="158">
        <f t="shared" si="6"/>
        <v>0</v>
      </c>
      <c r="Y13" s="159">
        <f t="shared" si="6"/>
        <v>0</v>
      </c>
      <c r="Z13" s="73"/>
      <c r="AA13" s="73"/>
      <c r="AB13" s="73"/>
      <c r="AC13" s="73"/>
      <c r="AD13" s="73"/>
      <c r="AE13" s="73"/>
      <c r="AF13" s="73"/>
      <c r="AG13" s="73"/>
      <c r="AH13" s="73"/>
      <c r="AI13" s="73"/>
      <c r="AJ13" s="73"/>
      <c r="AK13" s="73"/>
    </row>
    <row r="14" spans="1:37" ht="15" customHeight="1" x14ac:dyDescent="0.25">
      <c r="A14" s="532" t="s">
        <v>705</v>
      </c>
      <c r="B14" s="533"/>
      <c r="C14" s="534"/>
      <c r="D14" s="73"/>
      <c r="E14" s="563" t="s">
        <v>46</v>
      </c>
      <c r="F14" s="564"/>
      <c r="G14" s="564"/>
      <c r="H14" s="564"/>
      <c r="I14" s="559" t="s">
        <v>47</v>
      </c>
      <c r="J14" s="560"/>
      <c r="K14" s="560"/>
      <c r="L14" s="560"/>
      <c r="M14" s="560"/>
      <c r="N14" s="560"/>
      <c r="O14" s="560"/>
      <c r="P14" s="560"/>
      <c r="Q14" s="470"/>
      <c r="R14" s="160">
        <v>6601.5</v>
      </c>
      <c r="S14" s="161">
        <f t="shared" si="7"/>
        <v>7393.68</v>
      </c>
      <c r="T14" s="161">
        <f t="shared" si="8"/>
        <v>8872.4159999999993</v>
      </c>
      <c r="U14" s="162">
        <f t="shared" si="9"/>
        <v>11534.140799999999</v>
      </c>
      <c r="V14" s="160">
        <f t="shared" si="6"/>
        <v>0</v>
      </c>
      <c r="W14" s="161">
        <f t="shared" si="6"/>
        <v>0</v>
      </c>
      <c r="X14" s="161">
        <f t="shared" si="6"/>
        <v>0</v>
      </c>
      <c r="Y14" s="162">
        <f t="shared" si="6"/>
        <v>0</v>
      </c>
      <c r="Z14" s="73"/>
      <c r="AA14" s="73"/>
      <c r="AB14" s="73"/>
      <c r="AC14" s="73"/>
      <c r="AD14" s="73"/>
      <c r="AE14" s="73"/>
      <c r="AF14" s="73"/>
      <c r="AG14" s="73"/>
      <c r="AH14" s="73"/>
      <c r="AI14" s="73"/>
      <c r="AJ14" s="73"/>
      <c r="AK14" s="73"/>
    </row>
    <row r="15" spans="1:37" ht="15" customHeight="1" x14ac:dyDescent="0.25">
      <c r="A15" s="535"/>
      <c r="B15" s="536"/>
      <c r="C15" s="537"/>
      <c r="D15" s="73"/>
      <c r="E15" s="555" t="s">
        <v>48</v>
      </c>
      <c r="F15" s="556"/>
      <c r="G15" s="556"/>
      <c r="H15" s="556"/>
      <c r="I15" s="562"/>
      <c r="J15" s="562"/>
      <c r="K15" s="562"/>
      <c r="L15" s="562"/>
      <c r="M15" s="562"/>
      <c r="N15" s="562"/>
      <c r="O15" s="562"/>
      <c r="P15" s="300"/>
      <c r="Q15" s="297">
        <f>IF(SUM(Q16:Q17)&gt;0,9999,0)</f>
        <v>0</v>
      </c>
      <c r="R15" s="212"/>
      <c r="S15" s="212"/>
      <c r="T15" s="212"/>
      <c r="U15" s="212"/>
      <c r="V15" s="212"/>
      <c r="W15" s="212"/>
      <c r="X15" s="212"/>
      <c r="Y15" s="213"/>
      <c r="Z15" s="73"/>
      <c r="AA15" s="73"/>
      <c r="AB15" s="73"/>
      <c r="AC15" s="73"/>
      <c r="AD15" s="73"/>
      <c r="AE15" s="73"/>
      <c r="AF15" s="73"/>
      <c r="AG15" s="73"/>
      <c r="AH15" s="73"/>
      <c r="AI15" s="73"/>
      <c r="AJ15" s="73"/>
      <c r="AK15" s="73"/>
    </row>
    <row r="16" spans="1:37" ht="15" customHeight="1" x14ac:dyDescent="0.25">
      <c r="A16" s="532" t="s">
        <v>706</v>
      </c>
      <c r="B16" s="533"/>
      <c r="C16" s="534"/>
      <c r="D16" s="73"/>
      <c r="E16" s="571" t="s">
        <v>49</v>
      </c>
      <c r="F16" s="572"/>
      <c r="G16" s="572"/>
      <c r="H16" s="572"/>
      <c r="I16" s="569" t="s">
        <v>50</v>
      </c>
      <c r="J16" s="570"/>
      <c r="K16" s="570"/>
      <c r="L16" s="570"/>
      <c r="M16" s="570"/>
      <c r="N16" s="570"/>
      <c r="O16" s="570"/>
      <c r="P16" s="570"/>
      <c r="Q16" s="470"/>
      <c r="R16" s="154">
        <v>163.12</v>
      </c>
      <c r="S16" s="155">
        <f>R16*1.12</f>
        <v>182.69440000000003</v>
      </c>
      <c r="T16" s="155">
        <f>S16*1.2</f>
        <v>219.23328000000004</v>
      </c>
      <c r="U16" s="156">
        <f>T16*1.3</f>
        <v>285.00326400000006</v>
      </c>
      <c r="V16" s="154">
        <f t="shared" ref="V16:Y17" si="10">$Q16*R16</f>
        <v>0</v>
      </c>
      <c r="W16" s="155">
        <f t="shared" si="10"/>
        <v>0</v>
      </c>
      <c r="X16" s="155">
        <f t="shared" si="10"/>
        <v>0</v>
      </c>
      <c r="Y16" s="156">
        <f t="shared" si="10"/>
        <v>0</v>
      </c>
      <c r="Z16" s="73"/>
      <c r="AA16" s="73"/>
      <c r="AB16" s="73"/>
      <c r="AC16" s="73"/>
      <c r="AD16" s="73"/>
      <c r="AE16" s="73"/>
      <c r="AF16" s="73"/>
      <c r="AG16" s="73"/>
      <c r="AH16" s="73"/>
      <c r="AI16" s="73"/>
      <c r="AJ16" s="73"/>
      <c r="AK16" s="73"/>
    </row>
    <row r="17" spans="1:37" ht="15" customHeight="1" x14ac:dyDescent="0.25">
      <c r="A17" s="535"/>
      <c r="B17" s="536"/>
      <c r="C17" s="537"/>
      <c r="D17" s="73"/>
      <c r="E17" s="563" t="s">
        <v>51</v>
      </c>
      <c r="F17" s="564"/>
      <c r="G17" s="564"/>
      <c r="H17" s="564"/>
      <c r="I17" s="559" t="s">
        <v>52</v>
      </c>
      <c r="J17" s="560"/>
      <c r="K17" s="560"/>
      <c r="L17" s="560"/>
      <c r="M17" s="560"/>
      <c r="N17" s="560"/>
      <c r="O17" s="560"/>
      <c r="P17" s="560"/>
      <c r="Q17" s="470"/>
      <c r="R17" s="160">
        <v>149.62</v>
      </c>
      <c r="S17" s="161">
        <f>R17*1.12</f>
        <v>167.57440000000003</v>
      </c>
      <c r="T17" s="161">
        <f>S17*1.2</f>
        <v>201.08928000000003</v>
      </c>
      <c r="U17" s="162">
        <f>T17*1.3</f>
        <v>261.41606400000006</v>
      </c>
      <c r="V17" s="160">
        <f t="shared" si="10"/>
        <v>0</v>
      </c>
      <c r="W17" s="161">
        <f t="shared" si="10"/>
        <v>0</v>
      </c>
      <c r="X17" s="161">
        <f t="shared" si="10"/>
        <v>0</v>
      </c>
      <c r="Y17" s="162">
        <f t="shared" si="10"/>
        <v>0</v>
      </c>
      <c r="Z17" s="73"/>
      <c r="AA17" s="73"/>
      <c r="AB17" s="73"/>
      <c r="AC17" s="73"/>
      <c r="AD17" s="73"/>
      <c r="AE17" s="73"/>
      <c r="AF17" s="73"/>
      <c r="AG17" s="73"/>
      <c r="AH17" s="73"/>
      <c r="AI17" s="73"/>
      <c r="AJ17" s="73"/>
      <c r="AK17" s="73"/>
    </row>
    <row r="18" spans="1:37" ht="15" customHeight="1" x14ac:dyDescent="0.25">
      <c r="A18" s="532" t="s">
        <v>707</v>
      </c>
      <c r="B18" s="533"/>
      <c r="C18" s="534"/>
      <c r="D18" s="73"/>
      <c r="E18" s="555" t="s">
        <v>53</v>
      </c>
      <c r="F18" s="556"/>
      <c r="G18" s="556"/>
      <c r="H18" s="556"/>
      <c r="I18" s="562"/>
      <c r="J18" s="562"/>
      <c r="K18" s="562"/>
      <c r="L18" s="562"/>
      <c r="M18" s="562"/>
      <c r="N18" s="562"/>
      <c r="O18" s="562"/>
      <c r="P18" s="300"/>
      <c r="Q18" s="297">
        <f>IF(SUM(Q19:Q19)&gt;0,9999,0)</f>
        <v>0</v>
      </c>
      <c r="R18" s="212"/>
      <c r="S18" s="212"/>
      <c r="T18" s="212"/>
      <c r="U18" s="212"/>
      <c r="V18" s="212"/>
      <c r="W18" s="212"/>
      <c r="X18" s="212"/>
      <c r="Y18" s="213"/>
      <c r="Z18" s="73"/>
      <c r="AA18" s="73"/>
      <c r="AB18" s="73"/>
      <c r="AC18" s="73"/>
      <c r="AD18" s="73"/>
      <c r="AE18" s="73"/>
      <c r="AF18" s="73"/>
      <c r="AG18" s="73"/>
      <c r="AH18" s="73"/>
      <c r="AI18" s="73"/>
      <c r="AJ18" s="73"/>
      <c r="AK18" s="73"/>
    </row>
    <row r="19" spans="1:37" ht="15" customHeight="1" x14ac:dyDescent="0.25">
      <c r="A19" s="535"/>
      <c r="B19" s="536"/>
      <c r="C19" s="537"/>
      <c r="D19" s="73"/>
      <c r="E19" s="573" t="s">
        <v>54</v>
      </c>
      <c r="F19" s="574"/>
      <c r="G19" s="574"/>
      <c r="H19" s="574"/>
      <c r="I19" s="567" t="s">
        <v>55</v>
      </c>
      <c r="J19" s="568"/>
      <c r="K19" s="568"/>
      <c r="L19" s="568"/>
      <c r="M19" s="568"/>
      <c r="N19" s="568"/>
      <c r="O19" s="568"/>
      <c r="P19" s="568"/>
      <c r="Q19" s="470"/>
      <c r="R19" s="165">
        <v>102.38</v>
      </c>
      <c r="S19" s="166">
        <f>R19*1.12</f>
        <v>114.66560000000001</v>
      </c>
      <c r="T19" s="166">
        <f>S19*1.2</f>
        <v>137.59872000000001</v>
      </c>
      <c r="U19" s="167">
        <f>T19*1.3</f>
        <v>178.87833600000002</v>
      </c>
      <c r="V19" s="165">
        <f t="shared" ref="V19:Y19" si="11">$Q19*R19</f>
        <v>0</v>
      </c>
      <c r="W19" s="166">
        <f t="shared" si="11"/>
        <v>0</v>
      </c>
      <c r="X19" s="166">
        <f t="shared" si="11"/>
        <v>0</v>
      </c>
      <c r="Y19" s="167">
        <f t="shared" si="11"/>
        <v>0</v>
      </c>
      <c r="Z19" s="73"/>
      <c r="AA19" s="73"/>
      <c r="AB19" s="73"/>
      <c r="AC19" s="73"/>
      <c r="AD19" s="73"/>
      <c r="AE19" s="73"/>
      <c r="AF19" s="73"/>
      <c r="AG19" s="73"/>
      <c r="AH19" s="73"/>
      <c r="AI19" s="73"/>
      <c r="AJ19" s="73"/>
      <c r="AK19" s="73"/>
    </row>
    <row r="20" spans="1:37" ht="15" customHeight="1" x14ac:dyDescent="0.25">
      <c r="A20" s="532" t="s">
        <v>708</v>
      </c>
      <c r="B20" s="533"/>
      <c r="C20" s="534"/>
      <c r="D20" s="73"/>
      <c r="E20" s="555" t="s">
        <v>56</v>
      </c>
      <c r="F20" s="556"/>
      <c r="G20" s="556"/>
      <c r="H20" s="556"/>
      <c r="I20" s="562"/>
      <c r="J20" s="562"/>
      <c r="K20" s="562"/>
      <c r="L20" s="562"/>
      <c r="M20" s="562"/>
      <c r="N20" s="562"/>
      <c r="O20" s="562"/>
      <c r="P20" s="300"/>
      <c r="Q20" s="297">
        <f>IF(SUM(Q21:Q28)&gt;0,9999,0)</f>
        <v>0</v>
      </c>
      <c r="R20" s="212"/>
      <c r="S20" s="212"/>
      <c r="T20" s="212"/>
      <c r="U20" s="212"/>
      <c r="V20" s="212"/>
      <c r="W20" s="212"/>
      <c r="X20" s="212"/>
      <c r="Y20" s="213"/>
      <c r="Z20" s="73"/>
      <c r="AA20" s="73"/>
      <c r="AB20" s="73"/>
      <c r="AC20" s="73"/>
      <c r="AD20" s="73"/>
      <c r="AE20" s="73"/>
      <c r="AF20" s="73"/>
      <c r="AG20" s="73"/>
      <c r="AH20" s="73"/>
      <c r="AI20" s="73"/>
      <c r="AJ20" s="73"/>
      <c r="AK20" s="73"/>
    </row>
    <row r="21" spans="1:37" ht="15" customHeight="1" x14ac:dyDescent="0.25">
      <c r="A21" s="535"/>
      <c r="B21" s="536"/>
      <c r="C21" s="537"/>
      <c r="D21" s="73"/>
      <c r="E21" s="571" t="s">
        <v>57</v>
      </c>
      <c r="F21" s="572"/>
      <c r="G21" s="572"/>
      <c r="H21" s="572"/>
      <c r="I21" s="569" t="s">
        <v>58</v>
      </c>
      <c r="J21" s="570"/>
      <c r="K21" s="570"/>
      <c r="L21" s="570"/>
      <c r="M21" s="570"/>
      <c r="N21" s="570"/>
      <c r="O21" s="570"/>
      <c r="P21" s="570"/>
      <c r="Q21" s="470"/>
      <c r="R21" s="154">
        <v>219.38</v>
      </c>
      <c r="S21" s="155">
        <f>R21*1.12</f>
        <v>245.70560000000003</v>
      </c>
      <c r="T21" s="155">
        <f>S21*1.2</f>
        <v>294.84672</v>
      </c>
      <c r="U21" s="156">
        <f>T21*1.3</f>
        <v>383.30073600000003</v>
      </c>
      <c r="V21" s="154">
        <f t="shared" ref="V21:Y28" si="12">$Q21*R21</f>
        <v>0</v>
      </c>
      <c r="W21" s="155">
        <f t="shared" si="12"/>
        <v>0</v>
      </c>
      <c r="X21" s="155">
        <f t="shared" si="12"/>
        <v>0</v>
      </c>
      <c r="Y21" s="156">
        <f t="shared" si="12"/>
        <v>0</v>
      </c>
      <c r="Z21" s="73"/>
      <c r="AA21" s="73"/>
      <c r="AB21" s="73"/>
      <c r="AC21" s="73"/>
      <c r="AD21" s="73"/>
      <c r="AE21" s="73"/>
      <c r="AF21" s="73"/>
      <c r="AG21" s="73"/>
      <c r="AH21" s="73"/>
      <c r="AI21" s="73"/>
      <c r="AJ21" s="73"/>
      <c r="AK21" s="73"/>
    </row>
    <row r="22" spans="1:37" ht="15" customHeight="1" x14ac:dyDescent="0.25">
      <c r="A22" s="584" t="s">
        <v>14</v>
      </c>
      <c r="B22" s="585"/>
      <c r="C22" s="586"/>
      <c r="D22" s="73"/>
      <c r="E22" s="552" t="s">
        <v>59</v>
      </c>
      <c r="F22" s="553"/>
      <c r="G22" s="553"/>
      <c r="H22" s="553"/>
      <c r="I22" s="557" t="s">
        <v>60</v>
      </c>
      <c r="J22" s="558"/>
      <c r="K22" s="558"/>
      <c r="L22" s="558"/>
      <c r="M22" s="558"/>
      <c r="N22" s="558"/>
      <c r="O22" s="558"/>
      <c r="P22" s="558"/>
      <c r="Q22" s="470"/>
      <c r="R22" s="157">
        <v>306</v>
      </c>
      <c r="S22" s="158">
        <f t="shared" ref="S22:S28" si="13">R22*1.12</f>
        <v>342.72</v>
      </c>
      <c r="T22" s="158">
        <f t="shared" ref="T22:T28" si="14">S22*1.2</f>
        <v>411.26400000000001</v>
      </c>
      <c r="U22" s="159">
        <f t="shared" ref="U22:U28" si="15">T22*1.3</f>
        <v>534.64319999999998</v>
      </c>
      <c r="V22" s="157">
        <f t="shared" si="12"/>
        <v>0</v>
      </c>
      <c r="W22" s="158">
        <f t="shared" si="12"/>
        <v>0</v>
      </c>
      <c r="X22" s="158">
        <f t="shared" si="12"/>
        <v>0</v>
      </c>
      <c r="Y22" s="159">
        <f t="shared" si="12"/>
        <v>0</v>
      </c>
      <c r="Z22" s="73"/>
      <c r="AA22" s="73"/>
      <c r="AB22" s="73"/>
      <c r="AC22" s="73"/>
      <c r="AD22" s="73"/>
      <c r="AE22" s="73"/>
      <c r="AF22" s="73"/>
      <c r="AG22" s="73"/>
      <c r="AH22" s="73"/>
      <c r="AI22" s="73"/>
      <c r="AJ22" s="73"/>
      <c r="AK22" s="73"/>
    </row>
    <row r="23" spans="1:37" ht="15" customHeight="1" x14ac:dyDescent="0.25">
      <c r="A23" s="587"/>
      <c r="B23" s="588"/>
      <c r="C23" s="589"/>
      <c r="D23" s="73"/>
      <c r="E23" s="552" t="s">
        <v>61</v>
      </c>
      <c r="F23" s="553"/>
      <c r="G23" s="553"/>
      <c r="H23" s="553"/>
      <c r="I23" s="557" t="s">
        <v>62</v>
      </c>
      <c r="J23" s="558"/>
      <c r="K23" s="558"/>
      <c r="L23" s="558"/>
      <c r="M23" s="558"/>
      <c r="N23" s="558"/>
      <c r="O23" s="558"/>
      <c r="P23" s="558"/>
      <c r="Q23" s="470"/>
      <c r="R23" s="157">
        <v>382.5</v>
      </c>
      <c r="S23" s="158">
        <f t="shared" si="13"/>
        <v>428.40000000000003</v>
      </c>
      <c r="T23" s="158">
        <f t="shared" si="14"/>
        <v>514.08000000000004</v>
      </c>
      <c r="U23" s="159">
        <f t="shared" si="15"/>
        <v>668.30400000000009</v>
      </c>
      <c r="V23" s="157">
        <f t="shared" si="12"/>
        <v>0</v>
      </c>
      <c r="W23" s="158">
        <f t="shared" si="12"/>
        <v>0</v>
      </c>
      <c r="X23" s="158">
        <f t="shared" si="12"/>
        <v>0</v>
      </c>
      <c r="Y23" s="159">
        <f t="shared" si="12"/>
        <v>0</v>
      </c>
      <c r="Z23" s="73"/>
      <c r="AA23" s="73"/>
      <c r="AB23" s="73"/>
      <c r="AC23" s="73"/>
      <c r="AD23" s="73"/>
      <c r="AE23" s="73"/>
      <c r="AF23" s="73"/>
      <c r="AG23" s="73"/>
      <c r="AH23" s="73"/>
      <c r="AI23" s="73"/>
      <c r="AJ23" s="73"/>
      <c r="AK23" s="73"/>
    </row>
    <row r="24" spans="1:37" ht="15" customHeight="1" x14ac:dyDescent="0.25">
      <c r="A24" s="584" t="s">
        <v>17</v>
      </c>
      <c r="B24" s="585"/>
      <c r="C24" s="586"/>
      <c r="D24" s="73"/>
      <c r="E24" s="552" t="s">
        <v>63</v>
      </c>
      <c r="F24" s="553"/>
      <c r="G24" s="553"/>
      <c r="H24" s="553"/>
      <c r="I24" s="557" t="s">
        <v>64</v>
      </c>
      <c r="J24" s="558"/>
      <c r="K24" s="558"/>
      <c r="L24" s="558"/>
      <c r="M24" s="558"/>
      <c r="N24" s="558"/>
      <c r="O24" s="558"/>
      <c r="P24" s="558"/>
      <c r="Q24" s="470"/>
      <c r="R24" s="157">
        <v>448.88</v>
      </c>
      <c r="S24" s="158">
        <f t="shared" si="13"/>
        <v>502.74560000000002</v>
      </c>
      <c r="T24" s="158">
        <f t="shared" si="14"/>
        <v>603.29471999999998</v>
      </c>
      <c r="U24" s="159">
        <f t="shared" si="15"/>
        <v>784.28313600000001</v>
      </c>
      <c r="V24" s="157">
        <f t="shared" si="12"/>
        <v>0</v>
      </c>
      <c r="W24" s="158">
        <f t="shared" si="12"/>
        <v>0</v>
      </c>
      <c r="X24" s="158">
        <f t="shared" si="12"/>
        <v>0</v>
      </c>
      <c r="Y24" s="159">
        <f t="shared" si="12"/>
        <v>0</v>
      </c>
      <c r="Z24" s="73"/>
      <c r="AA24" s="73"/>
      <c r="AB24" s="73"/>
      <c r="AC24" s="73"/>
      <c r="AD24" s="73"/>
      <c r="AE24" s="73"/>
      <c r="AF24" s="73"/>
      <c r="AG24" s="73"/>
      <c r="AH24" s="73"/>
      <c r="AI24" s="73"/>
      <c r="AJ24" s="73"/>
      <c r="AK24" s="73"/>
    </row>
    <row r="25" spans="1:37" ht="15" customHeight="1" x14ac:dyDescent="0.25">
      <c r="A25" s="587"/>
      <c r="B25" s="588"/>
      <c r="C25" s="589"/>
      <c r="D25" s="73"/>
      <c r="E25" s="552" t="s">
        <v>65</v>
      </c>
      <c r="F25" s="553"/>
      <c r="G25" s="553"/>
      <c r="H25" s="553"/>
      <c r="I25" s="557" t="s">
        <v>66</v>
      </c>
      <c r="J25" s="558"/>
      <c r="K25" s="558"/>
      <c r="L25" s="558"/>
      <c r="M25" s="558"/>
      <c r="N25" s="558"/>
      <c r="O25" s="558"/>
      <c r="P25" s="558"/>
      <c r="Q25" s="470"/>
      <c r="R25" s="157">
        <v>1192.5</v>
      </c>
      <c r="S25" s="158">
        <f t="shared" si="13"/>
        <v>1335.6000000000001</v>
      </c>
      <c r="T25" s="158">
        <f t="shared" si="14"/>
        <v>1602.72</v>
      </c>
      <c r="U25" s="159">
        <f t="shared" si="15"/>
        <v>2083.5360000000001</v>
      </c>
      <c r="V25" s="157">
        <f t="shared" si="12"/>
        <v>0</v>
      </c>
      <c r="W25" s="158">
        <f t="shared" si="12"/>
        <v>0</v>
      </c>
      <c r="X25" s="158">
        <f t="shared" si="12"/>
        <v>0</v>
      </c>
      <c r="Y25" s="159">
        <f t="shared" si="12"/>
        <v>0</v>
      </c>
      <c r="Z25" s="73"/>
      <c r="AA25" s="73"/>
      <c r="AB25" s="73"/>
      <c r="AC25" s="73"/>
      <c r="AD25" s="73"/>
      <c r="AE25" s="73"/>
      <c r="AF25" s="73"/>
      <c r="AG25" s="73"/>
      <c r="AH25" s="73"/>
      <c r="AI25" s="73"/>
      <c r="AJ25" s="73"/>
      <c r="AK25" s="73"/>
    </row>
    <row r="26" spans="1:37" ht="15" customHeight="1" x14ac:dyDescent="0.25">
      <c r="A26" s="584" t="s">
        <v>19</v>
      </c>
      <c r="B26" s="585"/>
      <c r="C26" s="586"/>
      <c r="D26" s="73"/>
      <c r="E26" s="552" t="s">
        <v>67</v>
      </c>
      <c r="F26" s="553"/>
      <c r="G26" s="553"/>
      <c r="H26" s="553"/>
      <c r="I26" s="557" t="s">
        <v>68</v>
      </c>
      <c r="J26" s="558"/>
      <c r="K26" s="558"/>
      <c r="L26" s="558"/>
      <c r="M26" s="558"/>
      <c r="N26" s="558"/>
      <c r="O26" s="558"/>
      <c r="P26" s="558"/>
      <c r="Q26" s="470"/>
      <c r="R26" s="157"/>
      <c r="S26" s="158">
        <f t="shared" si="13"/>
        <v>0</v>
      </c>
      <c r="T26" s="158">
        <f t="shared" si="14"/>
        <v>0</v>
      </c>
      <c r="U26" s="159">
        <f t="shared" si="15"/>
        <v>0</v>
      </c>
      <c r="V26" s="157">
        <f t="shared" si="12"/>
        <v>0</v>
      </c>
      <c r="W26" s="158">
        <f t="shared" si="12"/>
        <v>0</v>
      </c>
      <c r="X26" s="158">
        <f t="shared" si="12"/>
        <v>0</v>
      </c>
      <c r="Y26" s="159">
        <f t="shared" si="12"/>
        <v>0</v>
      </c>
      <c r="Z26" s="73"/>
      <c r="AA26" s="73"/>
      <c r="AB26" s="73"/>
      <c r="AC26" s="73"/>
      <c r="AD26" s="73"/>
      <c r="AE26" s="73"/>
      <c r="AF26" s="73"/>
      <c r="AG26" s="73"/>
      <c r="AH26" s="73"/>
      <c r="AI26" s="73"/>
      <c r="AJ26" s="73"/>
      <c r="AK26" s="73"/>
    </row>
    <row r="27" spans="1:37" ht="15" customHeight="1" x14ac:dyDescent="0.25">
      <c r="A27" s="587"/>
      <c r="B27" s="588"/>
      <c r="C27" s="589"/>
      <c r="D27" s="73"/>
      <c r="E27" s="552" t="s">
        <v>69</v>
      </c>
      <c r="F27" s="553"/>
      <c r="G27" s="553"/>
      <c r="H27" s="553"/>
      <c r="I27" s="557" t="s">
        <v>70</v>
      </c>
      <c r="J27" s="558"/>
      <c r="K27" s="558"/>
      <c r="L27" s="558"/>
      <c r="M27" s="558"/>
      <c r="N27" s="558"/>
      <c r="O27" s="558"/>
      <c r="P27" s="558"/>
      <c r="Q27" s="470"/>
      <c r="R27" s="157">
        <v>0</v>
      </c>
      <c r="S27" s="158">
        <f t="shared" si="13"/>
        <v>0</v>
      </c>
      <c r="T27" s="158">
        <f t="shared" si="14"/>
        <v>0</v>
      </c>
      <c r="U27" s="159">
        <f t="shared" si="15"/>
        <v>0</v>
      </c>
      <c r="V27" s="157">
        <f t="shared" si="12"/>
        <v>0</v>
      </c>
      <c r="W27" s="158">
        <f t="shared" si="12"/>
        <v>0</v>
      </c>
      <c r="X27" s="158">
        <f t="shared" si="12"/>
        <v>0</v>
      </c>
      <c r="Y27" s="159">
        <f t="shared" si="12"/>
        <v>0</v>
      </c>
      <c r="Z27" s="73"/>
      <c r="AA27" s="73"/>
      <c r="AB27" s="73"/>
      <c r="AC27" s="73"/>
      <c r="AD27" s="73"/>
      <c r="AE27" s="73"/>
      <c r="AF27" s="73"/>
      <c r="AG27" s="73"/>
      <c r="AH27" s="73"/>
      <c r="AI27" s="73"/>
      <c r="AJ27" s="73"/>
      <c r="AK27" s="73"/>
    </row>
    <row r="28" spans="1:37" ht="15" customHeight="1" x14ac:dyDescent="0.25">
      <c r="D28" s="73"/>
      <c r="E28" s="563" t="s">
        <v>71</v>
      </c>
      <c r="F28" s="564"/>
      <c r="G28" s="564"/>
      <c r="H28" s="564"/>
      <c r="I28" s="559" t="s">
        <v>72</v>
      </c>
      <c r="J28" s="560"/>
      <c r="K28" s="560"/>
      <c r="L28" s="560"/>
      <c r="M28" s="560"/>
      <c r="N28" s="560"/>
      <c r="O28" s="560"/>
      <c r="P28" s="560"/>
      <c r="Q28" s="470"/>
      <c r="R28" s="160">
        <v>0</v>
      </c>
      <c r="S28" s="161">
        <f t="shared" si="13"/>
        <v>0</v>
      </c>
      <c r="T28" s="161">
        <f t="shared" si="14"/>
        <v>0</v>
      </c>
      <c r="U28" s="162">
        <f t="shared" si="15"/>
        <v>0</v>
      </c>
      <c r="V28" s="160">
        <f t="shared" si="12"/>
        <v>0</v>
      </c>
      <c r="W28" s="161">
        <f t="shared" si="12"/>
        <v>0</v>
      </c>
      <c r="X28" s="161">
        <f t="shared" si="12"/>
        <v>0</v>
      </c>
      <c r="Y28" s="162">
        <f t="shared" si="12"/>
        <v>0</v>
      </c>
      <c r="Z28" s="73"/>
      <c r="AA28" s="73"/>
      <c r="AB28" s="73"/>
      <c r="AC28" s="73"/>
      <c r="AD28" s="73"/>
      <c r="AE28" s="73"/>
      <c r="AF28" s="73"/>
      <c r="AG28" s="73"/>
      <c r="AH28" s="73"/>
      <c r="AI28" s="73"/>
      <c r="AJ28" s="73"/>
      <c r="AK28" s="73"/>
    </row>
    <row r="29" spans="1:37" ht="15" customHeight="1" x14ac:dyDescent="0.25">
      <c r="D29" s="73"/>
      <c r="E29" s="134"/>
      <c r="F29" s="134"/>
      <c r="G29" s="134"/>
      <c r="H29" s="134"/>
      <c r="I29" s="134"/>
      <c r="J29" s="134"/>
      <c r="K29" s="134"/>
      <c r="L29" s="134"/>
      <c r="M29" s="134"/>
      <c r="N29" s="134"/>
      <c r="O29" s="134"/>
      <c r="P29" s="134"/>
      <c r="Q29" s="134"/>
      <c r="R29" s="134"/>
      <c r="S29" s="134"/>
      <c r="T29" s="134"/>
      <c r="U29" s="134"/>
      <c r="V29" s="134"/>
      <c r="W29" s="134"/>
      <c r="X29" s="134"/>
      <c r="Y29" s="134"/>
      <c r="Z29" s="73"/>
      <c r="AA29" s="73"/>
      <c r="AB29" s="73"/>
      <c r="AC29" s="73"/>
      <c r="AD29" s="73"/>
      <c r="AE29" s="73"/>
      <c r="AF29" s="73"/>
      <c r="AG29" s="73"/>
      <c r="AH29" s="73"/>
      <c r="AI29" s="73"/>
      <c r="AJ29" s="73"/>
      <c r="AK29" s="73"/>
    </row>
    <row r="30" spans="1:37" ht="15" customHeight="1" x14ac:dyDescent="0.25">
      <c r="A30" s="539" t="s">
        <v>24</v>
      </c>
      <c r="B30" s="539"/>
      <c r="C30" s="539"/>
      <c r="D30" s="73"/>
      <c r="E30" s="134"/>
      <c r="F30" s="134"/>
      <c r="G30" s="134"/>
      <c r="H30" s="134"/>
      <c r="I30" s="134"/>
      <c r="J30" s="134"/>
      <c r="K30" s="134"/>
      <c r="L30" s="134"/>
      <c r="M30" s="134"/>
      <c r="N30" s="134"/>
      <c r="O30" s="134"/>
      <c r="P30" s="134"/>
      <c r="Q30" s="134"/>
      <c r="R30" s="134"/>
      <c r="S30" s="134"/>
      <c r="T30" s="134"/>
      <c r="U30" s="134"/>
      <c r="V30" s="134"/>
      <c r="W30" s="134"/>
      <c r="X30" s="134"/>
      <c r="Y30" s="134"/>
      <c r="Z30" s="73"/>
      <c r="AA30" s="73"/>
      <c r="AB30" s="73"/>
      <c r="AC30" s="73"/>
      <c r="AD30" s="73"/>
      <c r="AE30" s="73"/>
      <c r="AF30" s="73"/>
      <c r="AG30" s="73"/>
      <c r="AH30" s="73"/>
      <c r="AI30" s="73"/>
      <c r="AJ30" s="73"/>
      <c r="AK30" s="73"/>
    </row>
    <row r="31" spans="1:37" ht="15" customHeight="1" x14ac:dyDescent="0.25">
      <c r="A31" s="132" t="s">
        <v>98</v>
      </c>
      <c r="B31" s="152"/>
      <c r="C31" s="152"/>
      <c r="D31" s="73"/>
      <c r="E31" s="134"/>
      <c r="F31" s="134"/>
      <c r="G31" s="134"/>
      <c r="H31" s="134"/>
      <c r="I31" s="134"/>
      <c r="J31" s="134"/>
      <c r="K31" s="134"/>
      <c r="L31" s="134"/>
      <c r="M31" s="134"/>
      <c r="N31" s="134"/>
      <c r="O31" s="134"/>
      <c r="P31" s="134"/>
      <c r="Q31" s="134"/>
      <c r="R31" s="134"/>
      <c r="S31" s="134"/>
      <c r="T31" s="134"/>
      <c r="U31" s="134"/>
      <c r="V31" s="134"/>
      <c r="W31" s="134"/>
      <c r="X31" s="134"/>
      <c r="Y31" s="134"/>
      <c r="Z31" s="73"/>
      <c r="AA31" s="73"/>
      <c r="AB31" s="73"/>
      <c r="AC31" s="73"/>
      <c r="AD31" s="73"/>
      <c r="AE31" s="73"/>
      <c r="AF31" s="73"/>
      <c r="AG31" s="73"/>
      <c r="AH31" s="73"/>
      <c r="AI31" s="73"/>
      <c r="AJ31" s="73"/>
      <c r="AK31" s="73"/>
    </row>
    <row r="32" spans="1:37" ht="15" customHeight="1" x14ac:dyDescent="0.25">
      <c r="A32" s="77" t="s">
        <v>26</v>
      </c>
      <c r="B32" s="152"/>
      <c r="C32" s="152"/>
      <c r="D32" s="73"/>
      <c r="E32" s="134"/>
      <c r="F32" s="134"/>
      <c r="G32" s="134"/>
      <c r="H32" s="134"/>
      <c r="I32" s="134"/>
      <c r="J32" s="134"/>
      <c r="K32" s="134"/>
      <c r="L32" s="134"/>
      <c r="M32" s="134"/>
      <c r="N32" s="134"/>
      <c r="O32" s="134"/>
      <c r="P32" s="134"/>
      <c r="Q32" s="134"/>
      <c r="R32" s="134"/>
      <c r="S32" s="134"/>
      <c r="T32" s="134"/>
      <c r="U32" s="134"/>
      <c r="V32" s="134"/>
      <c r="W32" s="134"/>
      <c r="X32" s="134"/>
      <c r="Y32" s="134"/>
      <c r="Z32" s="73"/>
      <c r="AA32" s="73"/>
      <c r="AB32" s="73"/>
      <c r="AC32" s="73"/>
      <c r="AD32" s="73"/>
      <c r="AE32" s="73"/>
      <c r="AF32" s="73"/>
      <c r="AG32" s="73"/>
      <c r="AH32" s="73"/>
      <c r="AI32" s="73"/>
      <c r="AJ32" s="73"/>
      <c r="AK32" s="73"/>
    </row>
    <row r="33" spans="1:37" ht="15" customHeight="1" x14ac:dyDescent="0.25">
      <c r="A33" s="77" t="s">
        <v>27</v>
      </c>
      <c r="B33" s="152"/>
      <c r="C33" s="152"/>
      <c r="D33" s="73"/>
      <c r="E33" s="134"/>
      <c r="F33" s="134"/>
      <c r="G33" s="134"/>
      <c r="H33" s="134"/>
      <c r="I33" s="134"/>
      <c r="J33" s="134"/>
      <c r="K33" s="134"/>
      <c r="L33" s="134"/>
      <c r="M33" s="134"/>
      <c r="N33" s="134"/>
      <c r="O33" s="134"/>
      <c r="P33" s="134"/>
      <c r="Q33" s="134"/>
      <c r="R33" s="134"/>
      <c r="S33" s="134"/>
      <c r="T33" s="134"/>
      <c r="U33" s="134"/>
      <c r="V33" s="134"/>
      <c r="W33" s="134"/>
      <c r="X33" s="134"/>
      <c r="Y33" s="134"/>
      <c r="Z33" s="73"/>
      <c r="AA33" s="73"/>
      <c r="AB33" s="73"/>
      <c r="AC33" s="73"/>
      <c r="AD33" s="73"/>
      <c r="AE33" s="73"/>
      <c r="AF33" s="73"/>
      <c r="AG33" s="73"/>
      <c r="AH33" s="73"/>
      <c r="AI33" s="73"/>
      <c r="AJ33" s="73"/>
      <c r="AK33" s="73"/>
    </row>
    <row r="34" spans="1:37" ht="15" customHeight="1" x14ac:dyDescent="0.25">
      <c r="A34" s="77" t="s">
        <v>28</v>
      </c>
      <c r="B34" s="152"/>
      <c r="C34" s="152"/>
      <c r="D34" s="73"/>
      <c r="E34" s="134"/>
      <c r="F34" s="134"/>
      <c r="G34" s="134"/>
      <c r="H34" s="134"/>
      <c r="I34" s="134"/>
      <c r="J34" s="134"/>
      <c r="K34" s="134"/>
      <c r="L34" s="134"/>
      <c r="M34" s="134"/>
      <c r="N34" s="134"/>
      <c r="O34" s="134"/>
      <c r="P34" s="134"/>
      <c r="Q34" s="134"/>
      <c r="R34" s="134"/>
      <c r="S34" s="134"/>
      <c r="T34" s="134"/>
      <c r="U34" s="134"/>
      <c r="V34" s="134"/>
      <c r="W34" s="134"/>
      <c r="X34" s="134"/>
      <c r="Y34" s="134"/>
      <c r="Z34" s="73"/>
      <c r="AA34" s="73"/>
      <c r="AB34" s="73"/>
      <c r="AC34" s="73"/>
      <c r="AD34" s="73"/>
      <c r="AE34" s="73"/>
      <c r="AF34" s="73"/>
      <c r="AG34" s="73"/>
      <c r="AH34" s="73"/>
      <c r="AI34" s="73"/>
      <c r="AJ34" s="73"/>
      <c r="AK34" s="73"/>
    </row>
    <row r="35" spans="1:37" ht="15" customHeight="1" x14ac:dyDescent="0.25">
      <c r="A35" s="77" t="s">
        <v>29</v>
      </c>
      <c r="B35" s="152"/>
      <c r="C35" s="152"/>
      <c r="D35" s="73"/>
      <c r="E35" s="134"/>
      <c r="F35" s="134"/>
      <c r="G35" s="134"/>
      <c r="H35" s="134"/>
      <c r="I35" s="134"/>
      <c r="J35" s="134"/>
      <c r="K35" s="134"/>
      <c r="L35" s="134"/>
      <c r="M35" s="134"/>
      <c r="N35" s="134"/>
      <c r="O35" s="134"/>
      <c r="P35" s="134"/>
      <c r="Q35" s="134"/>
      <c r="R35" s="134"/>
      <c r="S35" s="134"/>
      <c r="T35" s="134"/>
      <c r="U35" s="134"/>
      <c r="V35" s="134"/>
      <c r="W35" s="134"/>
      <c r="X35" s="134"/>
      <c r="Y35" s="134"/>
      <c r="Z35" s="73"/>
      <c r="AA35" s="73"/>
      <c r="AB35" s="73"/>
      <c r="AC35" s="73"/>
      <c r="AD35" s="73"/>
      <c r="AE35" s="73"/>
      <c r="AF35" s="73"/>
      <c r="AG35" s="73"/>
      <c r="AH35" s="73"/>
      <c r="AI35" s="73"/>
      <c r="AJ35" s="73"/>
      <c r="AK35" s="73"/>
    </row>
    <row r="36" spans="1:37" ht="15" customHeight="1" x14ac:dyDescent="0.25">
      <c r="A36" s="77" t="s">
        <v>30</v>
      </c>
      <c r="B36" s="152"/>
      <c r="C36" s="152"/>
      <c r="D36" s="73"/>
      <c r="E36" s="134"/>
      <c r="F36" s="134"/>
      <c r="G36" s="134"/>
      <c r="H36" s="134"/>
      <c r="I36" s="134"/>
      <c r="J36" s="134"/>
      <c r="K36" s="134"/>
      <c r="L36" s="134"/>
      <c r="M36" s="134"/>
      <c r="N36" s="134"/>
      <c r="O36" s="134"/>
      <c r="P36" s="134"/>
      <c r="Q36" s="134"/>
      <c r="R36" s="134"/>
      <c r="S36" s="134"/>
      <c r="T36" s="134"/>
      <c r="U36" s="134"/>
      <c r="V36" s="134"/>
      <c r="W36" s="134"/>
      <c r="X36" s="134"/>
      <c r="Y36" s="134"/>
      <c r="Z36" s="73"/>
      <c r="AA36" s="73"/>
      <c r="AB36" s="73"/>
      <c r="AC36" s="73"/>
      <c r="AD36" s="73"/>
      <c r="AE36" s="73"/>
      <c r="AF36" s="73"/>
      <c r="AG36" s="73"/>
      <c r="AH36" s="73"/>
      <c r="AI36" s="73"/>
      <c r="AJ36" s="73"/>
      <c r="AK36" s="73"/>
    </row>
    <row r="37" spans="1:37" ht="15" customHeight="1" x14ac:dyDescent="0.25">
      <c r="A37" s="83"/>
      <c r="B37" s="152"/>
      <c r="C37" s="152"/>
      <c r="D37" s="73"/>
      <c r="E37" s="134"/>
      <c r="F37" s="142" t="s">
        <v>73</v>
      </c>
      <c r="G37" s="134"/>
      <c r="H37" s="134"/>
      <c r="I37" s="134"/>
      <c r="J37" s="134"/>
      <c r="K37" s="134"/>
      <c r="L37" s="134"/>
      <c r="M37" s="134"/>
      <c r="N37" s="138" t="s">
        <v>67</v>
      </c>
      <c r="O37" s="138"/>
      <c r="P37" s="134"/>
      <c r="Q37" s="134"/>
      <c r="R37" s="134"/>
      <c r="S37" s="134" t="s">
        <v>54</v>
      </c>
      <c r="T37" s="134"/>
      <c r="U37" s="134"/>
      <c r="V37" s="134"/>
      <c r="W37" s="134" t="s">
        <v>71</v>
      </c>
      <c r="X37" s="134"/>
      <c r="Y37" s="134"/>
      <c r="Z37" s="73"/>
      <c r="AA37" s="73"/>
      <c r="AB37" s="73"/>
      <c r="AC37" s="73"/>
      <c r="AD37" s="73"/>
      <c r="AE37" s="73"/>
      <c r="AF37" s="73"/>
      <c r="AG37" s="73"/>
      <c r="AH37" s="73"/>
      <c r="AI37" s="73"/>
      <c r="AJ37" s="73"/>
      <c r="AK37" s="73"/>
    </row>
    <row r="38" spans="1:37" ht="15" customHeight="1" x14ac:dyDescent="0.25">
      <c r="A38" s="540" t="s">
        <v>830</v>
      </c>
      <c r="B38" s="540"/>
      <c r="C38" s="540"/>
      <c r="D38" s="73"/>
      <c r="E38" s="134"/>
      <c r="F38" s="134"/>
      <c r="G38" s="134"/>
      <c r="H38" s="134"/>
      <c r="I38" s="134"/>
      <c r="J38" s="134"/>
      <c r="K38" s="134"/>
      <c r="L38" s="134"/>
      <c r="M38" s="134"/>
      <c r="N38" s="134"/>
      <c r="O38" s="134"/>
      <c r="P38" s="134"/>
      <c r="Q38" s="134"/>
      <c r="R38" s="134"/>
      <c r="S38" s="134"/>
      <c r="T38" s="134"/>
      <c r="U38" s="134"/>
      <c r="V38" s="134"/>
      <c r="W38" s="134"/>
      <c r="X38" s="134"/>
      <c r="Y38" s="134"/>
      <c r="Z38" s="73"/>
      <c r="AA38" s="73"/>
      <c r="AB38" s="73"/>
      <c r="AC38" s="73"/>
      <c r="AD38" s="73"/>
      <c r="AE38" s="73"/>
      <c r="AF38" s="73"/>
      <c r="AG38" s="73"/>
      <c r="AH38" s="73"/>
      <c r="AI38" s="73"/>
      <c r="AJ38" s="73"/>
      <c r="AK38" s="73"/>
    </row>
    <row r="39" spans="1:37" ht="15" customHeight="1" x14ac:dyDescent="0.25">
      <c r="A39" s="540"/>
      <c r="B39" s="540"/>
      <c r="C39" s="540"/>
      <c r="D39" s="73"/>
      <c r="E39" s="565" t="s">
        <v>824</v>
      </c>
      <c r="F39" s="566"/>
      <c r="G39" s="566"/>
      <c r="H39" s="566"/>
      <c r="I39" s="566"/>
      <c r="J39" s="566"/>
      <c r="K39" s="566"/>
      <c r="L39" s="566"/>
      <c r="M39" s="566"/>
      <c r="N39" s="566"/>
      <c r="O39" s="566"/>
      <c r="P39" s="566"/>
      <c r="Q39" s="566"/>
      <c r="R39" s="566"/>
      <c r="S39" s="566"/>
      <c r="T39" s="566"/>
      <c r="U39" s="566"/>
      <c r="V39" s="566"/>
      <c r="W39" s="566"/>
      <c r="X39" s="566"/>
      <c r="Y39" s="566"/>
      <c r="Z39" s="73"/>
      <c r="AA39" s="73"/>
      <c r="AB39" s="73"/>
      <c r="AC39" s="73"/>
      <c r="AD39" s="73"/>
      <c r="AE39" s="73"/>
      <c r="AF39" s="73"/>
      <c r="AG39" s="73"/>
      <c r="AH39" s="73"/>
      <c r="AI39" s="73"/>
      <c r="AJ39" s="73"/>
      <c r="AK39" s="73"/>
    </row>
    <row r="40" spans="1:37" ht="15" customHeight="1" x14ac:dyDescent="0.25">
      <c r="A40" s="538" t="s">
        <v>31</v>
      </c>
      <c r="B40" s="538"/>
      <c r="C40" s="538"/>
      <c r="D40" s="73"/>
      <c r="E40" s="566"/>
      <c r="F40" s="566"/>
      <c r="G40" s="566"/>
      <c r="H40" s="566"/>
      <c r="I40" s="566"/>
      <c r="J40" s="566"/>
      <c r="K40" s="566"/>
      <c r="L40" s="566"/>
      <c r="M40" s="566"/>
      <c r="N40" s="566"/>
      <c r="O40" s="566"/>
      <c r="P40" s="566"/>
      <c r="Q40" s="566"/>
      <c r="R40" s="566"/>
      <c r="S40" s="566"/>
      <c r="T40" s="566"/>
      <c r="U40" s="566"/>
      <c r="V40" s="566"/>
      <c r="W40" s="566"/>
      <c r="X40" s="566"/>
      <c r="Y40" s="566"/>
      <c r="Z40" s="73"/>
      <c r="AA40" s="73"/>
      <c r="AB40" s="73"/>
      <c r="AC40" s="73"/>
      <c r="AD40" s="73"/>
      <c r="AE40" s="73"/>
      <c r="AF40" s="73"/>
      <c r="AG40" s="73"/>
      <c r="AH40" s="73"/>
      <c r="AI40" s="73"/>
      <c r="AJ40" s="73"/>
      <c r="AK40" s="73"/>
    </row>
    <row r="41" spans="1:37" ht="15" customHeight="1" x14ac:dyDescent="0.25">
      <c r="A41" s="538"/>
      <c r="B41" s="538"/>
      <c r="C41" s="538"/>
      <c r="D41" s="73"/>
      <c r="E41" s="566"/>
      <c r="F41" s="566"/>
      <c r="G41" s="566"/>
      <c r="H41" s="566"/>
      <c r="I41" s="566"/>
      <c r="J41" s="566"/>
      <c r="K41" s="566"/>
      <c r="L41" s="566"/>
      <c r="M41" s="566"/>
      <c r="N41" s="566"/>
      <c r="O41" s="566"/>
      <c r="P41" s="566"/>
      <c r="Q41" s="566"/>
      <c r="R41" s="566"/>
      <c r="S41" s="566"/>
      <c r="T41" s="566"/>
      <c r="U41" s="566"/>
      <c r="V41" s="566"/>
      <c r="W41" s="566"/>
      <c r="X41" s="566"/>
      <c r="Y41" s="566"/>
      <c r="Z41" s="73"/>
      <c r="AA41" s="73"/>
      <c r="AB41" s="73"/>
      <c r="AC41" s="73"/>
      <c r="AD41" s="73"/>
      <c r="AE41" s="73"/>
      <c r="AF41" s="73"/>
      <c r="AG41" s="73"/>
      <c r="AH41" s="73"/>
      <c r="AI41" s="73"/>
      <c r="AJ41" s="73"/>
      <c r="AK41" s="73"/>
    </row>
    <row r="42" spans="1:37" ht="15" customHeight="1" x14ac:dyDescent="0.25">
      <c r="A42" s="151"/>
      <c r="C42" s="151"/>
      <c r="D42" s="73"/>
      <c r="E42" s="566"/>
      <c r="F42" s="566"/>
      <c r="G42" s="566"/>
      <c r="H42" s="566"/>
      <c r="I42" s="566"/>
      <c r="J42" s="566"/>
      <c r="K42" s="566"/>
      <c r="L42" s="566"/>
      <c r="M42" s="566"/>
      <c r="N42" s="566"/>
      <c r="O42" s="566"/>
      <c r="P42" s="566"/>
      <c r="Q42" s="566"/>
      <c r="R42" s="566"/>
      <c r="S42" s="566"/>
      <c r="T42" s="566"/>
      <c r="U42" s="566"/>
      <c r="V42" s="566"/>
      <c r="W42" s="566"/>
      <c r="X42" s="566"/>
      <c r="Y42" s="566"/>
      <c r="Z42" s="73"/>
      <c r="AA42" s="73"/>
      <c r="AB42" s="73"/>
      <c r="AC42" s="73"/>
      <c r="AD42" s="73"/>
      <c r="AE42" s="73"/>
      <c r="AF42" s="73"/>
      <c r="AG42" s="73"/>
      <c r="AH42" s="73"/>
      <c r="AI42" s="73"/>
      <c r="AJ42" s="73"/>
      <c r="AK42" s="73"/>
    </row>
    <row r="43" spans="1:37" ht="15" customHeight="1" x14ac:dyDescent="0.25">
      <c r="D43" s="73"/>
      <c r="E43" s="134"/>
      <c r="F43" s="134"/>
      <c r="G43" s="134"/>
      <c r="H43" s="134"/>
      <c r="I43" s="134"/>
      <c r="J43" s="134"/>
      <c r="K43" s="134"/>
      <c r="L43" s="134"/>
      <c r="M43" s="134"/>
      <c r="N43" s="134"/>
      <c r="O43" s="134"/>
      <c r="P43" s="134"/>
      <c r="Q43" s="134"/>
      <c r="R43" s="134"/>
      <c r="S43" s="134"/>
      <c r="T43" s="134"/>
      <c r="U43" s="134"/>
      <c r="V43" s="134"/>
      <c r="W43" s="134"/>
      <c r="X43" s="134"/>
      <c r="Y43" s="134"/>
      <c r="Z43" s="73"/>
      <c r="AA43" s="73"/>
      <c r="AB43" s="73"/>
      <c r="AC43" s="73"/>
      <c r="AD43" s="73"/>
      <c r="AE43" s="73"/>
      <c r="AF43" s="73"/>
      <c r="AG43" s="73"/>
      <c r="AH43" s="73"/>
      <c r="AI43" s="73"/>
      <c r="AJ43" s="73"/>
      <c r="AK43" s="73"/>
    </row>
    <row r="44" spans="1:37" ht="15" customHeight="1" x14ac:dyDescent="0.25">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row>
    <row r="45" spans="1:37" ht="15" customHeight="1" x14ac:dyDescent="0.25">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row>
    <row r="46" spans="1:37" ht="15" customHeight="1" x14ac:dyDescent="0.25">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row>
    <row r="47" spans="1:37" ht="15" customHeight="1" x14ac:dyDescent="0.25">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row>
    <row r="48" spans="1:37" ht="15" customHeight="1" x14ac:dyDescent="0.25">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row>
    <row r="49" spans="4:37" ht="15" customHeight="1" x14ac:dyDescent="0.25">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row>
    <row r="50" spans="4:37" ht="15" customHeight="1" x14ac:dyDescent="0.25">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row>
    <row r="51" spans="4:37" ht="15" customHeight="1" x14ac:dyDescent="0.25">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row>
    <row r="52" spans="4:37" ht="15" customHeight="1" x14ac:dyDescent="0.25">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row>
    <row r="53" spans="4:37" ht="15" customHeight="1" x14ac:dyDescent="0.25">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row>
    <row r="54" spans="4:37" ht="15" customHeight="1" x14ac:dyDescent="0.25">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row>
    <row r="55" spans="4:37" ht="15" customHeight="1" x14ac:dyDescent="0.25">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row>
    <row r="56" spans="4:37" ht="15" customHeight="1" x14ac:dyDescent="0.25">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row>
    <row r="57" spans="4:37" ht="15" customHeight="1" x14ac:dyDescent="0.25">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row>
    <row r="58" spans="4:37" ht="15" customHeight="1" x14ac:dyDescent="0.25">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row>
    <row r="59" spans="4:37" ht="15" customHeight="1" x14ac:dyDescent="0.25">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row>
    <row r="60" spans="4:37" ht="15" customHeight="1" x14ac:dyDescent="0.25">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row>
    <row r="61" spans="4:37" ht="15" customHeight="1" x14ac:dyDescent="0.25">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row>
    <row r="62" spans="4:37" ht="15" customHeight="1" x14ac:dyDescent="0.25">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row>
    <row r="63" spans="4:37" ht="15" customHeight="1" x14ac:dyDescent="0.25">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row>
    <row r="64" spans="4:37" ht="15" customHeight="1" x14ac:dyDescent="0.25">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row>
    <row r="65" spans="4:37" ht="15" customHeight="1" x14ac:dyDescent="0.25">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row>
    <row r="66" spans="4:37" ht="15" customHeight="1" x14ac:dyDescent="0.25">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row>
    <row r="67" spans="4:37" ht="15" customHeight="1" x14ac:dyDescent="0.25">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row>
    <row r="68" spans="4:37" ht="15" customHeight="1" x14ac:dyDescent="0.25">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row>
    <row r="69" spans="4:37" ht="15" customHeight="1" x14ac:dyDescent="0.25">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row>
    <row r="70" spans="4:37" ht="15" customHeight="1" x14ac:dyDescent="0.25">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row>
    <row r="71" spans="4:37" ht="15" customHeight="1" x14ac:dyDescent="0.25">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row>
    <row r="72" spans="4:37" ht="15" customHeight="1" x14ac:dyDescent="0.25">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row>
    <row r="73" spans="4:37" ht="15" customHeight="1" x14ac:dyDescent="0.25">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row>
    <row r="74" spans="4:37" ht="15" customHeight="1" x14ac:dyDescent="0.25">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row>
    <row r="75" spans="4:37" ht="15" customHeight="1" x14ac:dyDescent="0.25">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row>
    <row r="76" spans="4:37" ht="15" customHeight="1" x14ac:dyDescent="0.25">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row>
    <row r="77" spans="4:37" ht="15" customHeight="1" x14ac:dyDescent="0.25">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row>
    <row r="78" spans="4:37" ht="15" customHeight="1" x14ac:dyDescent="0.25">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row>
    <row r="79" spans="4:37" ht="15" customHeight="1" x14ac:dyDescent="0.25">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row>
    <row r="80" spans="4:37" ht="15" customHeight="1" x14ac:dyDescent="0.25">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row>
    <row r="81" spans="4:37" ht="15" customHeight="1" x14ac:dyDescent="0.25">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row>
    <row r="82" spans="4:37" ht="15" customHeight="1" x14ac:dyDescent="0.25">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row>
    <row r="83" spans="4:37" ht="15" customHeight="1" x14ac:dyDescent="0.25">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row>
    <row r="84" spans="4:37" ht="15" customHeight="1" x14ac:dyDescent="0.25">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row>
    <row r="85" spans="4:37" ht="15" customHeight="1" x14ac:dyDescent="0.25">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row>
    <row r="86" spans="4:37" ht="15" customHeight="1" x14ac:dyDescent="0.25">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row>
    <row r="87" spans="4:37" ht="15" customHeight="1" x14ac:dyDescent="0.25">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row>
    <row r="88" spans="4:37" ht="15" customHeight="1" x14ac:dyDescent="0.25">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row>
    <row r="89" spans="4:37" ht="15" customHeight="1" x14ac:dyDescent="0.25">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row>
    <row r="90" spans="4:37" ht="15" customHeight="1" x14ac:dyDescent="0.25">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row>
    <row r="91" spans="4:37" ht="15" customHeight="1" x14ac:dyDescent="0.25">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row>
    <row r="92" spans="4:37" ht="15" customHeight="1" x14ac:dyDescent="0.25">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row>
    <row r="93" spans="4:37" ht="15" customHeight="1" x14ac:dyDescent="0.25">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row>
    <row r="94" spans="4:37" ht="15" customHeight="1" x14ac:dyDescent="0.25">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row>
    <row r="95" spans="4:37" ht="15" customHeight="1" x14ac:dyDescent="0.25">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row>
    <row r="96" spans="4:37" ht="15" customHeight="1" x14ac:dyDescent="0.25">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row>
    <row r="97" spans="4:37" ht="15" customHeight="1" x14ac:dyDescent="0.25">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row>
    <row r="98" spans="4:37" ht="15" customHeight="1" x14ac:dyDescent="0.25">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row>
    <row r="99" spans="4:37" ht="15" customHeight="1" x14ac:dyDescent="0.25">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row>
    <row r="100" spans="4:37" ht="15" customHeight="1" x14ac:dyDescent="0.25">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row>
    <row r="101" spans="4:37" ht="15" customHeight="1" x14ac:dyDescent="0.25">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row>
    <row r="102" spans="4:37" ht="15" customHeight="1" x14ac:dyDescent="0.25">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row>
    <row r="103" spans="4:37" ht="15" customHeight="1" x14ac:dyDescent="0.25">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row>
    <row r="104" spans="4:37" ht="15" customHeight="1" x14ac:dyDescent="0.25">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row>
    <row r="105" spans="4:37" ht="15" customHeight="1" x14ac:dyDescent="0.25">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row>
    <row r="106" spans="4:37" ht="15" customHeight="1" x14ac:dyDescent="0.25">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row>
    <row r="107" spans="4:37" ht="15" customHeight="1" x14ac:dyDescent="0.25">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row>
    <row r="108" spans="4:37" ht="15" customHeight="1" x14ac:dyDescent="0.25">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row>
    <row r="109" spans="4:37" ht="15" customHeight="1" x14ac:dyDescent="0.25">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row>
    <row r="110" spans="4:37" ht="15" customHeight="1" x14ac:dyDescent="0.25">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row>
    <row r="111" spans="4:37" ht="15" customHeight="1" x14ac:dyDescent="0.25">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row>
    <row r="112" spans="4:37" ht="15" customHeight="1" x14ac:dyDescent="0.25">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row>
    <row r="113" spans="4:37" ht="15" customHeight="1" x14ac:dyDescent="0.25">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row>
    <row r="114" spans="4:37" ht="15" customHeight="1" x14ac:dyDescent="0.25">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row>
    <row r="115" spans="4:37" ht="15" customHeight="1" x14ac:dyDescent="0.25">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row>
    <row r="116" spans="4:37" ht="15" customHeight="1" x14ac:dyDescent="0.25">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row>
    <row r="117" spans="4:37" ht="15" customHeight="1" x14ac:dyDescent="0.25">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row>
    <row r="118" spans="4:37" ht="15" customHeight="1" x14ac:dyDescent="0.25">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row>
    <row r="119" spans="4:37" ht="15" customHeight="1" x14ac:dyDescent="0.25">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row>
    <row r="120" spans="4:37" ht="15" customHeight="1" x14ac:dyDescent="0.25">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row>
    <row r="121" spans="4:37" ht="15" customHeight="1" x14ac:dyDescent="0.25">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row>
    <row r="122" spans="4:37" ht="15" customHeight="1" x14ac:dyDescent="0.25">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row>
    <row r="123" spans="4:37" ht="15" customHeight="1" x14ac:dyDescent="0.25">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row>
    <row r="124" spans="4:37" ht="15" customHeight="1" x14ac:dyDescent="0.25">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row>
    <row r="125" spans="4:37" ht="15" customHeight="1" x14ac:dyDescent="0.25">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row>
    <row r="126" spans="4:37" ht="15" customHeight="1" x14ac:dyDescent="0.25">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row>
    <row r="127" spans="4:37" ht="15" customHeight="1" x14ac:dyDescent="0.25">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row>
    <row r="128" spans="4:37" ht="15" customHeight="1" x14ac:dyDescent="0.25">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row>
    <row r="129" spans="4:37" ht="15" customHeight="1" x14ac:dyDescent="0.25">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row>
    <row r="130" spans="4:37" ht="15" customHeight="1" x14ac:dyDescent="0.25">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row>
    <row r="131" spans="4:37" ht="15" customHeight="1" x14ac:dyDescent="0.25">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row>
    <row r="132" spans="4:37" ht="15" customHeight="1" x14ac:dyDescent="0.25">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row>
    <row r="133" spans="4:37" ht="15" customHeight="1" x14ac:dyDescent="0.25">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row>
    <row r="134" spans="4:37" ht="15" customHeight="1" x14ac:dyDescent="0.25">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row>
    <row r="135" spans="4:37" ht="15" customHeight="1" x14ac:dyDescent="0.25">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row>
    <row r="136" spans="4:37" ht="15" customHeight="1" x14ac:dyDescent="0.25">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row>
    <row r="137" spans="4:37" ht="15" customHeight="1" x14ac:dyDescent="0.25">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row>
    <row r="138" spans="4:37" ht="15" customHeight="1" x14ac:dyDescent="0.25">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row>
    <row r="139" spans="4:37" ht="15" customHeight="1" x14ac:dyDescent="0.25">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row>
    <row r="140" spans="4:37" x14ac:dyDescent="0.25">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row>
    <row r="141" spans="4:37" x14ac:dyDescent="0.25">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row>
    <row r="142" spans="4:37" x14ac:dyDescent="0.25">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row>
    <row r="143" spans="4:37" x14ac:dyDescent="0.25">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row>
    <row r="144" spans="4:37" x14ac:dyDescent="0.25">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row>
    <row r="145" spans="4:37" x14ac:dyDescent="0.25">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row>
    <row r="146" spans="4:37" x14ac:dyDescent="0.25">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row>
    <row r="147" spans="4:37" x14ac:dyDescent="0.25">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row>
    <row r="148" spans="4:37" x14ac:dyDescent="0.25">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row>
    <row r="149" spans="4:37" x14ac:dyDescent="0.25">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row>
    <row r="150" spans="4:37" x14ac:dyDescent="0.25">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row>
    <row r="151" spans="4:37" x14ac:dyDescent="0.25">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row>
    <row r="152" spans="4:37" x14ac:dyDescent="0.25">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row>
    <row r="153" spans="4:37" x14ac:dyDescent="0.25">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row>
    <row r="154" spans="4:37" x14ac:dyDescent="0.25">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row>
    <row r="155" spans="4:37" x14ac:dyDescent="0.25">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row>
    <row r="156" spans="4:37" x14ac:dyDescent="0.25">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row>
    <row r="157" spans="4:37" x14ac:dyDescent="0.25">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row>
    <row r="158" spans="4:37" x14ac:dyDescent="0.25">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row>
    <row r="159" spans="4:37" x14ac:dyDescent="0.25">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row>
    <row r="160" spans="4:37" x14ac:dyDescent="0.25">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row>
    <row r="161" spans="4:37" x14ac:dyDescent="0.25">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row>
    <row r="162" spans="4:37" x14ac:dyDescent="0.25">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row>
    <row r="163" spans="4:37" x14ac:dyDescent="0.25">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row>
    <row r="164" spans="4:37" x14ac:dyDescent="0.25">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row>
    <row r="165" spans="4:37" x14ac:dyDescent="0.25">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row>
    <row r="166" spans="4:37" x14ac:dyDescent="0.25">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row>
    <row r="167" spans="4:37" x14ac:dyDescent="0.25">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row>
    <row r="168" spans="4:37" x14ac:dyDescent="0.25">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row>
    <row r="169" spans="4:37" x14ac:dyDescent="0.25">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row>
    <row r="170" spans="4:37" x14ac:dyDescent="0.25">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row>
    <row r="171" spans="4:37" x14ac:dyDescent="0.25">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row>
    <row r="172" spans="4:37" x14ac:dyDescent="0.25">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row>
    <row r="173" spans="4:37" x14ac:dyDescent="0.25">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row>
    <row r="174" spans="4:37" x14ac:dyDescent="0.25">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row>
    <row r="175" spans="4:37" x14ac:dyDescent="0.25">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row>
    <row r="176" spans="4:37" x14ac:dyDescent="0.25">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row>
    <row r="177" spans="4:37" x14ac:dyDescent="0.25">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row>
    <row r="178" spans="4:37" x14ac:dyDescent="0.25">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row>
    <row r="179" spans="4:37" x14ac:dyDescent="0.25">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row>
    <row r="180" spans="4:37" x14ac:dyDescent="0.25">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row>
    <row r="181" spans="4:37" x14ac:dyDescent="0.25">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row>
    <row r="182" spans="4:37" x14ac:dyDescent="0.25">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row>
    <row r="183" spans="4:37" x14ac:dyDescent="0.25">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row>
    <row r="184" spans="4:37" x14ac:dyDescent="0.25">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row>
    <row r="185" spans="4:37" x14ac:dyDescent="0.25">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row>
    <row r="186" spans="4:37" x14ac:dyDescent="0.25">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row>
    <row r="187" spans="4:37" x14ac:dyDescent="0.25">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row>
    <row r="188" spans="4:37" x14ac:dyDescent="0.25">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row>
    <row r="189" spans="4:37" x14ac:dyDescent="0.25">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row>
    <row r="190" spans="4:37" x14ac:dyDescent="0.25">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row>
    <row r="191" spans="4:37" x14ac:dyDescent="0.25">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row>
    <row r="192" spans="4:37" x14ac:dyDescent="0.25">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row>
    <row r="193" spans="4:37" x14ac:dyDescent="0.25">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row>
    <row r="194" spans="4:37" x14ac:dyDescent="0.25">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row>
    <row r="195" spans="4:37" x14ac:dyDescent="0.25">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row>
    <row r="196" spans="4:37" x14ac:dyDescent="0.25">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row>
    <row r="197" spans="4:37" x14ac:dyDescent="0.25">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row>
    <row r="198" spans="4:37" x14ac:dyDescent="0.25">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row>
    <row r="199" spans="4:37" x14ac:dyDescent="0.25">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row>
    <row r="200" spans="4:37" x14ac:dyDescent="0.25">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row>
    <row r="201" spans="4:37" x14ac:dyDescent="0.25">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row>
    <row r="202" spans="4:37" x14ac:dyDescent="0.25">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row>
    <row r="203" spans="4:37" x14ac:dyDescent="0.25">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row>
    <row r="204" spans="4:37" x14ac:dyDescent="0.25">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row>
    <row r="205" spans="4:37" x14ac:dyDescent="0.25">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row>
    <row r="206" spans="4:37" x14ac:dyDescent="0.25">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row>
    <row r="207" spans="4:37" x14ac:dyDescent="0.25">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row>
    <row r="208" spans="4:37" x14ac:dyDescent="0.25">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row>
    <row r="209" spans="4:37" x14ac:dyDescent="0.25">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row>
    <row r="210" spans="4:37" x14ac:dyDescent="0.25">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row>
    <row r="211" spans="4:37" x14ac:dyDescent="0.25">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row>
    <row r="212" spans="4:37" x14ac:dyDescent="0.25">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row>
    <row r="213" spans="4:37" x14ac:dyDescent="0.25">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row>
    <row r="214" spans="4:37" x14ac:dyDescent="0.25">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row>
    <row r="215" spans="4:37" x14ac:dyDescent="0.25">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row>
    <row r="216" spans="4:37" x14ac:dyDescent="0.25">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row>
    <row r="217" spans="4:37" x14ac:dyDescent="0.25">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row>
    <row r="218" spans="4:37" x14ac:dyDescent="0.25">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row>
    <row r="219" spans="4:37" x14ac:dyDescent="0.25">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row>
    <row r="220" spans="4:37" x14ac:dyDescent="0.25">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row>
    <row r="221" spans="4:37" x14ac:dyDescent="0.25">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row>
    <row r="222" spans="4:37" x14ac:dyDescent="0.25">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row>
    <row r="223" spans="4:37" x14ac:dyDescent="0.25">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row>
    <row r="224" spans="4:37" x14ac:dyDescent="0.25">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row>
    <row r="225" spans="4:37" x14ac:dyDescent="0.25">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row>
    <row r="226" spans="4:37" x14ac:dyDescent="0.25">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row>
    <row r="227" spans="4:37" x14ac:dyDescent="0.25">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row>
    <row r="228" spans="4:37" x14ac:dyDescent="0.25">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row>
    <row r="229" spans="4:37" x14ac:dyDescent="0.25">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row>
    <row r="230" spans="4:37" x14ac:dyDescent="0.25">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row>
    <row r="231" spans="4:37" x14ac:dyDescent="0.25">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row>
    <row r="232" spans="4:37" x14ac:dyDescent="0.25">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row>
    <row r="233" spans="4:37" x14ac:dyDescent="0.25">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row>
    <row r="234" spans="4:37" x14ac:dyDescent="0.25">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row>
    <row r="235" spans="4:37" x14ac:dyDescent="0.25">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row>
    <row r="236" spans="4:37" x14ac:dyDescent="0.25">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row>
    <row r="237" spans="4:37" x14ac:dyDescent="0.25">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row>
    <row r="238" spans="4:37" x14ac:dyDescent="0.25">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row>
    <row r="239" spans="4:37" x14ac:dyDescent="0.25">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row>
    <row r="240" spans="4:37" x14ac:dyDescent="0.25">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row>
    <row r="241" spans="4:37" x14ac:dyDescent="0.25">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row>
    <row r="242" spans="4:37" x14ac:dyDescent="0.25">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row>
    <row r="243" spans="4:37" x14ac:dyDescent="0.25">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row>
    <row r="244" spans="4:37" x14ac:dyDescent="0.25">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row>
    <row r="245" spans="4:37" x14ac:dyDescent="0.25">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row>
    <row r="246" spans="4:37" x14ac:dyDescent="0.25">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row>
    <row r="247" spans="4:37" x14ac:dyDescent="0.25">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row>
    <row r="248" spans="4:37" x14ac:dyDescent="0.25">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row>
    <row r="249" spans="4:37" x14ac:dyDescent="0.25">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row>
    <row r="250" spans="4:37" x14ac:dyDescent="0.25">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row>
    <row r="251" spans="4:37" x14ac:dyDescent="0.25">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row>
    <row r="252" spans="4:37" x14ac:dyDescent="0.25">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row>
    <row r="253" spans="4:37" x14ac:dyDescent="0.25">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row>
    <row r="254" spans="4:37" x14ac:dyDescent="0.25">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row>
    <row r="255" spans="4:37" x14ac:dyDescent="0.25">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row>
    <row r="256" spans="4:37" x14ac:dyDescent="0.25">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row>
    <row r="257" spans="4:37" x14ac:dyDescent="0.25">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row>
    <row r="258" spans="4:37" x14ac:dyDescent="0.25">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row>
    <row r="259" spans="4:37" x14ac:dyDescent="0.25">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row>
    <row r="260" spans="4:37" x14ac:dyDescent="0.25">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row>
    <row r="261" spans="4:37" x14ac:dyDescent="0.25">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row>
    <row r="262" spans="4:37" x14ac:dyDescent="0.25">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row>
    <row r="263" spans="4:37" x14ac:dyDescent="0.25">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row>
    <row r="264" spans="4:37" x14ac:dyDescent="0.25">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row>
    <row r="265" spans="4:37" x14ac:dyDescent="0.25">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row>
    <row r="266" spans="4:37" x14ac:dyDescent="0.25">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row>
    <row r="267" spans="4:37" x14ac:dyDescent="0.25">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row>
    <row r="268" spans="4:37" x14ac:dyDescent="0.25">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row>
    <row r="269" spans="4:37" x14ac:dyDescent="0.25">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row>
    <row r="270" spans="4:37" x14ac:dyDescent="0.25">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row>
    <row r="271" spans="4:37" x14ac:dyDescent="0.25">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row>
    <row r="272" spans="4:37" x14ac:dyDescent="0.25">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row>
    <row r="273" spans="4:37" x14ac:dyDescent="0.25">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row>
    <row r="274" spans="4:37" x14ac:dyDescent="0.25">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row>
    <row r="275" spans="4:37" x14ac:dyDescent="0.25">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row>
    <row r="276" spans="4:37" x14ac:dyDescent="0.25">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row>
    <row r="277" spans="4:37" x14ac:dyDescent="0.25">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row>
    <row r="278" spans="4:37" x14ac:dyDescent="0.25">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row>
    <row r="279" spans="4:37" x14ac:dyDescent="0.25">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row>
    <row r="280" spans="4:37" x14ac:dyDescent="0.25">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row>
    <row r="281" spans="4:37" x14ac:dyDescent="0.25">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row>
    <row r="282" spans="4:37" x14ac:dyDescent="0.25">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row>
    <row r="283" spans="4:37" x14ac:dyDescent="0.25">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row>
    <row r="284" spans="4:37" x14ac:dyDescent="0.25">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row>
    <row r="285" spans="4:37" x14ac:dyDescent="0.25">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row>
    <row r="286" spans="4:37" x14ac:dyDescent="0.25">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row>
    <row r="287" spans="4:37" x14ac:dyDescent="0.25">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row>
    <row r="288" spans="4:37" x14ac:dyDescent="0.25">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row>
    <row r="289" spans="4:37" x14ac:dyDescent="0.25">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row>
    <row r="290" spans="4:37" x14ac:dyDescent="0.25">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row>
    <row r="291" spans="4:37" x14ac:dyDescent="0.25">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row>
    <row r="292" spans="4:37" x14ac:dyDescent="0.25">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row>
    <row r="293" spans="4:37" x14ac:dyDescent="0.25">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row>
    <row r="294" spans="4:37" x14ac:dyDescent="0.25">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row>
  </sheetData>
  <sheetProtection algorithmName="SHA-512" hashValue="39bIxQ7LN9sAgbRIvSUHzW5M6jJ3zloc5+LZWHmdRSvNMahS2tmQiAmIWdVI+Vet20exyqarLv1uXGdvK1m9ag==" saltValue="dmWIOXE3OSZPuHBAQsWKug==" spinCount="100000" sheet="1" objects="1" scenarios="1"/>
  <mergeCells count="69">
    <mergeCell ref="A40:C41"/>
    <mergeCell ref="E21:H21"/>
    <mergeCell ref="I21:P21"/>
    <mergeCell ref="E22:H22"/>
    <mergeCell ref="I22:P22"/>
    <mergeCell ref="E23:H23"/>
    <mergeCell ref="I23:P23"/>
    <mergeCell ref="A20:C21"/>
    <mergeCell ref="A22:C23"/>
    <mergeCell ref="A24:C25"/>
    <mergeCell ref="E39:Y42"/>
    <mergeCell ref="E24:H24"/>
    <mergeCell ref="I24:P24"/>
    <mergeCell ref="E25:H25"/>
    <mergeCell ref="I25:P25"/>
    <mergeCell ref="E26:H26"/>
    <mergeCell ref="A1:C1"/>
    <mergeCell ref="A4:C5"/>
    <mergeCell ref="A2:C3"/>
    <mergeCell ref="A10:C11"/>
    <mergeCell ref="A12:C13"/>
    <mergeCell ref="A14:C15"/>
    <mergeCell ref="A18:C19"/>
    <mergeCell ref="A16:C17"/>
    <mergeCell ref="A6:C7"/>
    <mergeCell ref="A8:C9"/>
    <mergeCell ref="I26:P26"/>
    <mergeCell ref="E27:H27"/>
    <mergeCell ref="I27:P27"/>
    <mergeCell ref="E28:H28"/>
    <mergeCell ref="I28:P28"/>
    <mergeCell ref="A38:C39"/>
    <mergeCell ref="A26:C27"/>
    <mergeCell ref="A30:C30"/>
    <mergeCell ref="E13:H13"/>
    <mergeCell ref="I13:P13"/>
    <mergeCell ref="E14:H14"/>
    <mergeCell ref="I14:P14"/>
    <mergeCell ref="E20:H20"/>
    <mergeCell ref="I20:O20"/>
    <mergeCell ref="E15:H15"/>
    <mergeCell ref="I15:O15"/>
    <mergeCell ref="E16:H16"/>
    <mergeCell ref="I16:P16"/>
    <mergeCell ref="E17:H17"/>
    <mergeCell ref="I17:P17"/>
    <mergeCell ref="E18:H18"/>
    <mergeCell ref="I18:O18"/>
    <mergeCell ref="E19:H19"/>
    <mergeCell ref="I19:P19"/>
    <mergeCell ref="E10:H10"/>
    <mergeCell ref="I10:O10"/>
    <mergeCell ref="E11:H11"/>
    <mergeCell ref="I11:P11"/>
    <mergeCell ref="E12:H12"/>
    <mergeCell ref="I12:P12"/>
    <mergeCell ref="E6:H6"/>
    <mergeCell ref="I6:P6"/>
    <mergeCell ref="E9:H9"/>
    <mergeCell ref="I9:P9"/>
    <mergeCell ref="E7:H7"/>
    <mergeCell ref="I7:P7"/>
    <mergeCell ref="E8:H8"/>
    <mergeCell ref="I8:P8"/>
    <mergeCell ref="O1:Y1"/>
    <mergeCell ref="E4:H4"/>
    <mergeCell ref="I4:P4"/>
    <mergeCell ref="E5:O5"/>
    <mergeCell ref="V3:Y3"/>
  </mergeCells>
  <hyperlinks>
    <hyperlink ref="A4:C5" location="Landing!A1" display="Home" xr:uid="{A150B1D0-91D0-48BC-88AE-E9C45563B988}"/>
    <hyperlink ref="A8:C9" location="ShellEI!A1" display=" - Event IT" xr:uid="{A78C9CDC-F1F2-400E-8399-FAAA61ACF97C}"/>
    <hyperlink ref="A22:C23" location="ShellCD!A1" display="Your contact details" xr:uid="{8A36C943-43E7-4483-837E-BB58D1A1B988}"/>
    <hyperlink ref="A24:C25" location="ShellOS!A1" display="Order summary" xr:uid="{1B2844D1-CA58-442A-B29F-524A6768FDB2}"/>
    <hyperlink ref="A10:C11" location="ShellSA!A1" display="- Safety" xr:uid="{2BA43872-F42D-4AB7-A389-EC1D88142649}"/>
    <hyperlink ref="A20:C21" location="ShellGR!A1" display="- Graphics &amp; Rigging" xr:uid="{30620CD6-44CE-468F-9248-FBCDCBDEF9FB}"/>
    <hyperlink ref="A14:C15" location="'ShellCA (2)'!A1" display="- Catering - Lunch/Dinner" xr:uid="{A7EFF19E-0FE3-4611-924B-4D16E97E8F48}"/>
    <hyperlink ref="A16:C17" location="'ShellCA (3)'!A1" display="- Catering - Alcohol" xr:uid="{BE334159-C4BD-46D3-A793-B1A89E7F8C3D}"/>
    <hyperlink ref="A18:C19" location="'ShellCA (4)'!A1" display="- Catering - Hygiene" xr:uid="{A8C7C2AC-9327-4F08-BC69-FAF680C08FCE}"/>
    <hyperlink ref="A12:C13" location="ShellCA!A1" display="- Catering - Breakfast" xr:uid="{5BAA1DBC-7361-4D97-B531-EB177009FFF2}"/>
    <hyperlink ref="A26:C27" location="ShellTC!A1" display="Terms and Conditions" xr:uid="{860BF933-3A9A-4E2C-804B-462E65BE19EC}"/>
    <hyperlink ref="A6:C7" location="ShellIO!A1" display="Important information" xr:uid="{2D0B7074-A096-4E04-9DF9-746044469380}"/>
    <hyperlink ref="A38" r:id="rId1" display="eventorders.nec@necgroup.co.uk" xr:uid="{867364AD-C75B-462D-8DDC-EC94FD9480E9}"/>
    <hyperlink ref="A38:C39" r:id="rId2" display="Click here to speak to our team!" xr:uid="{624297DB-29D0-4682-9199-F909EA6518CE}"/>
  </hyperlinks>
  <printOptions horizontalCentered="1" verticalCentered="1"/>
  <pageMargins left="0.23622047244094491" right="0.23622047244094491" top="0.35433070866141736" bottom="0.35433070866141736" header="0.31496062992125984" footer="0.31496062992125984"/>
  <pageSetup paperSize="9" scale="78" orientation="landscape"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84CBD-5AB0-4256-B908-5A918499D7BE}">
  <sheetPr>
    <tabColor rgb="FF162A3A"/>
    <pageSetUpPr autoPageBreaks="0" fitToPage="1"/>
  </sheetPr>
  <dimension ref="A1:Z90"/>
  <sheetViews>
    <sheetView showRowColHeaders="0" workbookViewId="0">
      <selection activeCell="A12" sqref="A12:C13"/>
    </sheetView>
  </sheetViews>
  <sheetFormatPr defaultColWidth="8.85546875" defaultRowHeight="15" x14ac:dyDescent="0.25"/>
  <cols>
    <col min="1" max="3" width="10.5703125" style="78" customWidth="1"/>
    <col min="4" max="4" width="4.5703125" style="1" customWidth="1"/>
    <col min="5" max="7" width="7.5703125" style="1" customWidth="1"/>
    <col min="8" max="8" width="10.5703125" style="1" customWidth="1"/>
    <col min="9" max="16" width="8.5703125" style="1" customWidth="1"/>
    <col min="17" max="17" width="5.5703125" style="1" customWidth="1"/>
    <col min="18" max="25" width="9.5703125" style="1" customWidth="1"/>
    <col min="26" max="16384" width="8.85546875" style="1"/>
  </cols>
  <sheetData>
    <row r="1" spans="1:26" s="78" customFormat="1" ht="36" customHeight="1" x14ac:dyDescent="0.2">
      <c r="A1" s="541" t="s">
        <v>4</v>
      </c>
      <c r="B1" s="541"/>
      <c r="C1" s="541"/>
      <c r="E1" s="79" t="str">
        <f>Landing!B2</f>
        <v>NEC Products and Services Order Form 2024 - 2025</v>
      </c>
      <c r="K1" s="80"/>
      <c r="L1" s="72"/>
      <c r="M1" s="72"/>
      <c r="O1" s="80"/>
      <c r="P1" s="554" t="s">
        <v>709</v>
      </c>
      <c r="Q1" s="554"/>
      <c r="R1" s="554"/>
      <c r="S1" s="554"/>
      <c r="T1" s="554"/>
      <c r="U1" s="554"/>
      <c r="V1" s="554"/>
      <c r="W1" s="554"/>
      <c r="X1" s="554"/>
      <c r="Y1" s="554"/>
      <c r="Z1" s="287"/>
    </row>
    <row r="2" spans="1:26" ht="15" customHeight="1" x14ac:dyDescent="0.25">
      <c r="A2" s="723"/>
      <c r="B2" s="723"/>
      <c r="C2" s="723"/>
      <c r="D2" s="73"/>
      <c r="E2" s="73"/>
      <c r="F2" s="73"/>
      <c r="G2" s="73"/>
      <c r="H2" s="73"/>
      <c r="I2" s="73"/>
      <c r="J2" s="73"/>
      <c r="K2" s="73"/>
      <c r="L2" s="73"/>
      <c r="M2" s="73"/>
      <c r="N2" s="73"/>
      <c r="O2" s="73"/>
      <c r="P2" s="73"/>
      <c r="Q2" s="73"/>
      <c r="R2" s="73"/>
      <c r="S2" s="73"/>
      <c r="T2" s="73"/>
      <c r="U2" s="73"/>
      <c r="V2" s="73"/>
      <c r="W2" s="73"/>
      <c r="X2" s="73"/>
      <c r="Y2" s="73"/>
      <c r="Z2" s="73"/>
    </row>
    <row r="3" spans="1:26" ht="15" customHeight="1" x14ac:dyDescent="0.25">
      <c r="A3" s="724"/>
      <c r="B3" s="724"/>
      <c r="C3" s="724"/>
      <c r="D3" s="73"/>
      <c r="E3" s="73"/>
      <c r="F3" s="73"/>
      <c r="G3" s="73"/>
      <c r="H3" s="73"/>
      <c r="I3" s="73"/>
      <c r="J3" s="73"/>
      <c r="K3" s="73"/>
      <c r="L3" s="73"/>
      <c r="M3" s="73"/>
      <c r="N3" s="73"/>
      <c r="O3" s="73"/>
      <c r="P3" s="73"/>
      <c r="Q3" s="73"/>
      <c r="R3" s="73"/>
      <c r="S3" s="73"/>
      <c r="T3" s="73"/>
      <c r="U3" s="73"/>
      <c r="V3" s="575" t="s">
        <v>259</v>
      </c>
      <c r="W3" s="576"/>
      <c r="X3" s="576"/>
      <c r="Y3" s="577"/>
      <c r="Z3" s="73"/>
    </row>
    <row r="4" spans="1:26" ht="15" customHeight="1" x14ac:dyDescent="0.25">
      <c r="A4" s="584" t="s">
        <v>6</v>
      </c>
      <c r="B4" s="585"/>
      <c r="C4" s="586"/>
      <c r="D4" s="73"/>
      <c r="E4" s="578" t="s">
        <v>32</v>
      </c>
      <c r="F4" s="579"/>
      <c r="G4" s="579"/>
      <c r="H4" s="580"/>
      <c r="I4" s="581" t="s">
        <v>33</v>
      </c>
      <c r="J4" s="582"/>
      <c r="K4" s="582"/>
      <c r="L4" s="582"/>
      <c r="M4" s="582"/>
      <c r="N4" s="582"/>
      <c r="O4" s="582"/>
      <c r="P4" s="583"/>
      <c r="Q4" s="458" t="s">
        <v>258</v>
      </c>
      <c r="R4" s="458" t="s">
        <v>35</v>
      </c>
      <c r="S4" s="458" t="s">
        <v>36</v>
      </c>
      <c r="T4" s="458" t="s">
        <v>37</v>
      </c>
      <c r="U4" s="458" t="s">
        <v>38</v>
      </c>
      <c r="V4" s="458" t="s">
        <v>35</v>
      </c>
      <c r="W4" s="458" t="s">
        <v>36</v>
      </c>
      <c r="X4" s="458" t="s">
        <v>37</v>
      </c>
      <c r="Y4" s="468" t="s">
        <v>38</v>
      </c>
      <c r="Z4" s="73"/>
    </row>
    <row r="5" spans="1:26" ht="15" customHeight="1" x14ac:dyDescent="0.25">
      <c r="A5" s="587"/>
      <c r="B5" s="588"/>
      <c r="C5" s="589"/>
      <c r="D5" s="73"/>
      <c r="E5" s="302" t="s">
        <v>134</v>
      </c>
      <c r="F5" s="303"/>
      <c r="G5" s="303"/>
      <c r="H5" s="303"/>
      <c r="I5" s="303"/>
      <c r="J5" s="303"/>
      <c r="K5" s="303"/>
      <c r="L5" s="303"/>
      <c r="M5" s="303"/>
      <c r="N5" s="303"/>
      <c r="O5" s="303"/>
      <c r="P5" s="303"/>
      <c r="Q5" s="359">
        <f>IF(SUM(Q6:Q15)&gt;0,9999,0)</f>
        <v>0</v>
      </c>
      <c r="R5" s="303"/>
      <c r="S5" s="303"/>
      <c r="T5" s="303"/>
      <c r="U5" s="303"/>
      <c r="V5" s="303"/>
      <c r="W5" s="303"/>
      <c r="X5" s="303"/>
      <c r="Y5" s="307"/>
      <c r="Z5" s="73"/>
    </row>
    <row r="6" spans="1:26" ht="15" customHeight="1" x14ac:dyDescent="0.25">
      <c r="A6" s="532" t="s">
        <v>8</v>
      </c>
      <c r="B6" s="533"/>
      <c r="C6" s="534"/>
      <c r="D6" s="73"/>
      <c r="E6" s="632" t="s">
        <v>135</v>
      </c>
      <c r="F6" s="633"/>
      <c r="G6" s="633"/>
      <c r="H6" s="633"/>
      <c r="I6" s="633" t="s">
        <v>136</v>
      </c>
      <c r="J6" s="633"/>
      <c r="K6" s="633"/>
      <c r="L6" s="633"/>
      <c r="M6" s="633"/>
      <c r="N6" s="633"/>
      <c r="O6" s="633"/>
      <c r="P6" s="634"/>
      <c r="Q6" s="471"/>
      <c r="R6" s="360">
        <v>25.87</v>
      </c>
      <c r="S6" s="361">
        <f>R6*1.12</f>
        <v>28.974400000000003</v>
      </c>
      <c r="T6" s="361">
        <f>S6*1.2</f>
        <v>34.769280000000002</v>
      </c>
      <c r="U6" s="362">
        <f>T6*1.3</f>
        <v>45.200064000000005</v>
      </c>
      <c r="V6" s="360">
        <f t="shared" ref="V6:V15" si="0">$Q6*R6</f>
        <v>0</v>
      </c>
      <c r="W6" s="361">
        <f t="shared" ref="W6:W15" si="1">$Q6*S6</f>
        <v>0</v>
      </c>
      <c r="X6" s="361">
        <f t="shared" ref="X6:X15" si="2">$Q6*T6</f>
        <v>0</v>
      </c>
      <c r="Y6" s="363">
        <f t="shared" ref="Y6:Y15" si="3">$Q6*U6</f>
        <v>0</v>
      </c>
      <c r="Z6" s="73"/>
    </row>
    <row r="7" spans="1:26" ht="15" customHeight="1" x14ac:dyDescent="0.25">
      <c r="A7" s="535"/>
      <c r="B7" s="536"/>
      <c r="C7" s="537"/>
      <c r="D7" s="73"/>
      <c r="E7" s="621" t="s">
        <v>137</v>
      </c>
      <c r="F7" s="614"/>
      <c r="G7" s="614"/>
      <c r="H7" s="614"/>
      <c r="I7" s="614" t="s">
        <v>138</v>
      </c>
      <c r="J7" s="614"/>
      <c r="K7" s="614"/>
      <c r="L7" s="614"/>
      <c r="M7" s="614"/>
      <c r="N7" s="614"/>
      <c r="O7" s="614"/>
      <c r="P7" s="615"/>
      <c r="Q7" s="469"/>
      <c r="R7" s="364">
        <v>25.87</v>
      </c>
      <c r="S7" s="365">
        <f t="shared" ref="S7:S15" si="4">R7*1.12</f>
        <v>28.974400000000003</v>
      </c>
      <c r="T7" s="365">
        <f t="shared" ref="T7:T15" si="5">S7*1.2</f>
        <v>34.769280000000002</v>
      </c>
      <c r="U7" s="366">
        <f t="shared" ref="U7:U15" si="6">T7*1.3</f>
        <v>45.200064000000005</v>
      </c>
      <c r="V7" s="364">
        <f t="shared" si="0"/>
        <v>0</v>
      </c>
      <c r="W7" s="365">
        <f t="shared" si="1"/>
        <v>0</v>
      </c>
      <c r="X7" s="365">
        <f t="shared" si="2"/>
        <v>0</v>
      </c>
      <c r="Y7" s="367">
        <f t="shared" si="3"/>
        <v>0</v>
      </c>
      <c r="Z7" s="73"/>
    </row>
    <row r="8" spans="1:26" ht="15" customHeight="1" x14ac:dyDescent="0.25">
      <c r="A8" s="532" t="s">
        <v>843</v>
      </c>
      <c r="B8" s="533"/>
      <c r="C8" s="534"/>
      <c r="D8" s="73"/>
      <c r="E8" s="621" t="s">
        <v>139</v>
      </c>
      <c r="F8" s="614"/>
      <c r="G8" s="614"/>
      <c r="H8" s="614"/>
      <c r="I8" s="614" t="s">
        <v>140</v>
      </c>
      <c r="J8" s="614"/>
      <c r="K8" s="614"/>
      <c r="L8" s="614"/>
      <c r="M8" s="614"/>
      <c r="N8" s="614"/>
      <c r="O8" s="614"/>
      <c r="P8" s="615"/>
      <c r="Q8" s="469"/>
      <c r="R8" s="364">
        <v>25.87</v>
      </c>
      <c r="S8" s="365">
        <f t="shared" si="4"/>
        <v>28.974400000000003</v>
      </c>
      <c r="T8" s="365">
        <f t="shared" si="5"/>
        <v>34.769280000000002</v>
      </c>
      <c r="U8" s="366">
        <f t="shared" si="6"/>
        <v>45.200064000000005</v>
      </c>
      <c r="V8" s="364">
        <f t="shared" si="0"/>
        <v>0</v>
      </c>
      <c r="W8" s="365">
        <f t="shared" si="1"/>
        <v>0</v>
      </c>
      <c r="X8" s="365">
        <f t="shared" si="2"/>
        <v>0</v>
      </c>
      <c r="Y8" s="367">
        <f t="shared" si="3"/>
        <v>0</v>
      </c>
      <c r="Z8" s="73"/>
    </row>
    <row r="9" spans="1:26" ht="15" customHeight="1" x14ac:dyDescent="0.25">
      <c r="A9" s="535"/>
      <c r="B9" s="536"/>
      <c r="C9" s="537"/>
      <c r="D9" s="73"/>
      <c r="E9" s="621" t="s">
        <v>141</v>
      </c>
      <c r="F9" s="614"/>
      <c r="G9" s="614"/>
      <c r="H9" s="614"/>
      <c r="I9" s="614" t="s">
        <v>142</v>
      </c>
      <c r="J9" s="614"/>
      <c r="K9" s="614"/>
      <c r="L9" s="614"/>
      <c r="M9" s="614"/>
      <c r="N9" s="614"/>
      <c r="O9" s="614"/>
      <c r="P9" s="615"/>
      <c r="Q9" s="469"/>
      <c r="R9" s="364">
        <v>25.87</v>
      </c>
      <c r="S9" s="365">
        <f t="shared" si="4"/>
        <v>28.974400000000003</v>
      </c>
      <c r="T9" s="365">
        <f t="shared" si="5"/>
        <v>34.769280000000002</v>
      </c>
      <c r="U9" s="366">
        <f t="shared" si="6"/>
        <v>45.200064000000005</v>
      </c>
      <c r="V9" s="364">
        <f t="shared" si="0"/>
        <v>0</v>
      </c>
      <c r="W9" s="365">
        <f t="shared" si="1"/>
        <v>0</v>
      </c>
      <c r="X9" s="365">
        <f t="shared" si="2"/>
        <v>0</v>
      </c>
      <c r="Y9" s="367">
        <f t="shared" si="3"/>
        <v>0</v>
      </c>
      <c r="Z9" s="73"/>
    </row>
    <row r="10" spans="1:26" ht="15" customHeight="1" x14ac:dyDescent="0.25">
      <c r="A10" s="591" t="s">
        <v>703</v>
      </c>
      <c r="B10" s="592"/>
      <c r="C10" s="593"/>
      <c r="D10" s="73"/>
      <c r="E10" s="621" t="s">
        <v>143</v>
      </c>
      <c r="F10" s="614"/>
      <c r="G10" s="614"/>
      <c r="H10" s="614"/>
      <c r="I10" s="614" t="s">
        <v>142</v>
      </c>
      <c r="J10" s="614"/>
      <c r="K10" s="614"/>
      <c r="L10" s="614"/>
      <c r="M10" s="614"/>
      <c r="N10" s="614"/>
      <c r="O10" s="614"/>
      <c r="P10" s="615"/>
      <c r="Q10" s="469"/>
      <c r="R10" s="364">
        <v>25.87</v>
      </c>
      <c r="S10" s="365">
        <f t="shared" si="4"/>
        <v>28.974400000000003</v>
      </c>
      <c r="T10" s="365">
        <f t="shared" si="5"/>
        <v>34.769280000000002</v>
      </c>
      <c r="U10" s="366">
        <f t="shared" si="6"/>
        <v>45.200064000000005</v>
      </c>
      <c r="V10" s="364">
        <f t="shared" si="0"/>
        <v>0</v>
      </c>
      <c r="W10" s="365">
        <f t="shared" si="1"/>
        <v>0</v>
      </c>
      <c r="X10" s="365">
        <f t="shared" si="2"/>
        <v>0</v>
      </c>
      <c r="Y10" s="367">
        <f t="shared" si="3"/>
        <v>0</v>
      </c>
      <c r="Z10" s="73"/>
    </row>
    <row r="11" spans="1:26" ht="15" customHeight="1" x14ac:dyDescent="0.25">
      <c r="A11" s="594"/>
      <c r="B11" s="595"/>
      <c r="C11" s="596"/>
      <c r="D11" s="73"/>
      <c r="E11" s="621" t="s">
        <v>144</v>
      </c>
      <c r="F11" s="614"/>
      <c r="G11" s="614"/>
      <c r="H11" s="614"/>
      <c r="I11" s="614" t="s">
        <v>145</v>
      </c>
      <c r="J11" s="614"/>
      <c r="K11" s="614"/>
      <c r="L11" s="614"/>
      <c r="M11" s="614"/>
      <c r="N11" s="614"/>
      <c r="O11" s="614"/>
      <c r="P11" s="615"/>
      <c r="Q11" s="469"/>
      <c r="R11" s="364">
        <v>25.87</v>
      </c>
      <c r="S11" s="365">
        <f t="shared" si="4"/>
        <v>28.974400000000003</v>
      </c>
      <c r="T11" s="365">
        <f t="shared" si="5"/>
        <v>34.769280000000002</v>
      </c>
      <c r="U11" s="366">
        <f t="shared" si="6"/>
        <v>45.200064000000005</v>
      </c>
      <c r="V11" s="364">
        <f t="shared" si="0"/>
        <v>0</v>
      </c>
      <c r="W11" s="365">
        <f t="shared" si="1"/>
        <v>0</v>
      </c>
      <c r="X11" s="365">
        <f t="shared" si="2"/>
        <v>0</v>
      </c>
      <c r="Y11" s="367">
        <f t="shared" si="3"/>
        <v>0</v>
      </c>
      <c r="Z11" s="73"/>
    </row>
    <row r="12" spans="1:26" ht="15" customHeight="1" x14ac:dyDescent="0.25">
      <c r="A12" s="532" t="s">
        <v>704</v>
      </c>
      <c r="B12" s="533"/>
      <c r="C12" s="534"/>
      <c r="D12" s="73"/>
      <c r="E12" s="621" t="s">
        <v>146</v>
      </c>
      <c r="F12" s="614"/>
      <c r="G12" s="614"/>
      <c r="H12" s="614"/>
      <c r="I12" s="614" t="s">
        <v>147</v>
      </c>
      <c r="J12" s="614"/>
      <c r="K12" s="614"/>
      <c r="L12" s="614"/>
      <c r="M12" s="614"/>
      <c r="N12" s="614"/>
      <c r="O12" s="614"/>
      <c r="P12" s="615"/>
      <c r="Q12" s="469"/>
      <c r="R12" s="364">
        <v>17.03</v>
      </c>
      <c r="S12" s="365">
        <f t="shared" si="4"/>
        <v>19.073600000000003</v>
      </c>
      <c r="T12" s="365">
        <f t="shared" si="5"/>
        <v>22.888320000000004</v>
      </c>
      <c r="U12" s="366">
        <f t="shared" si="6"/>
        <v>29.754816000000005</v>
      </c>
      <c r="V12" s="364">
        <f t="shared" si="0"/>
        <v>0</v>
      </c>
      <c r="W12" s="365">
        <f t="shared" si="1"/>
        <v>0</v>
      </c>
      <c r="X12" s="365">
        <f t="shared" si="2"/>
        <v>0</v>
      </c>
      <c r="Y12" s="367">
        <f t="shared" si="3"/>
        <v>0</v>
      </c>
      <c r="Z12" s="73"/>
    </row>
    <row r="13" spans="1:26" ht="15" customHeight="1" x14ac:dyDescent="0.25">
      <c r="A13" s="535"/>
      <c r="B13" s="536"/>
      <c r="C13" s="537"/>
      <c r="D13" s="73"/>
      <c r="E13" s="621" t="s">
        <v>148</v>
      </c>
      <c r="F13" s="614"/>
      <c r="G13" s="614"/>
      <c r="H13" s="614"/>
      <c r="I13" s="614" t="s">
        <v>149</v>
      </c>
      <c r="J13" s="614"/>
      <c r="K13" s="614"/>
      <c r="L13" s="614"/>
      <c r="M13" s="614"/>
      <c r="N13" s="614"/>
      <c r="O13" s="614"/>
      <c r="P13" s="615"/>
      <c r="Q13" s="469"/>
      <c r="R13" s="364">
        <v>20.92</v>
      </c>
      <c r="S13" s="365">
        <f t="shared" si="4"/>
        <v>23.430400000000006</v>
      </c>
      <c r="T13" s="365">
        <f t="shared" si="5"/>
        <v>28.116480000000006</v>
      </c>
      <c r="U13" s="366">
        <f t="shared" si="6"/>
        <v>36.551424000000011</v>
      </c>
      <c r="V13" s="364">
        <f t="shared" si="0"/>
        <v>0</v>
      </c>
      <c r="W13" s="365">
        <f t="shared" si="1"/>
        <v>0</v>
      </c>
      <c r="X13" s="365">
        <f t="shared" si="2"/>
        <v>0</v>
      </c>
      <c r="Y13" s="367">
        <f t="shared" si="3"/>
        <v>0</v>
      </c>
      <c r="Z13" s="73"/>
    </row>
    <row r="14" spans="1:26" ht="15" customHeight="1" x14ac:dyDescent="0.25">
      <c r="A14" s="532" t="s">
        <v>705</v>
      </c>
      <c r="B14" s="533"/>
      <c r="C14" s="534"/>
      <c r="D14" s="73"/>
      <c r="E14" s="621" t="s">
        <v>150</v>
      </c>
      <c r="F14" s="614"/>
      <c r="G14" s="614"/>
      <c r="H14" s="614"/>
      <c r="I14" s="614" t="s">
        <v>151</v>
      </c>
      <c r="J14" s="614"/>
      <c r="K14" s="614"/>
      <c r="L14" s="614"/>
      <c r="M14" s="614"/>
      <c r="N14" s="614"/>
      <c r="O14" s="614"/>
      <c r="P14" s="615"/>
      <c r="Q14" s="469"/>
      <c r="R14" s="364">
        <v>31.02</v>
      </c>
      <c r="S14" s="365">
        <f t="shared" si="4"/>
        <v>34.742400000000004</v>
      </c>
      <c r="T14" s="365">
        <f t="shared" si="5"/>
        <v>41.69088</v>
      </c>
      <c r="U14" s="366">
        <f t="shared" si="6"/>
        <v>54.198143999999999</v>
      </c>
      <c r="V14" s="364">
        <f t="shared" si="0"/>
        <v>0</v>
      </c>
      <c r="W14" s="365">
        <f t="shared" si="1"/>
        <v>0</v>
      </c>
      <c r="X14" s="365">
        <f t="shared" si="2"/>
        <v>0</v>
      </c>
      <c r="Y14" s="367">
        <f t="shared" si="3"/>
        <v>0</v>
      </c>
      <c r="Z14" s="73"/>
    </row>
    <row r="15" spans="1:26" ht="15" customHeight="1" x14ac:dyDescent="0.25">
      <c r="A15" s="535"/>
      <c r="B15" s="536"/>
      <c r="C15" s="537"/>
      <c r="D15" s="73"/>
      <c r="E15" s="618" t="s">
        <v>152</v>
      </c>
      <c r="F15" s="619"/>
      <c r="G15" s="619"/>
      <c r="H15" s="619"/>
      <c r="I15" s="619" t="s">
        <v>151</v>
      </c>
      <c r="J15" s="619"/>
      <c r="K15" s="619"/>
      <c r="L15" s="619"/>
      <c r="M15" s="619"/>
      <c r="N15" s="619"/>
      <c r="O15" s="619"/>
      <c r="P15" s="620"/>
      <c r="Q15" s="469"/>
      <c r="R15" s="368">
        <v>108.28</v>
      </c>
      <c r="S15" s="369">
        <f t="shared" si="4"/>
        <v>121.27360000000002</v>
      </c>
      <c r="T15" s="369">
        <f t="shared" si="5"/>
        <v>145.52832000000001</v>
      </c>
      <c r="U15" s="370">
        <f t="shared" si="6"/>
        <v>189.18681600000002</v>
      </c>
      <c r="V15" s="364">
        <f t="shared" si="0"/>
        <v>0</v>
      </c>
      <c r="W15" s="365">
        <f t="shared" si="1"/>
        <v>0</v>
      </c>
      <c r="X15" s="365">
        <f t="shared" si="2"/>
        <v>0</v>
      </c>
      <c r="Y15" s="367">
        <f t="shared" si="3"/>
        <v>0</v>
      </c>
      <c r="Z15" s="73"/>
    </row>
    <row r="16" spans="1:26" ht="15" customHeight="1" x14ac:dyDescent="0.25">
      <c r="A16" s="532" t="s">
        <v>706</v>
      </c>
      <c r="B16" s="533"/>
      <c r="C16" s="534"/>
      <c r="D16" s="73"/>
      <c r="E16" s="371" t="s">
        <v>153</v>
      </c>
      <c r="F16" s="309"/>
      <c r="G16" s="309"/>
      <c r="H16" s="309"/>
      <c r="I16" s="309"/>
      <c r="J16" s="309"/>
      <c r="K16" s="309"/>
      <c r="L16" s="309"/>
      <c r="M16" s="309"/>
      <c r="N16" s="309"/>
      <c r="O16" s="309"/>
      <c r="P16" s="309"/>
      <c r="Q16" s="359">
        <f>IF(SUM(Q17:Q21)&gt;0,9999,0)</f>
        <v>0</v>
      </c>
      <c r="R16" s="309"/>
      <c r="S16" s="309"/>
      <c r="T16" s="309"/>
      <c r="U16" s="309"/>
      <c r="V16" s="309"/>
      <c r="W16" s="309"/>
      <c r="X16" s="309"/>
      <c r="Y16" s="372"/>
      <c r="Z16" s="73"/>
    </row>
    <row r="17" spans="1:26" ht="15" customHeight="1" x14ac:dyDescent="0.25">
      <c r="A17" s="535"/>
      <c r="B17" s="536"/>
      <c r="C17" s="537"/>
      <c r="D17" s="73"/>
      <c r="E17" s="616" t="s">
        <v>154</v>
      </c>
      <c r="F17" s="572"/>
      <c r="G17" s="572"/>
      <c r="H17" s="572"/>
      <c r="I17" s="569" t="s">
        <v>155</v>
      </c>
      <c r="J17" s="570"/>
      <c r="K17" s="570"/>
      <c r="L17" s="570"/>
      <c r="M17" s="570"/>
      <c r="N17" s="570"/>
      <c r="O17" s="570"/>
      <c r="P17" s="570"/>
      <c r="Q17" s="469"/>
      <c r="R17" s="373">
        <v>7.87</v>
      </c>
      <c r="S17" s="374">
        <f>R17*1.12</f>
        <v>8.8144000000000009</v>
      </c>
      <c r="T17" s="374">
        <f>S17*1.2</f>
        <v>10.57728</v>
      </c>
      <c r="U17" s="375">
        <f>T17*1.3</f>
        <v>13.750464000000001</v>
      </c>
      <c r="V17" s="373">
        <f t="shared" ref="V17:Y21" si="7">$Q17*R17</f>
        <v>0</v>
      </c>
      <c r="W17" s="374">
        <f t="shared" si="7"/>
        <v>0</v>
      </c>
      <c r="X17" s="374">
        <f t="shared" si="7"/>
        <v>0</v>
      </c>
      <c r="Y17" s="376">
        <f t="shared" si="7"/>
        <v>0</v>
      </c>
      <c r="Z17" s="73"/>
    </row>
    <row r="18" spans="1:26" ht="15" customHeight="1" x14ac:dyDescent="0.25">
      <c r="A18" s="532" t="s">
        <v>707</v>
      </c>
      <c r="B18" s="533"/>
      <c r="C18" s="534"/>
      <c r="D18" s="73"/>
      <c r="E18" s="617" t="s">
        <v>156</v>
      </c>
      <c r="F18" s="553"/>
      <c r="G18" s="553"/>
      <c r="H18" s="553"/>
      <c r="I18" s="557" t="s">
        <v>157</v>
      </c>
      <c r="J18" s="558"/>
      <c r="K18" s="558"/>
      <c r="L18" s="558"/>
      <c r="M18" s="558"/>
      <c r="N18" s="558"/>
      <c r="O18" s="558"/>
      <c r="P18" s="558"/>
      <c r="Q18" s="469"/>
      <c r="R18" s="364">
        <v>21.26</v>
      </c>
      <c r="S18" s="365">
        <f t="shared" ref="S18:S21" si="8">R18*1.12</f>
        <v>23.811200000000003</v>
      </c>
      <c r="T18" s="365">
        <f t="shared" ref="T18:T21" si="9">S18*1.2</f>
        <v>28.573440000000002</v>
      </c>
      <c r="U18" s="366">
        <f t="shared" ref="U18:U21" si="10">T18*1.3</f>
        <v>37.145472000000005</v>
      </c>
      <c r="V18" s="364">
        <f t="shared" si="7"/>
        <v>0</v>
      </c>
      <c r="W18" s="365">
        <f t="shared" si="7"/>
        <v>0</v>
      </c>
      <c r="X18" s="365">
        <f t="shared" si="7"/>
        <v>0</v>
      </c>
      <c r="Y18" s="367">
        <f t="shared" si="7"/>
        <v>0</v>
      </c>
      <c r="Z18" s="73"/>
    </row>
    <row r="19" spans="1:26" ht="15" customHeight="1" x14ac:dyDescent="0.25">
      <c r="A19" s="535"/>
      <c r="B19" s="536"/>
      <c r="C19" s="537"/>
      <c r="D19" s="73"/>
      <c r="E19" s="617" t="s">
        <v>158</v>
      </c>
      <c r="F19" s="553"/>
      <c r="G19" s="553"/>
      <c r="H19" s="553"/>
      <c r="I19" s="557" t="s">
        <v>159</v>
      </c>
      <c r="J19" s="558"/>
      <c r="K19" s="558"/>
      <c r="L19" s="558"/>
      <c r="M19" s="558"/>
      <c r="N19" s="558"/>
      <c r="O19" s="558"/>
      <c r="P19" s="558"/>
      <c r="Q19" s="469"/>
      <c r="R19" s="364">
        <v>1.8</v>
      </c>
      <c r="S19" s="365">
        <f t="shared" si="8"/>
        <v>2.0160000000000005</v>
      </c>
      <c r="T19" s="365">
        <f t="shared" si="9"/>
        <v>2.4192000000000005</v>
      </c>
      <c r="U19" s="366">
        <f t="shared" si="10"/>
        <v>3.1449600000000006</v>
      </c>
      <c r="V19" s="364">
        <f t="shared" si="7"/>
        <v>0</v>
      </c>
      <c r="W19" s="365">
        <f t="shared" si="7"/>
        <v>0</v>
      </c>
      <c r="X19" s="365">
        <f t="shared" si="7"/>
        <v>0</v>
      </c>
      <c r="Y19" s="367">
        <f t="shared" si="7"/>
        <v>0</v>
      </c>
      <c r="Z19" s="73"/>
    </row>
    <row r="20" spans="1:26" ht="15" customHeight="1" x14ac:dyDescent="0.25">
      <c r="A20" s="532" t="s">
        <v>708</v>
      </c>
      <c r="B20" s="533"/>
      <c r="C20" s="534"/>
      <c r="D20" s="73"/>
      <c r="E20" s="617" t="s">
        <v>160</v>
      </c>
      <c r="F20" s="553"/>
      <c r="G20" s="553"/>
      <c r="H20" s="553"/>
      <c r="I20" s="557" t="s">
        <v>161</v>
      </c>
      <c r="J20" s="558"/>
      <c r="K20" s="558"/>
      <c r="L20" s="558"/>
      <c r="M20" s="558"/>
      <c r="N20" s="558"/>
      <c r="O20" s="558"/>
      <c r="P20" s="558"/>
      <c r="Q20" s="469"/>
      <c r="R20" s="364">
        <v>24.75</v>
      </c>
      <c r="S20" s="365">
        <f t="shared" si="8"/>
        <v>27.720000000000002</v>
      </c>
      <c r="T20" s="365">
        <f t="shared" si="9"/>
        <v>33.264000000000003</v>
      </c>
      <c r="U20" s="366">
        <f t="shared" si="10"/>
        <v>43.243200000000009</v>
      </c>
      <c r="V20" s="364">
        <f t="shared" si="7"/>
        <v>0</v>
      </c>
      <c r="W20" s="365">
        <f t="shared" si="7"/>
        <v>0</v>
      </c>
      <c r="X20" s="365">
        <f t="shared" si="7"/>
        <v>0</v>
      </c>
      <c r="Y20" s="367">
        <f t="shared" si="7"/>
        <v>0</v>
      </c>
      <c r="Z20" s="73"/>
    </row>
    <row r="21" spans="1:26" ht="15" customHeight="1" x14ac:dyDescent="0.25">
      <c r="A21" s="535"/>
      <c r="B21" s="536"/>
      <c r="C21" s="537"/>
      <c r="D21" s="73"/>
      <c r="E21" s="622" t="s">
        <v>162</v>
      </c>
      <c r="F21" s="623"/>
      <c r="G21" s="623"/>
      <c r="H21" s="623"/>
      <c r="I21" s="624" t="s">
        <v>163</v>
      </c>
      <c r="J21" s="625"/>
      <c r="K21" s="625"/>
      <c r="L21" s="625"/>
      <c r="M21" s="625"/>
      <c r="N21" s="625"/>
      <c r="O21" s="625"/>
      <c r="P21" s="625"/>
      <c r="Q21" s="472"/>
      <c r="R21" s="377">
        <v>24.75</v>
      </c>
      <c r="S21" s="369">
        <f t="shared" si="8"/>
        <v>27.720000000000002</v>
      </c>
      <c r="T21" s="369">
        <f t="shared" si="9"/>
        <v>33.264000000000003</v>
      </c>
      <c r="U21" s="370">
        <f t="shared" si="10"/>
        <v>43.243200000000009</v>
      </c>
      <c r="V21" s="377">
        <f t="shared" si="7"/>
        <v>0</v>
      </c>
      <c r="W21" s="378">
        <f t="shared" si="7"/>
        <v>0</v>
      </c>
      <c r="X21" s="378">
        <f t="shared" si="7"/>
        <v>0</v>
      </c>
      <c r="Y21" s="379">
        <f t="shared" si="7"/>
        <v>0</v>
      </c>
      <c r="Z21" s="73"/>
    </row>
    <row r="22" spans="1:26" ht="15" customHeight="1" x14ac:dyDescent="0.25">
      <c r="A22" s="584" t="s">
        <v>14</v>
      </c>
      <c r="B22" s="585"/>
      <c r="C22" s="586"/>
      <c r="D22" s="73"/>
      <c r="E22" s="73"/>
      <c r="F22" s="73"/>
      <c r="G22" s="73"/>
      <c r="H22" s="73"/>
      <c r="I22" s="73"/>
      <c r="J22" s="73"/>
      <c r="K22" s="73"/>
      <c r="L22" s="73"/>
      <c r="M22" s="73"/>
      <c r="N22" s="73"/>
      <c r="O22" s="73"/>
      <c r="P22" s="73"/>
      <c r="Q22" s="73"/>
      <c r="R22" s="73"/>
      <c r="S22" s="73"/>
      <c r="T22" s="73"/>
      <c r="U22" s="73"/>
      <c r="V22" s="73"/>
      <c r="W22" s="73"/>
      <c r="X22" s="73"/>
      <c r="Y22" s="73"/>
      <c r="Z22" s="73"/>
    </row>
    <row r="23" spans="1:26" ht="15" customHeight="1" x14ac:dyDescent="0.25">
      <c r="A23" s="587"/>
      <c r="B23" s="588"/>
      <c r="C23" s="589"/>
      <c r="D23" s="73"/>
      <c r="E23" s="73"/>
      <c r="F23" s="73"/>
      <c r="G23" s="73"/>
      <c r="H23" s="73"/>
      <c r="I23" s="73"/>
      <c r="J23" s="73"/>
      <c r="K23" s="73"/>
      <c r="L23" s="73"/>
      <c r="M23" s="73"/>
      <c r="N23" s="73"/>
      <c r="O23" s="73"/>
      <c r="P23" s="73"/>
      <c r="Q23" s="73"/>
      <c r="R23" s="73"/>
      <c r="S23" s="73"/>
      <c r="T23" s="73"/>
      <c r="U23" s="73"/>
      <c r="V23" s="73"/>
      <c r="W23" s="73"/>
      <c r="X23" s="73"/>
      <c r="Y23" s="73"/>
      <c r="Z23" s="73"/>
    </row>
    <row r="24" spans="1:26" ht="15" customHeight="1" x14ac:dyDescent="0.25">
      <c r="A24" s="584" t="s">
        <v>17</v>
      </c>
      <c r="B24" s="585"/>
      <c r="C24" s="586"/>
      <c r="D24" s="73"/>
      <c r="E24" s="73"/>
      <c r="F24" s="73"/>
      <c r="G24" s="73"/>
      <c r="H24" s="73"/>
      <c r="I24" s="73"/>
      <c r="J24" s="73"/>
      <c r="K24" s="73"/>
      <c r="L24" s="73"/>
      <c r="M24" s="73"/>
      <c r="N24" s="73"/>
      <c r="O24" s="73"/>
      <c r="P24" s="73"/>
      <c r="Q24" s="73"/>
      <c r="R24" s="73"/>
      <c r="S24" s="73"/>
      <c r="T24" s="73"/>
      <c r="U24" s="73"/>
      <c r="V24" s="73"/>
      <c r="W24" s="73"/>
      <c r="X24" s="73"/>
      <c r="Y24" s="73"/>
      <c r="Z24" s="73"/>
    </row>
    <row r="25" spans="1:26" ht="15" customHeight="1" x14ac:dyDescent="0.25">
      <c r="A25" s="587"/>
      <c r="B25" s="588"/>
      <c r="C25" s="589"/>
      <c r="D25" s="73"/>
      <c r="E25" s="73"/>
      <c r="F25" s="73"/>
      <c r="G25" s="73"/>
      <c r="H25" s="73"/>
      <c r="I25" s="73"/>
      <c r="J25" s="73"/>
      <c r="K25" s="73"/>
      <c r="L25" s="73"/>
      <c r="M25" s="73"/>
      <c r="N25" s="73"/>
      <c r="O25" s="73"/>
      <c r="P25" s="73"/>
      <c r="Q25" s="73"/>
      <c r="R25" s="73"/>
      <c r="S25" s="73"/>
      <c r="T25" s="73"/>
      <c r="U25" s="73"/>
      <c r="V25" s="73"/>
      <c r="W25" s="73"/>
      <c r="X25" s="73"/>
      <c r="Y25" s="73"/>
      <c r="Z25" s="73"/>
    </row>
    <row r="26" spans="1:26" ht="15" customHeight="1" x14ac:dyDescent="0.25">
      <c r="A26" s="584" t="s">
        <v>19</v>
      </c>
      <c r="B26" s="585"/>
      <c r="C26" s="586"/>
      <c r="D26" s="73"/>
      <c r="E26" s="73"/>
      <c r="F26" s="73"/>
      <c r="G26" s="73"/>
      <c r="H26" s="73"/>
      <c r="I26" s="73"/>
      <c r="J26" s="73"/>
      <c r="K26" s="73"/>
      <c r="L26" s="73"/>
      <c r="M26" s="73"/>
      <c r="N26" s="73"/>
      <c r="O26" s="73"/>
      <c r="P26" s="73"/>
      <c r="Q26" s="73"/>
      <c r="R26" s="73"/>
      <c r="S26" s="73"/>
      <c r="T26" s="73"/>
      <c r="U26" s="73"/>
      <c r="V26" s="73"/>
      <c r="W26" s="73"/>
      <c r="X26" s="73"/>
      <c r="Y26" s="73"/>
      <c r="Z26" s="73"/>
    </row>
    <row r="27" spans="1:26" ht="15" customHeight="1" x14ac:dyDescent="0.25">
      <c r="A27" s="587"/>
      <c r="B27" s="588"/>
      <c r="C27" s="589"/>
      <c r="D27" s="73"/>
      <c r="E27" s="73"/>
      <c r="F27" s="73"/>
      <c r="G27" s="73"/>
      <c r="H27" s="73"/>
      <c r="I27" s="73"/>
      <c r="J27" s="73"/>
      <c r="K27" s="73"/>
      <c r="L27" s="73"/>
      <c r="M27" s="73"/>
      <c r="N27" s="73"/>
      <c r="O27" s="73"/>
      <c r="P27" s="73"/>
      <c r="Q27" s="73"/>
      <c r="R27" s="73"/>
      <c r="S27" s="73"/>
      <c r="T27" s="73"/>
      <c r="U27" s="73"/>
      <c r="V27" s="73"/>
      <c r="W27" s="73"/>
      <c r="X27" s="73"/>
      <c r="Y27" s="73"/>
      <c r="Z27" s="73"/>
    </row>
    <row r="28" spans="1:26" ht="15" customHeight="1" x14ac:dyDescent="0.25">
      <c r="D28" s="73"/>
      <c r="E28" s="73"/>
      <c r="F28" s="73"/>
      <c r="G28" s="73"/>
      <c r="H28" s="73"/>
      <c r="I28" s="73"/>
      <c r="J28" s="73"/>
      <c r="K28" s="73"/>
      <c r="L28" s="73"/>
      <c r="M28" s="73"/>
      <c r="N28" s="73"/>
      <c r="O28" s="73"/>
      <c r="P28" s="73"/>
      <c r="Q28" s="73"/>
      <c r="R28" s="73"/>
      <c r="S28" s="73"/>
      <c r="T28" s="73"/>
      <c r="U28" s="73"/>
      <c r="V28" s="73"/>
      <c r="W28" s="73"/>
      <c r="X28" s="73"/>
      <c r="Y28" s="73"/>
      <c r="Z28" s="73"/>
    </row>
    <row r="29" spans="1:26" ht="15" customHeight="1" x14ac:dyDescent="0.25">
      <c r="D29" s="73"/>
      <c r="E29" s="73"/>
      <c r="F29" s="73"/>
      <c r="G29" s="73"/>
      <c r="H29" s="73"/>
      <c r="I29" s="73"/>
      <c r="J29" s="73"/>
      <c r="K29" s="73"/>
      <c r="L29" s="73"/>
      <c r="M29" s="73"/>
      <c r="N29" s="73"/>
      <c r="O29" s="73"/>
      <c r="P29" s="73"/>
      <c r="Q29" s="73"/>
      <c r="R29" s="73"/>
      <c r="S29" s="73"/>
      <c r="T29" s="73"/>
      <c r="U29" s="73"/>
      <c r="V29" s="73"/>
      <c r="W29" s="73"/>
      <c r="X29" s="73"/>
      <c r="Y29" s="73"/>
      <c r="Z29" s="73"/>
    </row>
    <row r="30" spans="1:26" ht="15" customHeight="1" x14ac:dyDescent="0.25">
      <c r="A30" s="539" t="s">
        <v>24</v>
      </c>
      <c r="B30" s="539"/>
      <c r="C30" s="539"/>
      <c r="D30" s="73"/>
      <c r="E30" s="73"/>
      <c r="F30" s="73"/>
      <c r="G30" s="73"/>
      <c r="H30" s="73"/>
      <c r="I30" s="73"/>
      <c r="J30" s="73"/>
      <c r="K30" s="73"/>
      <c r="L30" s="73"/>
      <c r="M30" s="73"/>
      <c r="N30" s="73"/>
      <c r="O30" s="73"/>
      <c r="P30" s="73"/>
      <c r="Q30" s="73"/>
      <c r="R30" s="73"/>
      <c r="S30" s="73"/>
      <c r="T30" s="73"/>
      <c r="U30" s="73"/>
      <c r="V30" s="73"/>
      <c r="W30" s="73"/>
      <c r="X30" s="73"/>
      <c r="Y30" s="73"/>
      <c r="Z30" s="73"/>
    </row>
    <row r="31" spans="1:26" ht="15" customHeight="1" x14ac:dyDescent="0.25">
      <c r="A31" s="132" t="s">
        <v>98</v>
      </c>
      <c r="B31" s="152"/>
      <c r="C31" s="152"/>
      <c r="D31" s="73"/>
      <c r="E31" s="73"/>
      <c r="F31" s="73"/>
      <c r="G31" s="73"/>
      <c r="H31" s="73"/>
      <c r="I31" s="73"/>
      <c r="J31" s="73"/>
      <c r="K31" s="73"/>
      <c r="L31" s="73"/>
      <c r="M31" s="73"/>
      <c r="N31" s="73"/>
      <c r="O31" s="73"/>
      <c r="P31" s="73"/>
      <c r="Q31" s="73"/>
      <c r="R31" s="73"/>
      <c r="S31" s="73"/>
      <c r="T31" s="73"/>
      <c r="U31" s="73"/>
      <c r="V31" s="73"/>
      <c r="W31" s="73"/>
      <c r="X31" s="73"/>
      <c r="Y31" s="73"/>
      <c r="Z31" s="73"/>
    </row>
    <row r="32" spans="1:26" ht="15" customHeight="1" x14ac:dyDescent="0.25">
      <c r="A32" s="77" t="s">
        <v>26</v>
      </c>
      <c r="B32" s="152"/>
      <c r="C32" s="152"/>
      <c r="D32" s="73"/>
      <c r="E32" s="73"/>
      <c r="F32" s="73"/>
      <c r="G32" s="73"/>
      <c r="H32" s="73"/>
      <c r="I32" s="73"/>
      <c r="J32" s="73"/>
      <c r="K32" s="73"/>
      <c r="L32" s="73"/>
      <c r="M32" s="73"/>
      <c r="N32" s="73"/>
      <c r="O32" s="73"/>
      <c r="P32" s="73"/>
      <c r="Q32" s="73"/>
      <c r="R32" s="73"/>
      <c r="S32" s="73"/>
      <c r="T32" s="73"/>
      <c r="U32" s="73"/>
      <c r="V32" s="73"/>
      <c r="W32" s="73"/>
      <c r="X32" s="73"/>
      <c r="Y32" s="73"/>
      <c r="Z32" s="73"/>
    </row>
    <row r="33" spans="1:26" ht="15" customHeight="1" x14ac:dyDescent="0.25">
      <c r="A33" s="77" t="s">
        <v>27</v>
      </c>
      <c r="B33" s="152"/>
      <c r="C33" s="152"/>
      <c r="D33" s="73"/>
      <c r="E33" s="73"/>
      <c r="F33" s="73"/>
      <c r="G33" s="73"/>
      <c r="H33" s="73"/>
      <c r="I33" s="73"/>
      <c r="J33" s="73"/>
      <c r="K33" s="73"/>
      <c r="L33" s="73"/>
      <c r="M33" s="73"/>
      <c r="N33" s="73"/>
      <c r="O33" s="73"/>
      <c r="P33" s="73"/>
      <c r="Q33" s="73"/>
      <c r="R33" s="73"/>
      <c r="S33" s="73"/>
      <c r="T33" s="73"/>
      <c r="U33" s="73"/>
      <c r="V33" s="73"/>
      <c r="W33" s="73"/>
      <c r="X33" s="73"/>
      <c r="Y33" s="73"/>
      <c r="Z33" s="73"/>
    </row>
    <row r="34" spans="1:26" ht="15" customHeight="1" x14ac:dyDescent="0.25">
      <c r="A34" s="77" t="s">
        <v>28</v>
      </c>
      <c r="B34" s="152"/>
      <c r="C34" s="152"/>
      <c r="D34" s="73"/>
      <c r="E34" s="73"/>
      <c r="F34" s="73"/>
      <c r="G34" s="73"/>
      <c r="H34" s="73"/>
      <c r="I34" s="73"/>
      <c r="J34" s="73"/>
      <c r="K34" s="73"/>
      <c r="L34" s="73"/>
      <c r="M34" s="73"/>
      <c r="N34" s="73"/>
      <c r="O34" s="73"/>
      <c r="P34" s="73"/>
      <c r="Q34" s="73"/>
      <c r="R34" s="73"/>
      <c r="S34" s="73"/>
      <c r="T34" s="73"/>
      <c r="U34" s="73"/>
      <c r="V34" s="73"/>
      <c r="W34" s="73"/>
      <c r="X34" s="73"/>
      <c r="Y34" s="73"/>
      <c r="Z34" s="73"/>
    </row>
    <row r="35" spans="1:26" ht="15" customHeight="1" x14ac:dyDescent="0.25">
      <c r="A35" s="77" t="s">
        <v>29</v>
      </c>
      <c r="B35" s="152"/>
      <c r="C35" s="152"/>
      <c r="D35" s="73"/>
      <c r="E35" s="73"/>
      <c r="F35" s="73"/>
      <c r="G35" s="73"/>
      <c r="H35" s="73"/>
      <c r="I35" s="73"/>
      <c r="J35" s="73"/>
      <c r="K35" s="73"/>
      <c r="L35" s="73"/>
      <c r="M35" s="73"/>
      <c r="N35" s="73"/>
      <c r="O35" s="73"/>
      <c r="P35" s="73"/>
      <c r="Q35" s="73"/>
      <c r="R35" s="73"/>
      <c r="S35" s="73"/>
      <c r="T35" s="73"/>
      <c r="U35" s="73"/>
      <c r="V35" s="73"/>
      <c r="W35" s="73"/>
      <c r="X35" s="73"/>
      <c r="Y35" s="73"/>
      <c r="Z35" s="73"/>
    </row>
    <row r="36" spans="1:26" ht="15" customHeight="1" x14ac:dyDescent="0.25">
      <c r="A36" s="77" t="s">
        <v>30</v>
      </c>
      <c r="B36" s="152"/>
      <c r="C36" s="152"/>
      <c r="D36" s="73"/>
      <c r="E36" s="73"/>
      <c r="F36" s="86"/>
      <c r="G36" s="73"/>
      <c r="H36" s="73"/>
      <c r="I36" s="73"/>
      <c r="J36" s="73"/>
      <c r="K36" s="73"/>
      <c r="L36" s="73"/>
      <c r="M36" s="73"/>
      <c r="N36" s="87"/>
      <c r="O36" s="87"/>
      <c r="P36" s="73"/>
      <c r="Q36" s="73"/>
      <c r="R36" s="73"/>
      <c r="S36" s="73"/>
      <c r="T36" s="73"/>
      <c r="U36" s="73"/>
      <c r="V36" s="73"/>
      <c r="W36" s="73"/>
      <c r="X36" s="73"/>
      <c r="Y36" s="73"/>
      <c r="Z36" s="73"/>
    </row>
    <row r="37" spans="1:26" ht="15" customHeight="1" x14ac:dyDescent="0.25">
      <c r="A37" s="83"/>
      <c r="B37" s="152"/>
      <c r="C37" s="152"/>
      <c r="D37" s="73"/>
      <c r="E37" s="135"/>
      <c r="F37" s="150" t="s">
        <v>146</v>
      </c>
      <c r="G37" s="134"/>
      <c r="H37" s="134"/>
      <c r="I37" s="134"/>
      <c r="J37" s="135"/>
      <c r="K37" s="134" t="s">
        <v>719</v>
      </c>
      <c r="L37" s="134"/>
      <c r="M37" s="134"/>
      <c r="N37" s="135"/>
      <c r="O37" s="134"/>
      <c r="P37" s="134" t="s">
        <v>718</v>
      </c>
      <c r="Q37" s="134"/>
      <c r="R37" s="134"/>
      <c r="S37" s="134"/>
      <c r="T37" s="134"/>
      <c r="U37" s="134"/>
      <c r="V37" s="134" t="s">
        <v>717</v>
      </c>
      <c r="W37" s="134"/>
      <c r="X37" s="134"/>
      <c r="Y37" s="134"/>
      <c r="Z37" s="73"/>
    </row>
    <row r="38" spans="1:26" ht="15" customHeight="1" x14ac:dyDescent="0.25">
      <c r="A38" s="540" t="s">
        <v>830</v>
      </c>
      <c r="B38" s="540"/>
      <c r="C38" s="540"/>
      <c r="D38" s="73"/>
      <c r="E38" s="727"/>
      <c r="F38" s="728"/>
      <c r="G38" s="728"/>
      <c r="H38" s="728"/>
      <c r="I38" s="728"/>
      <c r="J38" s="728"/>
      <c r="K38" s="728"/>
      <c r="L38" s="728"/>
      <c r="M38" s="728"/>
      <c r="N38" s="728"/>
      <c r="O38" s="728"/>
      <c r="P38" s="728"/>
      <c r="Q38" s="728"/>
      <c r="R38" s="728"/>
      <c r="S38" s="728"/>
      <c r="T38" s="728"/>
      <c r="U38" s="728"/>
      <c r="V38" s="728"/>
      <c r="W38" s="728"/>
      <c r="X38" s="728"/>
      <c r="Y38" s="728"/>
      <c r="Z38" s="73"/>
    </row>
    <row r="39" spans="1:26" ht="15" customHeight="1" x14ac:dyDescent="0.25">
      <c r="A39" s="540"/>
      <c r="B39" s="540"/>
      <c r="C39" s="540"/>
      <c r="D39" s="73"/>
      <c r="E39" s="728"/>
      <c r="F39" s="728"/>
      <c r="G39" s="728"/>
      <c r="H39" s="728"/>
      <c r="I39" s="728"/>
      <c r="J39" s="728"/>
      <c r="K39" s="728"/>
      <c r="L39" s="728"/>
      <c r="M39" s="728"/>
      <c r="N39" s="728"/>
      <c r="O39" s="728"/>
      <c r="P39" s="728"/>
      <c r="Q39" s="728"/>
      <c r="R39" s="728"/>
      <c r="S39" s="728"/>
      <c r="T39" s="728"/>
      <c r="U39" s="728"/>
      <c r="V39" s="728"/>
      <c r="W39" s="728"/>
      <c r="X39" s="728"/>
      <c r="Y39" s="728"/>
      <c r="Z39" s="73"/>
    </row>
    <row r="40" spans="1:26" ht="15" customHeight="1" x14ac:dyDescent="0.25">
      <c r="A40" s="538" t="s">
        <v>31</v>
      </c>
      <c r="B40" s="538"/>
      <c r="C40" s="538"/>
      <c r="D40" s="73"/>
      <c r="E40" s="728"/>
      <c r="F40" s="728"/>
      <c r="G40" s="728"/>
      <c r="H40" s="728"/>
      <c r="I40" s="728"/>
      <c r="J40" s="728"/>
      <c r="K40" s="728"/>
      <c r="L40" s="728"/>
      <c r="M40" s="728"/>
      <c r="N40" s="728"/>
      <c r="O40" s="728"/>
      <c r="P40" s="728"/>
      <c r="Q40" s="728"/>
      <c r="R40" s="728"/>
      <c r="S40" s="728"/>
      <c r="T40" s="728"/>
      <c r="U40" s="728"/>
      <c r="V40" s="728"/>
      <c r="W40" s="728"/>
      <c r="X40" s="728"/>
      <c r="Y40" s="728"/>
      <c r="Z40" s="73"/>
    </row>
    <row r="41" spans="1:26" ht="15" customHeight="1" x14ac:dyDescent="0.25">
      <c r="A41" s="538"/>
      <c r="B41" s="538"/>
      <c r="C41" s="538"/>
      <c r="D41" s="73"/>
      <c r="E41" s="728"/>
      <c r="F41" s="728"/>
      <c r="G41" s="728"/>
      <c r="H41" s="728"/>
      <c r="I41" s="728"/>
      <c r="J41" s="728"/>
      <c r="K41" s="728"/>
      <c r="L41" s="728"/>
      <c r="M41" s="728"/>
      <c r="N41" s="728"/>
      <c r="O41" s="728"/>
      <c r="P41" s="728"/>
      <c r="Q41" s="728"/>
      <c r="R41" s="728"/>
      <c r="S41" s="728"/>
      <c r="T41" s="728"/>
      <c r="U41" s="728"/>
      <c r="V41" s="728"/>
      <c r="W41" s="728"/>
      <c r="X41" s="728"/>
      <c r="Y41" s="728"/>
      <c r="Z41" s="73"/>
    </row>
    <row r="42" spans="1:26" ht="15" customHeight="1" x14ac:dyDescent="0.25">
      <c r="A42" s="151"/>
      <c r="C42" s="151"/>
      <c r="D42" s="73"/>
      <c r="E42" s="73"/>
      <c r="F42" s="73"/>
      <c r="G42" s="73"/>
      <c r="H42" s="73"/>
      <c r="I42" s="73"/>
      <c r="J42" s="73"/>
      <c r="K42" s="73"/>
      <c r="L42" s="73"/>
      <c r="M42" s="73"/>
      <c r="N42" s="73"/>
      <c r="O42" s="73"/>
      <c r="P42" s="73"/>
      <c r="Q42" s="73"/>
      <c r="R42" s="73"/>
      <c r="S42" s="73"/>
      <c r="T42" s="73"/>
      <c r="U42" s="73"/>
      <c r="V42" s="73"/>
      <c r="W42" s="73"/>
      <c r="X42" s="73"/>
      <c r="Y42" s="73"/>
      <c r="Z42" s="73"/>
    </row>
    <row r="43" spans="1:26" ht="15" customHeight="1" x14ac:dyDescent="0.25">
      <c r="D43" s="73"/>
      <c r="E43" s="73"/>
      <c r="F43" s="73"/>
      <c r="G43" s="73"/>
      <c r="H43" s="73"/>
      <c r="I43" s="73"/>
      <c r="J43" s="73"/>
      <c r="K43" s="73"/>
      <c r="L43" s="73"/>
      <c r="M43" s="73"/>
      <c r="N43" s="73"/>
      <c r="O43" s="73"/>
      <c r="P43" s="73"/>
      <c r="Q43" s="73"/>
      <c r="R43" s="73"/>
      <c r="S43" s="73"/>
      <c r="T43" s="73"/>
      <c r="U43" s="73"/>
      <c r="V43" s="73"/>
      <c r="W43" s="73"/>
      <c r="X43" s="73"/>
      <c r="Y43" s="73"/>
      <c r="Z43" s="73"/>
    </row>
    <row r="44" spans="1:26" ht="15" customHeight="1" x14ac:dyDescent="0.25">
      <c r="D44" s="73"/>
      <c r="E44" s="73"/>
      <c r="F44" s="73"/>
      <c r="G44" s="73"/>
      <c r="H44" s="73"/>
      <c r="I44" s="73"/>
      <c r="J44" s="73"/>
      <c r="K44" s="73"/>
      <c r="L44" s="73"/>
      <c r="M44" s="73"/>
      <c r="N44" s="73"/>
      <c r="O44" s="73"/>
      <c r="P44" s="73"/>
      <c r="Q44" s="73"/>
      <c r="R44" s="73"/>
      <c r="S44" s="73"/>
      <c r="T44" s="73"/>
      <c r="U44" s="73"/>
      <c r="V44" s="73"/>
      <c r="W44" s="73"/>
      <c r="X44" s="73"/>
      <c r="Y44" s="73"/>
      <c r="Z44" s="73"/>
    </row>
    <row r="45" spans="1:26" ht="15" customHeight="1" x14ac:dyDescent="0.25">
      <c r="D45" s="73"/>
      <c r="E45" s="73"/>
      <c r="F45" s="73"/>
      <c r="G45" s="73"/>
      <c r="H45" s="73"/>
      <c r="I45" s="73"/>
      <c r="J45" s="73"/>
      <c r="K45" s="73"/>
      <c r="L45" s="73"/>
      <c r="M45" s="73"/>
      <c r="N45" s="73"/>
      <c r="O45" s="73"/>
      <c r="P45" s="73"/>
      <c r="Q45" s="73"/>
      <c r="R45" s="73"/>
      <c r="S45" s="73"/>
      <c r="T45" s="73"/>
      <c r="U45" s="73"/>
      <c r="V45" s="73"/>
      <c r="W45" s="73"/>
      <c r="X45" s="73"/>
      <c r="Y45" s="73"/>
      <c r="Z45" s="73"/>
    </row>
    <row r="46" spans="1:26" ht="15" customHeight="1" x14ac:dyDescent="0.25">
      <c r="D46" s="73"/>
      <c r="E46" s="73"/>
      <c r="F46" s="73"/>
      <c r="G46" s="73"/>
      <c r="H46" s="73"/>
      <c r="I46" s="73"/>
      <c r="J46" s="73"/>
      <c r="K46" s="73"/>
      <c r="L46" s="73"/>
      <c r="M46" s="73"/>
      <c r="N46" s="73"/>
      <c r="O46" s="73"/>
      <c r="P46" s="73"/>
      <c r="Q46" s="73"/>
      <c r="R46" s="73"/>
      <c r="S46" s="73"/>
      <c r="T46" s="73"/>
      <c r="U46" s="73"/>
      <c r="V46" s="73"/>
      <c r="W46" s="73"/>
      <c r="X46" s="73"/>
      <c r="Y46" s="73"/>
      <c r="Z46" s="73"/>
    </row>
    <row r="47" spans="1:26" ht="15" customHeight="1" x14ac:dyDescent="0.25">
      <c r="D47" s="73"/>
      <c r="E47" s="73"/>
      <c r="F47" s="73"/>
      <c r="G47" s="73"/>
      <c r="H47" s="73"/>
      <c r="I47" s="73"/>
      <c r="J47" s="73"/>
      <c r="K47" s="73"/>
      <c r="L47" s="73"/>
      <c r="M47" s="73"/>
      <c r="N47" s="73"/>
      <c r="O47" s="73"/>
      <c r="P47" s="73"/>
      <c r="Q47" s="73"/>
      <c r="R47" s="73"/>
      <c r="S47" s="73"/>
      <c r="T47" s="73"/>
      <c r="U47" s="73"/>
      <c r="V47" s="73"/>
      <c r="W47" s="73"/>
      <c r="X47" s="73"/>
      <c r="Y47" s="73"/>
      <c r="Z47" s="73"/>
    </row>
    <row r="48" spans="1:26" ht="15" customHeight="1" x14ac:dyDescent="0.25">
      <c r="D48" s="73"/>
      <c r="E48" s="73"/>
      <c r="F48" s="73"/>
      <c r="G48" s="73"/>
      <c r="H48" s="73"/>
      <c r="I48" s="73"/>
      <c r="J48" s="73"/>
      <c r="K48" s="73"/>
      <c r="L48" s="73"/>
      <c r="M48" s="73"/>
      <c r="N48" s="73"/>
      <c r="O48" s="73"/>
      <c r="P48" s="73"/>
      <c r="Q48" s="73"/>
      <c r="R48" s="73"/>
      <c r="S48" s="73"/>
      <c r="T48" s="73"/>
      <c r="U48" s="73"/>
      <c r="V48" s="73"/>
      <c r="W48" s="73"/>
      <c r="X48" s="73"/>
      <c r="Y48" s="73"/>
      <c r="Z48" s="73"/>
    </row>
    <row r="49" spans="4:26" ht="15" customHeight="1" x14ac:dyDescent="0.25">
      <c r="D49" s="73"/>
      <c r="E49" s="73"/>
      <c r="F49" s="73"/>
      <c r="G49" s="73"/>
      <c r="H49" s="73"/>
      <c r="I49" s="73"/>
      <c r="J49" s="73"/>
      <c r="K49" s="73"/>
      <c r="L49" s="73"/>
      <c r="M49" s="73"/>
      <c r="N49" s="73"/>
      <c r="O49" s="73"/>
      <c r="P49" s="73"/>
      <c r="Q49" s="73"/>
      <c r="R49" s="73"/>
      <c r="S49" s="73"/>
      <c r="T49" s="73"/>
      <c r="U49" s="73"/>
      <c r="V49" s="73"/>
      <c r="W49" s="73"/>
      <c r="X49" s="73"/>
      <c r="Y49" s="73"/>
      <c r="Z49" s="73"/>
    </row>
    <row r="50" spans="4:26" ht="15" customHeight="1" x14ac:dyDescent="0.25">
      <c r="D50" s="73"/>
      <c r="E50" s="73"/>
      <c r="F50" s="73"/>
      <c r="G50" s="73"/>
      <c r="H50" s="73"/>
      <c r="I50" s="73"/>
      <c r="J50" s="73"/>
      <c r="K50" s="73"/>
      <c r="L50" s="73"/>
      <c r="M50" s="73"/>
      <c r="N50" s="73"/>
      <c r="O50" s="73"/>
      <c r="P50" s="73"/>
      <c r="Q50" s="73"/>
      <c r="R50" s="73"/>
      <c r="S50" s="73"/>
      <c r="T50" s="73"/>
      <c r="U50" s="73"/>
      <c r="V50" s="73"/>
      <c r="W50" s="73"/>
      <c r="X50" s="73"/>
      <c r="Y50" s="73"/>
      <c r="Z50" s="73"/>
    </row>
    <row r="51" spans="4:26" ht="15" customHeight="1" x14ac:dyDescent="0.25">
      <c r="D51" s="73"/>
      <c r="E51" s="73"/>
      <c r="F51" s="73"/>
      <c r="G51" s="73"/>
      <c r="H51" s="73"/>
      <c r="I51" s="73"/>
      <c r="J51" s="73"/>
      <c r="K51" s="73"/>
      <c r="L51" s="73"/>
      <c r="M51" s="73"/>
      <c r="N51" s="73"/>
      <c r="O51" s="73"/>
      <c r="P51" s="73"/>
      <c r="Q51" s="73"/>
      <c r="R51" s="73"/>
      <c r="S51" s="73"/>
      <c r="T51" s="73"/>
      <c r="U51" s="73"/>
      <c r="V51" s="73"/>
      <c r="W51" s="73"/>
      <c r="X51" s="73"/>
      <c r="Y51" s="73"/>
      <c r="Z51" s="73"/>
    </row>
    <row r="52" spans="4:26" ht="15" customHeight="1" x14ac:dyDescent="0.25">
      <c r="D52" s="73"/>
      <c r="E52" s="73"/>
      <c r="F52" s="73"/>
      <c r="G52" s="73"/>
      <c r="H52" s="73"/>
      <c r="I52" s="73"/>
      <c r="J52" s="73"/>
      <c r="K52" s="73"/>
      <c r="L52" s="73"/>
      <c r="M52" s="73"/>
      <c r="N52" s="73"/>
      <c r="O52" s="73"/>
      <c r="P52" s="73"/>
      <c r="Q52" s="73"/>
      <c r="R52" s="73"/>
      <c r="S52" s="73"/>
      <c r="T52" s="73"/>
      <c r="U52" s="73"/>
      <c r="V52" s="73"/>
      <c r="W52" s="73"/>
      <c r="X52" s="73"/>
      <c r="Y52" s="73"/>
      <c r="Z52" s="73"/>
    </row>
    <row r="53" spans="4:26" ht="15" customHeight="1" x14ac:dyDescent="0.25">
      <c r="D53" s="73"/>
      <c r="E53" s="73"/>
      <c r="F53" s="73"/>
      <c r="G53" s="73"/>
      <c r="H53" s="73"/>
      <c r="I53" s="73"/>
      <c r="J53" s="73"/>
      <c r="K53" s="73"/>
      <c r="L53" s="73"/>
      <c r="M53" s="73"/>
      <c r="N53" s="73"/>
      <c r="O53" s="73"/>
      <c r="P53" s="73"/>
      <c r="Q53" s="73"/>
      <c r="R53" s="73"/>
      <c r="S53" s="73"/>
      <c r="T53" s="73"/>
      <c r="U53" s="73"/>
      <c r="V53" s="73"/>
      <c r="W53" s="73"/>
      <c r="X53" s="73"/>
      <c r="Y53" s="73"/>
      <c r="Z53" s="73"/>
    </row>
    <row r="54" spans="4:26" ht="15" customHeight="1" x14ac:dyDescent="0.25">
      <c r="D54" s="73"/>
      <c r="E54" s="73"/>
      <c r="F54" s="73"/>
      <c r="G54" s="73"/>
      <c r="H54" s="73"/>
      <c r="I54" s="73"/>
      <c r="J54" s="73"/>
      <c r="K54" s="73"/>
      <c r="L54" s="73"/>
      <c r="M54" s="73"/>
      <c r="N54" s="73"/>
      <c r="O54" s="73"/>
      <c r="P54" s="73"/>
      <c r="Q54" s="73"/>
      <c r="R54" s="73"/>
      <c r="S54" s="73"/>
      <c r="T54" s="73"/>
      <c r="U54" s="73"/>
      <c r="V54" s="73"/>
      <c r="W54" s="73"/>
      <c r="X54" s="73"/>
      <c r="Y54" s="73"/>
      <c r="Z54" s="73"/>
    </row>
    <row r="55" spans="4:26" ht="15" customHeight="1" x14ac:dyDescent="0.25">
      <c r="D55" s="73"/>
      <c r="E55" s="73"/>
      <c r="F55" s="73"/>
      <c r="G55" s="73"/>
      <c r="H55" s="73"/>
      <c r="I55" s="73"/>
      <c r="J55" s="73"/>
      <c r="K55" s="73"/>
      <c r="L55" s="73"/>
      <c r="M55" s="73"/>
      <c r="N55" s="73"/>
      <c r="O55" s="73"/>
      <c r="P55" s="73"/>
      <c r="Q55" s="73"/>
      <c r="R55" s="73"/>
      <c r="S55" s="73"/>
      <c r="T55" s="73"/>
      <c r="U55" s="73"/>
      <c r="V55" s="73"/>
      <c r="W55" s="73"/>
      <c r="X55" s="73"/>
      <c r="Y55" s="73"/>
      <c r="Z55" s="73"/>
    </row>
    <row r="56" spans="4:26" ht="15" customHeight="1" x14ac:dyDescent="0.25">
      <c r="D56" s="73"/>
      <c r="E56" s="73"/>
      <c r="F56" s="73"/>
      <c r="G56" s="73"/>
      <c r="H56" s="73"/>
      <c r="I56" s="73"/>
      <c r="J56" s="73"/>
      <c r="K56" s="73"/>
      <c r="L56" s="73"/>
      <c r="M56" s="73"/>
      <c r="N56" s="73"/>
      <c r="O56" s="73"/>
      <c r="P56" s="73"/>
      <c r="Q56" s="73"/>
      <c r="R56" s="73"/>
      <c r="S56" s="73"/>
      <c r="T56" s="73"/>
      <c r="U56" s="73"/>
      <c r="V56" s="73"/>
      <c r="W56" s="73"/>
      <c r="X56" s="73"/>
      <c r="Y56" s="73"/>
      <c r="Z56" s="73"/>
    </row>
    <row r="57" spans="4:26" ht="15" customHeight="1" x14ac:dyDescent="0.25">
      <c r="D57" s="73"/>
      <c r="E57" s="73"/>
      <c r="F57" s="73"/>
      <c r="G57" s="73"/>
      <c r="H57" s="73"/>
      <c r="I57" s="73"/>
      <c r="J57" s="73"/>
      <c r="K57" s="73"/>
      <c r="L57" s="73"/>
      <c r="M57" s="73"/>
      <c r="N57" s="73"/>
      <c r="O57" s="73"/>
      <c r="P57" s="73"/>
      <c r="Q57" s="73"/>
      <c r="R57" s="73"/>
      <c r="S57" s="73"/>
      <c r="T57" s="73"/>
      <c r="U57" s="73"/>
      <c r="V57" s="73"/>
      <c r="W57" s="73"/>
      <c r="X57" s="73"/>
      <c r="Y57" s="73"/>
      <c r="Z57" s="73"/>
    </row>
    <row r="58" spans="4:26" ht="15" customHeight="1" x14ac:dyDescent="0.25">
      <c r="D58" s="73"/>
      <c r="E58" s="73"/>
      <c r="F58" s="73"/>
      <c r="G58" s="73"/>
      <c r="H58" s="73"/>
      <c r="I58" s="73"/>
      <c r="J58" s="73"/>
      <c r="K58" s="73"/>
      <c r="L58" s="73"/>
      <c r="M58" s="73"/>
      <c r="N58" s="73"/>
      <c r="O58" s="73"/>
      <c r="P58" s="73"/>
      <c r="Q58" s="73"/>
      <c r="R58" s="73"/>
      <c r="S58" s="73"/>
      <c r="T58" s="73"/>
      <c r="U58" s="73"/>
      <c r="V58" s="73"/>
      <c r="W58" s="73"/>
      <c r="X58" s="73"/>
      <c r="Y58" s="73"/>
      <c r="Z58" s="73"/>
    </row>
    <row r="59" spans="4:26" ht="15" customHeight="1" x14ac:dyDescent="0.25">
      <c r="D59" s="73"/>
      <c r="E59" s="73"/>
      <c r="F59" s="73"/>
      <c r="G59" s="73"/>
      <c r="H59" s="73"/>
      <c r="I59" s="73"/>
      <c r="J59" s="73"/>
      <c r="K59" s="73"/>
      <c r="L59" s="73"/>
      <c r="M59" s="73"/>
      <c r="N59" s="73"/>
      <c r="O59" s="73"/>
      <c r="P59" s="73"/>
      <c r="Q59" s="73"/>
      <c r="R59" s="73"/>
      <c r="S59" s="73"/>
      <c r="T59" s="73"/>
      <c r="U59" s="73"/>
      <c r="V59" s="73"/>
      <c r="W59" s="73"/>
      <c r="X59" s="73"/>
      <c r="Y59" s="73"/>
      <c r="Z59" s="73"/>
    </row>
    <row r="60" spans="4:26" ht="15" customHeight="1" x14ac:dyDescent="0.25">
      <c r="D60" s="73"/>
      <c r="E60" s="73"/>
      <c r="F60" s="73"/>
      <c r="G60" s="73"/>
      <c r="H60" s="73"/>
      <c r="I60" s="73"/>
      <c r="J60" s="73"/>
      <c r="K60" s="73"/>
      <c r="L60" s="73"/>
      <c r="M60" s="73"/>
      <c r="N60" s="73"/>
      <c r="O60" s="73"/>
      <c r="P60" s="73"/>
      <c r="Q60" s="73"/>
      <c r="R60" s="73"/>
      <c r="S60" s="73"/>
      <c r="T60" s="73"/>
      <c r="U60" s="73"/>
      <c r="V60" s="73"/>
      <c r="W60" s="73"/>
      <c r="X60" s="73"/>
      <c r="Y60" s="73"/>
      <c r="Z60" s="73"/>
    </row>
    <row r="61" spans="4:26" ht="15" customHeight="1" x14ac:dyDescent="0.25">
      <c r="D61" s="73"/>
      <c r="E61" s="73"/>
      <c r="F61" s="73"/>
      <c r="G61" s="73"/>
      <c r="H61" s="73"/>
      <c r="I61" s="73"/>
      <c r="J61" s="73"/>
      <c r="K61" s="73"/>
      <c r="L61" s="73"/>
      <c r="M61" s="73"/>
      <c r="N61" s="73"/>
      <c r="O61" s="73"/>
      <c r="P61" s="73"/>
      <c r="Q61" s="73"/>
      <c r="R61" s="73"/>
      <c r="S61" s="73"/>
      <c r="T61" s="73"/>
      <c r="U61" s="73"/>
      <c r="V61" s="73"/>
      <c r="W61" s="73"/>
      <c r="X61" s="73"/>
      <c r="Y61" s="73"/>
      <c r="Z61" s="73"/>
    </row>
    <row r="62" spans="4:26" ht="15" customHeight="1" x14ac:dyDescent="0.25">
      <c r="D62" s="73"/>
      <c r="E62" s="73"/>
      <c r="F62" s="73"/>
      <c r="G62" s="73"/>
      <c r="H62" s="73"/>
      <c r="I62" s="73"/>
      <c r="J62" s="73"/>
      <c r="K62" s="73"/>
      <c r="L62" s="73"/>
      <c r="M62" s="73"/>
      <c r="N62" s="73"/>
      <c r="O62" s="73"/>
      <c r="P62" s="73"/>
      <c r="Q62" s="73"/>
      <c r="R62" s="73"/>
      <c r="S62" s="73"/>
      <c r="T62" s="73"/>
      <c r="U62" s="73"/>
      <c r="V62" s="73"/>
      <c r="W62" s="73"/>
      <c r="X62" s="73"/>
      <c r="Y62" s="73"/>
      <c r="Z62" s="73"/>
    </row>
    <row r="63" spans="4:26" ht="15" customHeight="1" x14ac:dyDescent="0.25">
      <c r="D63" s="73"/>
      <c r="E63" s="73"/>
      <c r="F63" s="73"/>
      <c r="G63" s="73"/>
      <c r="H63" s="73"/>
      <c r="I63" s="73"/>
      <c r="J63" s="73"/>
      <c r="K63" s="73"/>
      <c r="L63" s="73"/>
      <c r="M63" s="73"/>
      <c r="N63" s="73"/>
      <c r="O63" s="73"/>
      <c r="P63" s="73"/>
      <c r="Q63" s="73"/>
      <c r="R63" s="73"/>
      <c r="S63" s="73"/>
      <c r="T63" s="73"/>
      <c r="U63" s="73"/>
      <c r="V63" s="73"/>
      <c r="W63" s="73"/>
      <c r="X63" s="73"/>
      <c r="Y63" s="73"/>
      <c r="Z63" s="73"/>
    </row>
    <row r="64" spans="4:26" ht="15" customHeight="1" x14ac:dyDescent="0.25">
      <c r="D64" s="73"/>
      <c r="E64" s="73"/>
      <c r="F64" s="73"/>
      <c r="G64" s="73"/>
      <c r="H64" s="73"/>
      <c r="I64" s="73"/>
      <c r="J64" s="73"/>
      <c r="K64" s="73"/>
      <c r="L64" s="73"/>
      <c r="M64" s="73"/>
      <c r="N64" s="73"/>
      <c r="O64" s="73"/>
      <c r="P64" s="73"/>
      <c r="Q64" s="73"/>
      <c r="R64" s="73"/>
      <c r="S64" s="73"/>
      <c r="T64" s="73"/>
      <c r="U64" s="73"/>
      <c r="V64" s="73"/>
      <c r="W64" s="73"/>
      <c r="X64" s="73"/>
      <c r="Y64" s="73"/>
      <c r="Z64" s="73"/>
    </row>
    <row r="65" spans="4:26" ht="15" customHeight="1" x14ac:dyDescent="0.25">
      <c r="D65" s="73"/>
      <c r="E65" s="73"/>
      <c r="F65" s="73"/>
      <c r="G65" s="73"/>
      <c r="H65" s="73"/>
      <c r="I65" s="73"/>
      <c r="J65" s="73"/>
      <c r="K65" s="73"/>
      <c r="L65" s="73"/>
      <c r="M65" s="73"/>
      <c r="N65" s="73"/>
      <c r="O65" s="73"/>
      <c r="P65" s="73"/>
      <c r="Q65" s="73"/>
      <c r="R65" s="73"/>
      <c r="S65" s="73"/>
      <c r="T65" s="73"/>
      <c r="U65" s="73"/>
      <c r="V65" s="73"/>
      <c r="W65" s="73"/>
      <c r="X65" s="73"/>
      <c r="Y65" s="73"/>
      <c r="Z65" s="73"/>
    </row>
    <row r="66" spans="4:26" ht="15" customHeight="1" x14ac:dyDescent="0.25">
      <c r="D66" s="73"/>
      <c r="E66" s="73"/>
      <c r="F66" s="73"/>
      <c r="G66" s="73"/>
      <c r="H66" s="73"/>
      <c r="I66" s="73"/>
      <c r="J66" s="73"/>
      <c r="K66" s="73"/>
      <c r="L66" s="73"/>
      <c r="M66" s="73"/>
      <c r="N66" s="73"/>
      <c r="O66" s="73"/>
      <c r="P66" s="73"/>
      <c r="Q66" s="73"/>
      <c r="R66" s="73"/>
      <c r="S66" s="73"/>
      <c r="T66" s="73"/>
      <c r="U66" s="73"/>
      <c r="V66" s="73"/>
      <c r="W66" s="73"/>
      <c r="X66" s="73"/>
      <c r="Y66" s="73"/>
      <c r="Z66" s="73"/>
    </row>
    <row r="67" spans="4:26" ht="15" customHeight="1" x14ac:dyDescent="0.25">
      <c r="D67" s="73"/>
      <c r="E67" s="73"/>
      <c r="F67" s="73"/>
      <c r="G67" s="73"/>
      <c r="H67" s="73"/>
      <c r="I67" s="73"/>
      <c r="J67" s="73"/>
      <c r="K67" s="73"/>
      <c r="L67" s="73"/>
      <c r="M67" s="73"/>
      <c r="N67" s="73"/>
      <c r="O67" s="73"/>
      <c r="P67" s="73"/>
      <c r="Q67" s="73"/>
      <c r="R67" s="73"/>
      <c r="S67" s="73"/>
      <c r="T67" s="73"/>
      <c r="U67" s="73"/>
      <c r="V67" s="73"/>
      <c r="W67" s="73"/>
      <c r="X67" s="73"/>
      <c r="Y67" s="73"/>
      <c r="Z67" s="73"/>
    </row>
    <row r="68" spans="4:26" ht="15" customHeight="1" x14ac:dyDescent="0.25">
      <c r="D68" s="73"/>
      <c r="E68" s="73"/>
      <c r="F68" s="73"/>
      <c r="G68" s="73"/>
      <c r="H68" s="73"/>
      <c r="I68" s="73"/>
      <c r="J68" s="73"/>
      <c r="K68" s="73"/>
      <c r="L68" s="73"/>
      <c r="M68" s="73"/>
      <c r="N68" s="73"/>
      <c r="O68" s="73"/>
      <c r="P68" s="73"/>
      <c r="Q68" s="73"/>
      <c r="R68" s="73"/>
      <c r="S68" s="73"/>
      <c r="T68" s="73"/>
      <c r="U68" s="73"/>
      <c r="V68" s="73"/>
      <c r="W68" s="73"/>
      <c r="X68" s="73"/>
      <c r="Y68" s="73"/>
      <c r="Z68" s="73"/>
    </row>
    <row r="69" spans="4:26" ht="15" customHeight="1" x14ac:dyDescent="0.25">
      <c r="D69" s="73"/>
      <c r="E69" s="73"/>
      <c r="F69" s="73"/>
      <c r="G69" s="73"/>
      <c r="H69" s="73"/>
      <c r="I69" s="73"/>
      <c r="J69" s="73"/>
      <c r="K69" s="73"/>
      <c r="L69" s="73"/>
      <c r="M69" s="73"/>
      <c r="N69" s="73"/>
      <c r="O69" s="73"/>
      <c r="P69" s="73"/>
      <c r="Q69" s="73"/>
      <c r="R69" s="73"/>
      <c r="S69" s="73"/>
      <c r="T69" s="73"/>
      <c r="U69" s="73"/>
      <c r="V69" s="73"/>
      <c r="W69" s="73"/>
      <c r="X69" s="73"/>
      <c r="Y69" s="73"/>
      <c r="Z69" s="73"/>
    </row>
    <row r="70" spans="4:26" ht="15" customHeight="1" x14ac:dyDescent="0.25">
      <c r="D70" s="73"/>
      <c r="E70" s="73"/>
      <c r="F70" s="73"/>
      <c r="G70" s="73"/>
      <c r="H70" s="73"/>
      <c r="I70" s="73"/>
      <c r="J70" s="73"/>
      <c r="K70" s="73"/>
      <c r="L70" s="73"/>
      <c r="M70" s="73"/>
      <c r="N70" s="73"/>
      <c r="O70" s="73"/>
      <c r="P70" s="73"/>
      <c r="Q70" s="73"/>
      <c r="R70" s="73"/>
      <c r="S70" s="73"/>
      <c r="T70" s="73"/>
      <c r="U70" s="73"/>
      <c r="V70" s="73"/>
      <c r="W70" s="73"/>
      <c r="X70" s="73"/>
      <c r="Y70" s="73"/>
      <c r="Z70" s="73"/>
    </row>
    <row r="71" spans="4:26" ht="15" customHeight="1" x14ac:dyDescent="0.25">
      <c r="D71" s="73"/>
      <c r="E71" s="73"/>
      <c r="F71" s="73"/>
      <c r="G71" s="73"/>
      <c r="H71" s="73"/>
      <c r="I71" s="73"/>
      <c r="J71" s="73"/>
      <c r="K71" s="73"/>
      <c r="L71" s="73"/>
      <c r="M71" s="73"/>
      <c r="N71" s="73"/>
      <c r="O71" s="73"/>
      <c r="P71" s="73"/>
      <c r="Q71" s="73"/>
      <c r="R71" s="73"/>
      <c r="S71" s="73"/>
      <c r="T71" s="73"/>
      <c r="U71" s="73"/>
      <c r="V71" s="73"/>
      <c r="W71" s="73"/>
      <c r="X71" s="73"/>
      <c r="Y71" s="73"/>
      <c r="Z71" s="73"/>
    </row>
    <row r="72" spans="4:26" ht="15" customHeight="1" x14ac:dyDescent="0.25">
      <c r="D72" s="73"/>
      <c r="E72" s="73"/>
      <c r="F72" s="73"/>
      <c r="G72" s="73"/>
      <c r="H72" s="73"/>
      <c r="I72" s="73"/>
      <c r="J72" s="73"/>
      <c r="K72" s="73"/>
      <c r="L72" s="73"/>
      <c r="M72" s="73"/>
      <c r="N72" s="73"/>
      <c r="O72" s="73"/>
      <c r="P72" s="73"/>
      <c r="Q72" s="73"/>
      <c r="R72" s="73"/>
      <c r="S72" s="73"/>
      <c r="T72" s="73"/>
      <c r="U72" s="73"/>
      <c r="V72" s="73"/>
      <c r="W72" s="73"/>
      <c r="X72" s="73"/>
      <c r="Y72" s="73"/>
      <c r="Z72" s="73"/>
    </row>
    <row r="73" spans="4:26" ht="15" customHeight="1" x14ac:dyDescent="0.25">
      <c r="D73" s="73"/>
      <c r="E73" s="73"/>
      <c r="F73" s="73"/>
      <c r="G73" s="73"/>
      <c r="H73" s="73"/>
      <c r="I73" s="73"/>
      <c r="J73" s="73"/>
      <c r="K73" s="73"/>
      <c r="L73" s="73"/>
      <c r="M73" s="73"/>
      <c r="N73" s="73"/>
      <c r="O73" s="73"/>
      <c r="P73" s="73"/>
      <c r="Q73" s="73"/>
      <c r="R73" s="73"/>
      <c r="S73" s="73"/>
      <c r="T73" s="73"/>
      <c r="U73" s="73"/>
      <c r="V73" s="73"/>
      <c r="W73" s="73"/>
      <c r="X73" s="73"/>
      <c r="Y73" s="73"/>
      <c r="Z73" s="73"/>
    </row>
    <row r="74" spans="4:26" ht="15" customHeight="1" x14ac:dyDescent="0.25">
      <c r="D74" s="73"/>
      <c r="E74" s="73"/>
      <c r="F74" s="73"/>
      <c r="G74" s="73"/>
      <c r="H74" s="73"/>
      <c r="I74" s="73"/>
      <c r="J74" s="73"/>
      <c r="K74" s="73"/>
      <c r="L74" s="73"/>
      <c r="M74" s="73"/>
      <c r="N74" s="73"/>
      <c r="O74" s="73"/>
      <c r="P74" s="73"/>
      <c r="Q74" s="73"/>
      <c r="R74" s="73"/>
      <c r="S74" s="73"/>
      <c r="T74" s="73"/>
      <c r="U74" s="73"/>
      <c r="V74" s="73"/>
      <c r="W74" s="73"/>
      <c r="X74" s="73"/>
      <c r="Y74" s="73"/>
      <c r="Z74" s="73"/>
    </row>
    <row r="75" spans="4:26" ht="15" customHeight="1" x14ac:dyDescent="0.25">
      <c r="D75" s="73"/>
      <c r="E75" s="73"/>
      <c r="F75" s="73"/>
      <c r="G75" s="73"/>
      <c r="H75" s="73"/>
      <c r="I75" s="73"/>
      <c r="J75" s="73"/>
      <c r="K75" s="73"/>
      <c r="L75" s="73"/>
      <c r="M75" s="73"/>
      <c r="N75" s="73"/>
      <c r="O75" s="73"/>
      <c r="P75" s="73"/>
      <c r="Q75" s="73"/>
      <c r="R75" s="73"/>
      <c r="S75" s="73"/>
      <c r="T75" s="73"/>
      <c r="U75" s="73"/>
      <c r="V75" s="73"/>
      <c r="W75" s="73"/>
      <c r="X75" s="73"/>
      <c r="Y75" s="73"/>
      <c r="Z75" s="73"/>
    </row>
    <row r="76" spans="4:26" ht="15" customHeight="1" x14ac:dyDescent="0.25">
      <c r="D76" s="73"/>
      <c r="E76" s="73"/>
      <c r="F76" s="73"/>
      <c r="G76" s="73"/>
      <c r="H76" s="73"/>
      <c r="I76" s="73"/>
      <c r="J76" s="73"/>
      <c r="K76" s="73"/>
      <c r="L76" s="73"/>
      <c r="M76" s="73"/>
      <c r="N76" s="73"/>
      <c r="O76" s="73"/>
      <c r="P76" s="73"/>
      <c r="Q76" s="73"/>
      <c r="R76" s="73"/>
      <c r="S76" s="73"/>
      <c r="T76" s="73"/>
      <c r="U76" s="73"/>
      <c r="V76" s="73"/>
      <c r="W76" s="73"/>
      <c r="X76" s="73"/>
      <c r="Y76" s="73"/>
      <c r="Z76" s="73"/>
    </row>
    <row r="77" spans="4:26" ht="15" customHeight="1" x14ac:dyDescent="0.25">
      <c r="D77" s="73"/>
      <c r="E77" s="73"/>
      <c r="F77" s="73"/>
      <c r="G77" s="73"/>
      <c r="H77" s="73"/>
      <c r="I77" s="73"/>
      <c r="J77" s="73"/>
      <c r="K77" s="73"/>
      <c r="L77" s="73"/>
      <c r="M77" s="73"/>
      <c r="N77" s="73"/>
      <c r="O77" s="73"/>
      <c r="P77" s="73"/>
      <c r="Q77" s="73"/>
      <c r="R77" s="73"/>
      <c r="S77" s="73"/>
      <c r="T77" s="73"/>
      <c r="U77" s="73"/>
      <c r="V77" s="73"/>
      <c r="W77" s="73"/>
      <c r="X77" s="73"/>
      <c r="Y77" s="73"/>
      <c r="Z77" s="73"/>
    </row>
    <row r="78" spans="4:26" ht="15" customHeight="1" x14ac:dyDescent="0.25">
      <c r="D78" s="73"/>
      <c r="E78" s="73"/>
      <c r="F78" s="73"/>
      <c r="G78" s="73"/>
      <c r="H78" s="73"/>
      <c r="I78" s="73"/>
      <c r="J78" s="73"/>
      <c r="K78" s="73"/>
      <c r="L78" s="73"/>
      <c r="M78" s="73"/>
      <c r="N78" s="73"/>
      <c r="O78" s="73"/>
      <c r="P78" s="73"/>
      <c r="Q78" s="73"/>
      <c r="R78" s="73"/>
      <c r="S78" s="73"/>
      <c r="T78" s="73"/>
      <c r="U78" s="73"/>
      <c r="V78" s="73"/>
      <c r="W78" s="73"/>
      <c r="X78" s="73"/>
      <c r="Y78" s="73"/>
      <c r="Z78" s="73"/>
    </row>
    <row r="79" spans="4:26" ht="15" customHeight="1" x14ac:dyDescent="0.25">
      <c r="D79" s="73"/>
      <c r="E79" s="73"/>
      <c r="F79" s="73"/>
      <c r="G79" s="73"/>
      <c r="H79" s="73"/>
      <c r="I79" s="73"/>
      <c r="J79" s="73"/>
      <c r="K79" s="73"/>
      <c r="L79" s="73"/>
      <c r="M79" s="73"/>
      <c r="N79" s="73"/>
      <c r="O79" s="73"/>
      <c r="P79" s="73"/>
      <c r="Q79" s="73"/>
      <c r="R79" s="73"/>
      <c r="S79" s="73"/>
      <c r="T79" s="73"/>
      <c r="U79" s="73"/>
      <c r="V79" s="73"/>
      <c r="W79" s="73"/>
      <c r="X79" s="73"/>
      <c r="Y79" s="73"/>
      <c r="Z79" s="73"/>
    </row>
    <row r="80" spans="4:26" ht="15" customHeight="1" x14ac:dyDescent="0.25">
      <c r="D80" s="73"/>
      <c r="E80" s="73"/>
      <c r="F80" s="73"/>
      <c r="G80" s="73"/>
      <c r="H80" s="73"/>
      <c r="I80" s="73"/>
      <c r="J80" s="73"/>
      <c r="K80" s="73"/>
      <c r="L80" s="73"/>
      <c r="M80" s="73"/>
      <c r="N80" s="73"/>
      <c r="O80" s="73"/>
      <c r="P80" s="73"/>
      <c r="Q80" s="73"/>
      <c r="R80" s="73"/>
      <c r="S80" s="73"/>
      <c r="T80" s="73"/>
      <c r="U80" s="73"/>
      <c r="V80" s="73"/>
      <c r="W80" s="73"/>
      <c r="X80" s="73"/>
      <c r="Y80" s="73"/>
      <c r="Z80" s="73"/>
    </row>
    <row r="81" spans="4:26" ht="15" customHeight="1" x14ac:dyDescent="0.25">
      <c r="D81" s="73"/>
      <c r="E81" s="73"/>
      <c r="F81" s="73"/>
      <c r="G81" s="73"/>
      <c r="H81" s="73"/>
      <c r="I81" s="73"/>
      <c r="J81" s="73"/>
      <c r="K81" s="73"/>
      <c r="L81" s="73"/>
      <c r="M81" s="73"/>
      <c r="N81" s="73"/>
      <c r="O81" s="73"/>
      <c r="P81" s="73"/>
      <c r="Q81" s="73"/>
      <c r="R81" s="73"/>
      <c r="S81" s="73"/>
      <c r="T81" s="73"/>
      <c r="U81" s="73"/>
      <c r="V81" s="73"/>
      <c r="W81" s="73"/>
      <c r="X81" s="73"/>
      <c r="Y81" s="73"/>
      <c r="Z81" s="73"/>
    </row>
    <row r="82" spans="4:26" ht="15" customHeight="1" x14ac:dyDescent="0.25">
      <c r="D82" s="73"/>
      <c r="E82" s="73"/>
      <c r="F82" s="73"/>
      <c r="G82" s="73"/>
      <c r="H82" s="73"/>
      <c r="I82" s="73"/>
      <c r="J82" s="73"/>
      <c r="K82" s="73"/>
      <c r="L82" s="73"/>
      <c r="M82" s="73"/>
      <c r="N82" s="73"/>
      <c r="O82" s="73"/>
      <c r="P82" s="73"/>
      <c r="Q82" s="73"/>
      <c r="R82" s="73"/>
      <c r="S82" s="73"/>
      <c r="T82" s="73"/>
      <c r="U82" s="73"/>
      <c r="V82" s="73"/>
      <c r="W82" s="73"/>
      <c r="X82" s="73"/>
      <c r="Y82" s="73"/>
      <c r="Z82" s="73"/>
    </row>
    <row r="83" spans="4:26" ht="15" customHeight="1" x14ac:dyDescent="0.25">
      <c r="D83" s="73"/>
      <c r="E83" s="73"/>
      <c r="F83" s="73"/>
      <c r="G83" s="73"/>
      <c r="H83" s="73"/>
      <c r="I83" s="73"/>
      <c r="J83" s="73"/>
      <c r="K83" s="73"/>
      <c r="L83" s="73"/>
      <c r="M83" s="73"/>
      <c r="N83" s="73"/>
      <c r="O83" s="73"/>
      <c r="P83" s="73"/>
      <c r="Q83" s="73"/>
      <c r="R83" s="73"/>
      <c r="S83" s="73"/>
      <c r="T83" s="73"/>
      <c r="U83" s="73"/>
      <c r="V83" s="73"/>
      <c r="W83" s="73"/>
      <c r="X83" s="73"/>
      <c r="Y83" s="73"/>
      <c r="Z83" s="73"/>
    </row>
    <row r="84" spans="4:26" ht="15" customHeight="1" x14ac:dyDescent="0.25">
      <c r="D84" s="73"/>
      <c r="E84" s="73"/>
      <c r="F84" s="73"/>
      <c r="G84" s="73"/>
      <c r="H84" s="73"/>
      <c r="I84" s="73"/>
      <c r="J84" s="73"/>
      <c r="K84" s="73"/>
      <c r="L84" s="73"/>
      <c r="M84" s="73"/>
      <c r="N84" s="73"/>
      <c r="O84" s="73"/>
      <c r="P84" s="73"/>
      <c r="Q84" s="73"/>
      <c r="R84" s="73"/>
      <c r="S84" s="73"/>
      <c r="T84" s="73"/>
      <c r="U84" s="73"/>
      <c r="V84" s="73"/>
      <c r="W84" s="73"/>
      <c r="X84" s="73"/>
      <c r="Y84" s="73"/>
      <c r="Z84" s="73"/>
    </row>
    <row r="85" spans="4:26" ht="15" customHeight="1" x14ac:dyDescent="0.25">
      <c r="D85" s="73"/>
      <c r="E85" s="73"/>
      <c r="F85" s="73"/>
      <c r="G85" s="73"/>
      <c r="H85" s="73"/>
      <c r="I85" s="73"/>
      <c r="J85" s="73"/>
      <c r="K85" s="73"/>
      <c r="L85" s="73"/>
      <c r="M85" s="73"/>
      <c r="N85" s="73"/>
      <c r="O85" s="73"/>
      <c r="P85" s="73"/>
      <c r="Q85" s="73"/>
      <c r="R85" s="73"/>
      <c r="S85" s="73"/>
      <c r="T85" s="73"/>
      <c r="U85" s="73"/>
      <c r="V85" s="73"/>
      <c r="W85" s="73"/>
      <c r="X85" s="73"/>
      <c r="Y85" s="73"/>
      <c r="Z85" s="73"/>
    </row>
    <row r="86" spans="4:26" ht="15" customHeight="1" x14ac:dyDescent="0.25">
      <c r="D86" s="73"/>
      <c r="E86" s="73"/>
      <c r="F86" s="73"/>
      <c r="G86" s="73"/>
      <c r="H86" s="73"/>
      <c r="I86" s="73"/>
      <c r="J86" s="73"/>
      <c r="K86" s="73"/>
      <c r="L86" s="73"/>
      <c r="M86" s="73"/>
      <c r="N86" s="73"/>
      <c r="O86" s="73"/>
      <c r="P86" s="73"/>
      <c r="Q86" s="73"/>
      <c r="R86" s="73"/>
      <c r="S86" s="73"/>
      <c r="T86" s="73"/>
      <c r="U86" s="73"/>
      <c r="V86" s="73"/>
      <c r="W86" s="73"/>
      <c r="X86" s="73"/>
      <c r="Y86" s="73"/>
      <c r="Z86" s="73"/>
    </row>
    <row r="87" spans="4:26" ht="15" customHeight="1" x14ac:dyDescent="0.25"/>
    <row r="88" spans="4:26" ht="15" customHeight="1" x14ac:dyDescent="0.25"/>
    <row r="89" spans="4:26" ht="15" customHeight="1" x14ac:dyDescent="0.25"/>
    <row r="90" spans="4:26" ht="15" customHeight="1" x14ac:dyDescent="0.25"/>
  </sheetData>
  <sheetProtection algorithmName="SHA-512" hashValue="L2IsNMvrVRi9NyOcscI0Vj/KLmd/28pkoN6IQAC0S+GHvnsy+zepeSm+67FyJZidf8Pjz18c23DhYWn7y3DAWw==" saltValue="nShelRWLFq+MFnjMNv4yEg==" spinCount="100000" sheet="1" objects="1" scenarios="1"/>
  <mergeCells count="52">
    <mergeCell ref="V3:Y3"/>
    <mergeCell ref="P1:Y1"/>
    <mergeCell ref="A26:C27"/>
    <mergeCell ref="A30:C30"/>
    <mergeCell ref="A40:C41"/>
    <mergeCell ref="E38:Y41"/>
    <mergeCell ref="A38:C39"/>
    <mergeCell ref="I20:P20"/>
    <mergeCell ref="E21:H21"/>
    <mergeCell ref="I21:P21"/>
    <mergeCell ref="A16:C17"/>
    <mergeCell ref="E18:H18"/>
    <mergeCell ref="I18:P18"/>
    <mergeCell ref="E19:H19"/>
    <mergeCell ref="I19:P19"/>
    <mergeCell ref="I17:P17"/>
    <mergeCell ref="A12:C13"/>
    <mergeCell ref="E15:H15"/>
    <mergeCell ref="I15:P15"/>
    <mergeCell ref="I14:P14"/>
    <mergeCell ref="I12:P12"/>
    <mergeCell ref="E13:H13"/>
    <mergeCell ref="I13:P13"/>
    <mergeCell ref="E10:H10"/>
    <mergeCell ref="I10:P10"/>
    <mergeCell ref="E11:H11"/>
    <mergeCell ref="I11:P11"/>
    <mergeCell ref="E14:H14"/>
    <mergeCell ref="E9:H9"/>
    <mergeCell ref="I9:P9"/>
    <mergeCell ref="A6:C7"/>
    <mergeCell ref="E6:H6"/>
    <mergeCell ref="I6:P6"/>
    <mergeCell ref="E7:H7"/>
    <mergeCell ref="I7:P7"/>
    <mergeCell ref="A8:C9"/>
    <mergeCell ref="I4:P4"/>
    <mergeCell ref="A24:C25"/>
    <mergeCell ref="A1:C1"/>
    <mergeCell ref="A2:C3"/>
    <mergeCell ref="A4:C5"/>
    <mergeCell ref="E4:H4"/>
    <mergeCell ref="A10:C11"/>
    <mergeCell ref="E12:H12"/>
    <mergeCell ref="A14:C15"/>
    <mergeCell ref="E17:H17"/>
    <mergeCell ref="A20:C21"/>
    <mergeCell ref="A22:C23"/>
    <mergeCell ref="A18:C19"/>
    <mergeCell ref="E20:H20"/>
    <mergeCell ref="E8:H8"/>
    <mergeCell ref="I8:P8"/>
  </mergeCells>
  <dataValidations disablePrompts="1" count="1">
    <dataValidation type="whole" operator="greaterThan" allowBlank="1" showInputMessage="1" showErrorMessage="1" sqref="Q20:Q21" xr:uid="{AE79C54C-18D9-4944-AC8E-9E7C77E4C95E}">
      <formula1>1</formula1>
    </dataValidation>
  </dataValidations>
  <hyperlinks>
    <hyperlink ref="A4:C5" location="Landing!A1" display="Home" xr:uid="{1B030AC7-8C90-462C-9544-405EF1C31085}"/>
    <hyperlink ref="A8:C9" location="ShellEI!A1" display=" - Event IT" xr:uid="{69CE7C03-C470-46F1-BB3E-C91C1BB74625}"/>
    <hyperlink ref="A22:C23" location="ShellCD!A1" display="Your contact details" xr:uid="{8CA408B6-BBC7-4E6B-97A5-A770722C38D8}"/>
    <hyperlink ref="A24:C25" location="ShellOS!A1" display="Order summary" xr:uid="{E5130DB0-B242-4C1C-8E35-02A7428D9679}"/>
    <hyperlink ref="A10:C11" location="ShellSA!A1" display="- Safety" xr:uid="{4DA481C2-6963-4971-B3E9-7062B920BDB4}"/>
    <hyperlink ref="A20:C21" location="ShellGR!A1" display="- Graphics &amp; Rigging" xr:uid="{E0727A75-618B-430A-9DAE-277EDDD1F245}"/>
    <hyperlink ref="A14:C15" location="'ShellCA (2)'!A1" display="- Catering - Lunch/Dinner" xr:uid="{BEB2D945-7997-41C5-8146-8828F58DD0AB}"/>
    <hyperlink ref="A16:C17" location="'ShellCA (3)'!A1" display="- Catering - Alcohol" xr:uid="{2B923AEB-EAB7-4E80-A559-FC4A9F430AD0}"/>
    <hyperlink ref="A18:C19" location="'ShellCA (4)'!A1" display="- Catering - Hygiene" xr:uid="{3441019A-6F4F-4A36-B8EE-D42E505B54FE}"/>
    <hyperlink ref="A12:C13" location="ShellCA!A1" display="- Catering - Breakfast" xr:uid="{0B1BC98A-4362-4713-8284-A023F877B775}"/>
    <hyperlink ref="A26:C27" location="ShellTC!A1" display="Terms and Conditions" xr:uid="{5BB0B253-9EB6-4DD7-ADEA-E89AE96617DE}"/>
    <hyperlink ref="A6:C7" location="ShellIO!A1" display="Important information" xr:uid="{10DFAC60-3C47-422B-B39F-FAA38F6D89B0}"/>
    <hyperlink ref="A38" r:id="rId1" display="eventorders.nec@necgroup.co.uk" xr:uid="{EE14E79E-4AB0-4453-817D-9F9E9EC9615E}"/>
    <hyperlink ref="A38:C39" r:id="rId2" display="Click here to speak to our team!" xr:uid="{3AE396F8-7FE7-4C9A-ADDC-D6FBF7672EC7}"/>
  </hyperlinks>
  <printOptions horizontalCentered="1" verticalCentered="1"/>
  <pageMargins left="0.23622047244094491" right="0.23622047244094491" top="0.35433070866141736" bottom="0.35433070866141736" header="0.31496062992125984" footer="0.31496062992125984"/>
  <pageSetup paperSize="9" scale="78" orientation="landscape"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E8288-71F6-456E-9FF1-040459E81A3D}">
  <sheetPr>
    <tabColor rgb="FF162A3A"/>
    <pageSetUpPr autoPageBreaks="0" fitToPage="1"/>
  </sheetPr>
  <dimension ref="A1:BL110"/>
  <sheetViews>
    <sheetView showRowColHeaders="0" zoomScaleNormal="100" workbookViewId="0">
      <selection activeCell="A14" sqref="A14:C15"/>
    </sheetView>
  </sheetViews>
  <sheetFormatPr defaultColWidth="8.85546875" defaultRowHeight="15" x14ac:dyDescent="0.25"/>
  <cols>
    <col min="1" max="3" width="10.5703125" style="78" customWidth="1"/>
    <col min="4" max="4" width="4.5703125" style="1" customWidth="1"/>
    <col min="5" max="7" width="8.140625" style="1" customWidth="1"/>
    <col min="8" max="8" width="9.7109375" style="1" customWidth="1"/>
    <col min="9" max="15" width="7.5703125" style="1" customWidth="1"/>
    <col min="16" max="16" width="9.7109375" style="1" customWidth="1"/>
    <col min="17" max="17" width="9.5703125" style="1" customWidth="1"/>
    <col min="18" max="18" width="5.5703125" style="1" customWidth="1"/>
    <col min="19" max="19" width="8.28515625" style="257" bestFit="1" customWidth="1"/>
    <col min="20" max="20" width="13.7109375" style="1" bestFit="1" customWidth="1"/>
    <col min="21" max="21" width="5.5703125" style="1" customWidth="1"/>
    <col min="22" max="22" width="8.28515625" style="257" bestFit="1" customWidth="1"/>
    <col min="23" max="23" width="13.7109375" style="1" bestFit="1" customWidth="1"/>
    <col min="24" max="24" width="5.5703125" style="1" customWidth="1"/>
    <col min="25" max="25" width="8.28515625" style="257" bestFit="1" customWidth="1"/>
    <col min="26" max="26" width="13.7109375" style="1" bestFit="1" customWidth="1"/>
    <col min="27" max="27" width="9.5703125" style="1" customWidth="1"/>
    <col min="28" max="28" width="11.42578125" style="1" bestFit="1" customWidth="1"/>
    <col min="29" max="31" width="8.85546875" style="1" hidden="1" customWidth="1"/>
    <col min="32" max="16384" width="8.85546875" style="1"/>
  </cols>
  <sheetData>
    <row r="1" spans="1:64" s="78" customFormat="1" ht="36" customHeight="1" x14ac:dyDescent="0.2">
      <c r="A1" s="541" t="s">
        <v>4</v>
      </c>
      <c r="B1" s="541"/>
      <c r="C1" s="541"/>
      <c r="E1" s="79" t="str">
        <f>Landing!B2</f>
        <v>NEC Products and Services Order Form 2024 - 2025</v>
      </c>
      <c r="K1" s="80"/>
      <c r="L1" s="80"/>
      <c r="M1" s="72"/>
      <c r="Q1" s="554" t="s">
        <v>709</v>
      </c>
      <c r="R1" s="554"/>
      <c r="S1" s="554"/>
      <c r="T1" s="554"/>
      <c r="U1" s="554"/>
      <c r="V1" s="554"/>
      <c r="W1" s="554"/>
      <c r="X1" s="554"/>
      <c r="Y1" s="554"/>
      <c r="Z1" s="554"/>
      <c r="AA1" s="554"/>
      <c r="AB1" s="287"/>
    </row>
    <row r="2" spans="1:64" ht="15" customHeight="1" x14ac:dyDescent="0.25">
      <c r="A2" s="723"/>
      <c r="B2" s="723"/>
      <c r="C2" s="723"/>
      <c r="D2" s="73"/>
      <c r="E2" s="73"/>
      <c r="F2" s="73"/>
      <c r="G2" s="73"/>
      <c r="H2" s="73"/>
      <c r="I2" s="73"/>
      <c r="J2" s="73"/>
      <c r="K2" s="73"/>
      <c r="L2" s="73"/>
      <c r="M2" s="73"/>
      <c r="N2" s="73"/>
      <c r="O2" s="73"/>
      <c r="P2" s="73"/>
      <c r="Q2" s="73"/>
      <c r="R2" s="73"/>
      <c r="S2" s="247"/>
      <c r="T2" s="73"/>
      <c r="U2" s="73"/>
      <c r="V2" s="247"/>
      <c r="W2" s="73"/>
      <c r="X2" s="73"/>
      <c r="Y2" s="247"/>
      <c r="Z2" s="73"/>
      <c r="AA2" s="73"/>
      <c r="AB2" s="73"/>
      <c r="AC2" s="661" t="s">
        <v>841</v>
      </c>
      <c r="AD2" s="661"/>
      <c r="AE2" s="661"/>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row>
    <row r="3" spans="1:64" ht="15" customHeight="1" x14ac:dyDescent="0.25">
      <c r="A3" s="724"/>
      <c r="B3" s="724"/>
      <c r="C3" s="724"/>
      <c r="D3" s="73"/>
      <c r="E3" s="298"/>
      <c r="F3" s="298"/>
      <c r="G3" s="298"/>
      <c r="H3" s="298"/>
      <c r="I3" s="298"/>
      <c r="J3" s="298"/>
      <c r="K3" s="298"/>
      <c r="L3" s="298"/>
      <c r="M3" s="298"/>
      <c r="N3" s="298"/>
      <c r="O3" s="298"/>
      <c r="P3" s="298"/>
      <c r="Q3" s="298"/>
      <c r="R3" s="656" t="s">
        <v>240</v>
      </c>
      <c r="S3" s="672"/>
      <c r="T3" s="672"/>
      <c r="U3" s="672"/>
      <c r="V3" s="672"/>
      <c r="W3" s="672"/>
      <c r="X3" s="672"/>
      <c r="Y3" s="672"/>
      <c r="Z3" s="673"/>
      <c r="AA3" s="298"/>
      <c r="AB3" s="298"/>
      <c r="AC3" s="662"/>
      <c r="AD3" s="662"/>
      <c r="AE3" s="662"/>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row>
    <row r="4" spans="1:64" ht="15" customHeight="1" x14ac:dyDescent="0.25">
      <c r="A4" s="584" t="s">
        <v>6</v>
      </c>
      <c r="B4" s="585"/>
      <c r="C4" s="586"/>
      <c r="D4" s="73"/>
      <c r="E4" s="602" t="s">
        <v>32</v>
      </c>
      <c r="F4" s="582"/>
      <c r="G4" s="582"/>
      <c r="H4" s="583"/>
      <c r="I4" s="455" t="s">
        <v>33</v>
      </c>
      <c r="J4" s="456"/>
      <c r="K4" s="456"/>
      <c r="L4" s="456"/>
      <c r="M4" s="456"/>
      <c r="N4" s="456"/>
      <c r="O4" s="456"/>
      <c r="P4" s="457"/>
      <c r="Q4" s="458" t="s">
        <v>637</v>
      </c>
      <c r="R4" s="459" t="s">
        <v>258</v>
      </c>
      <c r="S4" s="460" t="s">
        <v>165</v>
      </c>
      <c r="T4" s="459" t="s">
        <v>219</v>
      </c>
      <c r="U4" s="459" t="s">
        <v>258</v>
      </c>
      <c r="V4" s="460" t="s">
        <v>165</v>
      </c>
      <c r="W4" s="459" t="s">
        <v>219</v>
      </c>
      <c r="X4" s="459" t="s">
        <v>258</v>
      </c>
      <c r="Y4" s="460" t="s">
        <v>165</v>
      </c>
      <c r="Z4" s="461" t="s">
        <v>219</v>
      </c>
      <c r="AA4" s="458" t="s">
        <v>715</v>
      </c>
      <c r="AB4" s="462" t="s">
        <v>256</v>
      </c>
      <c r="AC4" s="441" t="s">
        <v>265</v>
      </c>
      <c r="AD4" s="441" t="s">
        <v>36</v>
      </c>
      <c r="AE4" s="441" t="s">
        <v>37</v>
      </c>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row>
    <row r="5" spans="1:64" ht="15" customHeight="1" x14ac:dyDescent="0.25">
      <c r="A5" s="587"/>
      <c r="B5" s="588"/>
      <c r="C5" s="589"/>
      <c r="D5" s="73"/>
      <c r="E5" s="555" t="s">
        <v>638</v>
      </c>
      <c r="F5" s="556"/>
      <c r="G5" s="556"/>
      <c r="H5" s="556"/>
      <c r="I5" s="329"/>
      <c r="J5" s="329"/>
      <c r="K5" s="329"/>
      <c r="L5" s="329"/>
      <c r="M5" s="330"/>
      <c r="N5" s="329"/>
      <c r="O5" s="329"/>
      <c r="P5" s="331"/>
      <c r="Q5" s="332"/>
      <c r="R5" s="333">
        <f>IF(SUM(R6:R9)&gt;0,9999,0)</f>
        <v>0</v>
      </c>
      <c r="S5" s="334"/>
      <c r="T5" s="332"/>
      <c r="U5" s="333">
        <f>IF(SUM(U6:U9)&gt;0,9999,0)</f>
        <v>0</v>
      </c>
      <c r="V5" s="334"/>
      <c r="W5" s="332"/>
      <c r="X5" s="333">
        <f>IF(SUM(X6:X9)&gt;0,9999,0)</f>
        <v>0</v>
      </c>
      <c r="Y5" s="334"/>
      <c r="Z5" s="332"/>
      <c r="AA5" s="333">
        <f>IF(SUM(AA6:AA9)&gt;0,9999,0)</f>
        <v>0</v>
      </c>
      <c r="AB5" s="335"/>
      <c r="AC5" s="442"/>
      <c r="AD5" s="442"/>
      <c r="AE5" s="442"/>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row>
    <row r="6" spans="1:64" ht="15" customHeight="1" x14ac:dyDescent="0.25">
      <c r="A6" s="532" t="s">
        <v>8</v>
      </c>
      <c r="B6" s="533"/>
      <c r="C6" s="534"/>
      <c r="D6" s="73"/>
      <c r="E6" s="659" t="s">
        <v>747</v>
      </c>
      <c r="F6" s="570"/>
      <c r="G6" s="570"/>
      <c r="H6" s="674"/>
      <c r="I6" s="669" t="s">
        <v>741</v>
      </c>
      <c r="J6" s="670"/>
      <c r="K6" s="670"/>
      <c r="L6" s="670"/>
      <c r="M6" s="670"/>
      <c r="N6" s="670"/>
      <c r="O6" s="670"/>
      <c r="P6" s="671"/>
      <c r="Q6" s="219">
        <v>64.150000000000006</v>
      </c>
      <c r="R6" s="469"/>
      <c r="S6" s="248"/>
      <c r="T6" s="239"/>
      <c r="U6" s="469"/>
      <c r="V6" s="248"/>
      <c r="W6" s="240"/>
      <c r="X6" s="469"/>
      <c r="Y6" s="248"/>
      <c r="Z6" s="241"/>
      <c r="AA6" s="496">
        <f>SUM(R6,U6,X6)</f>
        <v>0</v>
      </c>
      <c r="AB6" s="234">
        <f>$Q6*AA6</f>
        <v>0</v>
      </c>
      <c r="AC6" s="443">
        <f>$Q6*$AA6</f>
        <v>0</v>
      </c>
      <c r="AD6" s="443">
        <f t="shared" ref="AD6:AE21" si="0">$Q6*$AA6</f>
        <v>0</v>
      </c>
      <c r="AE6" s="443">
        <f t="shared" si="0"/>
        <v>0</v>
      </c>
      <c r="AF6" s="134"/>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row>
    <row r="7" spans="1:64" ht="15" customHeight="1" x14ac:dyDescent="0.25">
      <c r="A7" s="535"/>
      <c r="B7" s="536"/>
      <c r="C7" s="537"/>
      <c r="D7" s="73"/>
      <c r="E7" s="654" t="s">
        <v>746</v>
      </c>
      <c r="F7" s="558"/>
      <c r="G7" s="558"/>
      <c r="H7" s="663"/>
      <c r="I7" s="557" t="s">
        <v>742</v>
      </c>
      <c r="J7" s="558"/>
      <c r="K7" s="558"/>
      <c r="L7" s="558"/>
      <c r="M7" s="558"/>
      <c r="N7" s="558"/>
      <c r="O7" s="558"/>
      <c r="P7" s="609"/>
      <c r="Q7" s="219">
        <v>24.8</v>
      </c>
      <c r="R7" s="469"/>
      <c r="S7" s="248"/>
      <c r="T7" s="239"/>
      <c r="U7" s="469"/>
      <c r="V7" s="248"/>
      <c r="W7" s="240"/>
      <c r="X7" s="469"/>
      <c r="Y7" s="248"/>
      <c r="Z7" s="241"/>
      <c r="AA7" s="496">
        <f t="shared" ref="AA7:AA9" si="1">SUM(R7,U7,X7)</f>
        <v>0</v>
      </c>
      <c r="AB7" s="234">
        <f>$Q7*AA7</f>
        <v>0</v>
      </c>
      <c r="AC7" s="443">
        <f t="shared" ref="AC7:AC9" si="2">$Q7*$AA7</f>
        <v>0</v>
      </c>
      <c r="AD7" s="443">
        <f t="shared" si="0"/>
        <v>0</v>
      </c>
      <c r="AE7" s="443">
        <f t="shared" si="0"/>
        <v>0</v>
      </c>
      <c r="AF7" s="134"/>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row>
    <row r="8" spans="1:64" ht="15" customHeight="1" x14ac:dyDescent="0.25">
      <c r="A8" s="532" t="s">
        <v>843</v>
      </c>
      <c r="B8" s="533"/>
      <c r="C8" s="534"/>
      <c r="D8" s="73"/>
      <c r="E8" s="654" t="s">
        <v>745</v>
      </c>
      <c r="F8" s="558"/>
      <c r="G8" s="558"/>
      <c r="H8" s="663"/>
      <c r="I8" s="557" t="s">
        <v>743</v>
      </c>
      <c r="J8" s="558"/>
      <c r="K8" s="558"/>
      <c r="L8" s="558"/>
      <c r="M8" s="558"/>
      <c r="N8" s="558"/>
      <c r="O8" s="558"/>
      <c r="P8" s="609"/>
      <c r="Q8" s="219">
        <v>18.149999999999999</v>
      </c>
      <c r="R8" s="469"/>
      <c r="S8" s="248"/>
      <c r="T8" s="239"/>
      <c r="U8" s="469"/>
      <c r="V8" s="248"/>
      <c r="W8" s="240"/>
      <c r="X8" s="469"/>
      <c r="Y8" s="248"/>
      <c r="Z8" s="241"/>
      <c r="AA8" s="496">
        <f t="shared" si="1"/>
        <v>0</v>
      </c>
      <c r="AB8" s="234">
        <f t="shared" ref="AB8:AB9" si="3">$Q8*AA8</f>
        <v>0</v>
      </c>
      <c r="AC8" s="443">
        <f t="shared" si="2"/>
        <v>0</v>
      </c>
      <c r="AD8" s="443">
        <f t="shared" si="0"/>
        <v>0</v>
      </c>
      <c r="AE8" s="443">
        <f t="shared" si="0"/>
        <v>0</v>
      </c>
      <c r="AF8" s="134"/>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row>
    <row r="9" spans="1:64" ht="15" customHeight="1" x14ac:dyDescent="0.25">
      <c r="A9" s="535"/>
      <c r="B9" s="536"/>
      <c r="C9" s="537"/>
      <c r="D9" s="73"/>
      <c r="E9" s="655" t="s">
        <v>744</v>
      </c>
      <c r="F9" s="560"/>
      <c r="G9" s="560"/>
      <c r="H9" s="675"/>
      <c r="I9" s="559" t="s">
        <v>753</v>
      </c>
      <c r="J9" s="560"/>
      <c r="K9" s="560"/>
      <c r="L9" s="560"/>
      <c r="M9" s="560"/>
      <c r="N9" s="560"/>
      <c r="O9" s="560"/>
      <c r="P9" s="676"/>
      <c r="Q9" s="219">
        <v>6.4</v>
      </c>
      <c r="R9" s="469"/>
      <c r="S9" s="248"/>
      <c r="T9" s="239"/>
      <c r="U9" s="469"/>
      <c r="V9" s="248"/>
      <c r="W9" s="240"/>
      <c r="X9" s="469"/>
      <c r="Y9" s="248"/>
      <c r="Z9" s="241"/>
      <c r="AA9" s="496">
        <f t="shared" si="1"/>
        <v>0</v>
      </c>
      <c r="AB9" s="234">
        <f t="shared" si="3"/>
        <v>0</v>
      </c>
      <c r="AC9" s="443">
        <f t="shared" si="2"/>
        <v>0</v>
      </c>
      <c r="AD9" s="443">
        <f t="shared" si="0"/>
        <v>0</v>
      </c>
      <c r="AE9" s="443">
        <f t="shared" si="0"/>
        <v>0</v>
      </c>
      <c r="AF9" s="134"/>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row>
    <row r="10" spans="1:64" ht="15" customHeight="1" x14ac:dyDescent="0.25">
      <c r="A10" s="532" t="s">
        <v>703</v>
      </c>
      <c r="B10" s="533"/>
      <c r="C10" s="534"/>
      <c r="D10" s="73"/>
      <c r="E10" s="555" t="s">
        <v>179</v>
      </c>
      <c r="F10" s="556"/>
      <c r="G10" s="556"/>
      <c r="H10" s="556"/>
      <c r="I10" s="184"/>
      <c r="J10" s="184"/>
      <c r="K10" s="184"/>
      <c r="L10" s="184"/>
      <c r="M10" s="184"/>
      <c r="N10" s="184"/>
      <c r="O10" s="184"/>
      <c r="P10" s="299"/>
      <c r="Q10" s="220"/>
      <c r="R10" s="242">
        <f>IF(SUM(R11:R18)&gt;0,9999,0)</f>
        <v>0</v>
      </c>
      <c r="S10" s="249"/>
      <c r="T10" s="184"/>
      <c r="U10" s="242">
        <f>IF(SUM(U11:U18)&gt;0,9999,0)</f>
        <v>0</v>
      </c>
      <c r="V10" s="249"/>
      <c r="W10" s="184"/>
      <c r="X10" s="242">
        <f>IF(SUM(X11:X18)&gt;0,9999,0)</f>
        <v>0</v>
      </c>
      <c r="Y10" s="249"/>
      <c r="Z10" s="184"/>
      <c r="AA10" s="243">
        <f>IF(SUM(AA11:AA18)&gt;0,9999,0)</f>
        <v>0</v>
      </c>
      <c r="AB10" s="233"/>
      <c r="AC10" s="444"/>
      <c r="AD10" s="444"/>
      <c r="AE10" s="444"/>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row>
    <row r="11" spans="1:64" ht="15" customHeight="1" x14ac:dyDescent="0.25">
      <c r="A11" s="535"/>
      <c r="B11" s="536"/>
      <c r="C11" s="537"/>
      <c r="D11" s="73"/>
      <c r="E11" s="659" t="s">
        <v>748</v>
      </c>
      <c r="F11" s="570"/>
      <c r="G11" s="570"/>
      <c r="H11" s="674"/>
      <c r="I11" s="569" t="s">
        <v>754</v>
      </c>
      <c r="J11" s="570"/>
      <c r="K11" s="570"/>
      <c r="L11" s="570"/>
      <c r="M11" s="570"/>
      <c r="N11" s="570"/>
      <c r="O11" s="570"/>
      <c r="P11" s="664"/>
      <c r="Q11" s="219">
        <v>17.7</v>
      </c>
      <c r="R11" s="469"/>
      <c r="S11" s="248"/>
      <c r="T11" s="239"/>
      <c r="U11" s="469"/>
      <c r="V11" s="248"/>
      <c r="W11" s="240"/>
      <c r="X11" s="469"/>
      <c r="Y11" s="248"/>
      <c r="Z11" s="241"/>
      <c r="AA11" s="496">
        <f t="shared" ref="AA11:AA18" si="4">SUM(R11,U11,X11)</f>
        <v>0</v>
      </c>
      <c r="AB11" s="234">
        <f t="shared" ref="AB11:AB18" si="5">$Q11*AA11</f>
        <v>0</v>
      </c>
      <c r="AC11" s="443">
        <f t="shared" ref="AC11:AC18" si="6">$Q11*$AA11</f>
        <v>0</v>
      </c>
      <c r="AD11" s="443">
        <f t="shared" si="0"/>
        <v>0</v>
      </c>
      <c r="AE11" s="443">
        <f t="shared" si="0"/>
        <v>0</v>
      </c>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row>
    <row r="12" spans="1:64" ht="15" customHeight="1" x14ac:dyDescent="0.25">
      <c r="A12" s="591" t="s">
        <v>704</v>
      </c>
      <c r="B12" s="592"/>
      <c r="C12" s="593"/>
      <c r="D12" s="73"/>
      <c r="E12" s="654" t="s">
        <v>749</v>
      </c>
      <c r="F12" s="558"/>
      <c r="G12" s="558"/>
      <c r="H12" s="663"/>
      <c r="I12" s="557" t="s">
        <v>755</v>
      </c>
      <c r="J12" s="558"/>
      <c r="K12" s="558"/>
      <c r="L12" s="558"/>
      <c r="M12" s="558"/>
      <c r="N12" s="558"/>
      <c r="O12" s="558"/>
      <c r="P12" s="609"/>
      <c r="Q12" s="219">
        <v>31</v>
      </c>
      <c r="R12" s="469"/>
      <c r="S12" s="248"/>
      <c r="T12" s="239"/>
      <c r="U12" s="469"/>
      <c r="V12" s="248"/>
      <c r="W12" s="240"/>
      <c r="X12" s="469"/>
      <c r="Y12" s="248"/>
      <c r="Z12" s="241"/>
      <c r="AA12" s="496">
        <f t="shared" si="4"/>
        <v>0</v>
      </c>
      <c r="AB12" s="234">
        <f t="shared" si="5"/>
        <v>0</v>
      </c>
      <c r="AC12" s="443">
        <f t="shared" si="6"/>
        <v>0</v>
      </c>
      <c r="AD12" s="443">
        <f t="shared" si="0"/>
        <v>0</v>
      </c>
      <c r="AE12" s="443">
        <f t="shared" si="0"/>
        <v>0</v>
      </c>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row>
    <row r="13" spans="1:64" ht="15" customHeight="1" x14ac:dyDescent="0.25">
      <c r="A13" s="594"/>
      <c r="B13" s="595"/>
      <c r="C13" s="596"/>
      <c r="D13" s="73"/>
      <c r="E13" s="654" t="s">
        <v>750</v>
      </c>
      <c r="F13" s="558"/>
      <c r="G13" s="558"/>
      <c r="H13" s="663"/>
      <c r="I13" s="557" t="s">
        <v>756</v>
      </c>
      <c r="J13" s="558"/>
      <c r="K13" s="558"/>
      <c r="L13" s="558"/>
      <c r="M13" s="558"/>
      <c r="N13" s="558"/>
      <c r="O13" s="558"/>
      <c r="P13" s="609"/>
      <c r="Q13" s="219">
        <v>17.7</v>
      </c>
      <c r="R13" s="469"/>
      <c r="S13" s="248"/>
      <c r="T13" s="239"/>
      <c r="U13" s="469"/>
      <c r="V13" s="248"/>
      <c r="W13" s="240"/>
      <c r="X13" s="469"/>
      <c r="Y13" s="248"/>
      <c r="Z13" s="241"/>
      <c r="AA13" s="496">
        <f t="shared" si="4"/>
        <v>0</v>
      </c>
      <c r="AB13" s="234">
        <f t="shared" si="5"/>
        <v>0</v>
      </c>
      <c r="AC13" s="443">
        <f t="shared" si="6"/>
        <v>0</v>
      </c>
      <c r="AD13" s="443">
        <f t="shared" si="0"/>
        <v>0</v>
      </c>
      <c r="AE13" s="443">
        <f t="shared" si="0"/>
        <v>0</v>
      </c>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row>
    <row r="14" spans="1:64" ht="15" customHeight="1" x14ac:dyDescent="0.25">
      <c r="A14" s="532" t="s">
        <v>705</v>
      </c>
      <c r="B14" s="533"/>
      <c r="C14" s="534"/>
      <c r="D14" s="73"/>
      <c r="E14" s="654" t="s">
        <v>751</v>
      </c>
      <c r="F14" s="558"/>
      <c r="G14" s="558"/>
      <c r="H14" s="663"/>
      <c r="I14" s="557" t="s">
        <v>757</v>
      </c>
      <c r="J14" s="558"/>
      <c r="K14" s="558"/>
      <c r="L14" s="558"/>
      <c r="M14" s="558"/>
      <c r="N14" s="558"/>
      <c r="O14" s="558"/>
      <c r="P14" s="609"/>
      <c r="Q14" s="219">
        <v>31</v>
      </c>
      <c r="R14" s="469"/>
      <c r="S14" s="248"/>
      <c r="T14" s="239"/>
      <c r="U14" s="469"/>
      <c r="V14" s="248"/>
      <c r="W14" s="240"/>
      <c r="X14" s="469"/>
      <c r="Y14" s="248"/>
      <c r="Z14" s="241"/>
      <c r="AA14" s="496">
        <f t="shared" si="4"/>
        <v>0</v>
      </c>
      <c r="AB14" s="234">
        <f t="shared" si="5"/>
        <v>0</v>
      </c>
      <c r="AC14" s="443">
        <f t="shared" si="6"/>
        <v>0</v>
      </c>
      <c r="AD14" s="443">
        <f t="shared" si="0"/>
        <v>0</v>
      </c>
      <c r="AE14" s="443">
        <f t="shared" si="0"/>
        <v>0</v>
      </c>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row>
    <row r="15" spans="1:64" ht="15" customHeight="1" x14ac:dyDescent="0.25">
      <c r="A15" s="535"/>
      <c r="B15" s="536"/>
      <c r="C15" s="537"/>
      <c r="D15" s="73"/>
      <c r="E15" s="654" t="s">
        <v>198</v>
      </c>
      <c r="F15" s="558"/>
      <c r="G15" s="558"/>
      <c r="H15" s="663"/>
      <c r="I15" s="557" t="s">
        <v>758</v>
      </c>
      <c r="J15" s="558"/>
      <c r="K15" s="558"/>
      <c r="L15" s="558"/>
      <c r="M15" s="558"/>
      <c r="N15" s="558"/>
      <c r="O15" s="558"/>
      <c r="P15" s="609"/>
      <c r="Q15" s="219">
        <v>7.45</v>
      </c>
      <c r="R15" s="469"/>
      <c r="S15" s="248"/>
      <c r="T15" s="239"/>
      <c r="U15" s="469"/>
      <c r="V15" s="248"/>
      <c r="W15" s="240"/>
      <c r="X15" s="469"/>
      <c r="Y15" s="248"/>
      <c r="Z15" s="241"/>
      <c r="AA15" s="496">
        <f t="shared" si="4"/>
        <v>0</v>
      </c>
      <c r="AB15" s="234">
        <f t="shared" si="5"/>
        <v>0</v>
      </c>
      <c r="AC15" s="443">
        <f t="shared" si="6"/>
        <v>0</v>
      </c>
      <c r="AD15" s="443">
        <f t="shared" si="0"/>
        <v>0</v>
      </c>
      <c r="AE15" s="443">
        <f t="shared" si="0"/>
        <v>0</v>
      </c>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x14ac:dyDescent="0.25">
      <c r="A16" s="532" t="s">
        <v>706</v>
      </c>
      <c r="B16" s="533"/>
      <c r="C16" s="534"/>
      <c r="D16" s="73"/>
      <c r="E16" s="654" t="s">
        <v>769</v>
      </c>
      <c r="F16" s="558"/>
      <c r="G16" s="558"/>
      <c r="H16" s="663"/>
      <c r="I16" s="557" t="s">
        <v>192</v>
      </c>
      <c r="J16" s="558"/>
      <c r="K16" s="558"/>
      <c r="L16" s="558"/>
      <c r="M16" s="558"/>
      <c r="N16" s="558"/>
      <c r="O16" s="558"/>
      <c r="P16" s="609"/>
      <c r="Q16" s="219">
        <v>101.6</v>
      </c>
      <c r="R16" s="469"/>
      <c r="S16" s="248"/>
      <c r="T16" s="239"/>
      <c r="U16" s="469"/>
      <c r="V16" s="248"/>
      <c r="W16" s="240"/>
      <c r="X16" s="469"/>
      <c r="Y16" s="248"/>
      <c r="Z16" s="241"/>
      <c r="AA16" s="496">
        <f t="shared" si="4"/>
        <v>0</v>
      </c>
      <c r="AB16" s="234">
        <f t="shared" si="5"/>
        <v>0</v>
      </c>
      <c r="AC16" s="443">
        <f t="shared" si="6"/>
        <v>0</v>
      </c>
      <c r="AD16" s="443">
        <f t="shared" si="0"/>
        <v>0</v>
      </c>
      <c r="AE16" s="443">
        <f t="shared" si="0"/>
        <v>0</v>
      </c>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row>
    <row r="17" spans="1:64" ht="15" customHeight="1" x14ac:dyDescent="0.25">
      <c r="A17" s="535"/>
      <c r="B17" s="536"/>
      <c r="C17" s="537"/>
      <c r="D17" s="73"/>
      <c r="E17" s="654" t="s">
        <v>193</v>
      </c>
      <c r="F17" s="558"/>
      <c r="G17" s="558"/>
      <c r="H17" s="663"/>
      <c r="I17" s="557" t="s">
        <v>759</v>
      </c>
      <c r="J17" s="558"/>
      <c r="K17" s="558"/>
      <c r="L17" s="558"/>
      <c r="M17" s="558"/>
      <c r="N17" s="558"/>
      <c r="O17" s="558"/>
      <c r="P17" s="609"/>
      <c r="Q17" s="219">
        <v>7.45</v>
      </c>
      <c r="R17" s="469"/>
      <c r="S17" s="248"/>
      <c r="T17" s="239"/>
      <c r="U17" s="469"/>
      <c r="V17" s="248"/>
      <c r="W17" s="240"/>
      <c r="X17" s="469"/>
      <c r="Y17" s="248"/>
      <c r="Z17" s="241"/>
      <c r="AA17" s="496">
        <f t="shared" si="4"/>
        <v>0</v>
      </c>
      <c r="AB17" s="234">
        <f t="shared" si="5"/>
        <v>0</v>
      </c>
      <c r="AC17" s="443">
        <f t="shared" si="6"/>
        <v>0</v>
      </c>
      <c r="AD17" s="443">
        <f t="shared" si="0"/>
        <v>0</v>
      </c>
      <c r="AE17" s="443">
        <f t="shared" si="0"/>
        <v>0</v>
      </c>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row>
    <row r="18" spans="1:64" ht="15" customHeight="1" x14ac:dyDescent="0.25">
      <c r="A18" s="532" t="s">
        <v>707</v>
      </c>
      <c r="B18" s="533"/>
      <c r="C18" s="534"/>
      <c r="D18" s="73"/>
      <c r="E18" s="654" t="s">
        <v>770</v>
      </c>
      <c r="F18" s="558"/>
      <c r="G18" s="558"/>
      <c r="H18" s="663"/>
      <c r="I18" s="557" t="s">
        <v>760</v>
      </c>
      <c r="J18" s="558"/>
      <c r="K18" s="558"/>
      <c r="L18" s="558"/>
      <c r="M18" s="558"/>
      <c r="N18" s="558"/>
      <c r="O18" s="558"/>
      <c r="P18" s="609"/>
      <c r="Q18" s="219">
        <v>34.200000000000003</v>
      </c>
      <c r="R18" s="469"/>
      <c r="S18" s="248"/>
      <c r="T18" s="239"/>
      <c r="U18" s="469"/>
      <c r="V18" s="248"/>
      <c r="W18" s="240"/>
      <c r="X18" s="469"/>
      <c r="Y18" s="248"/>
      <c r="Z18" s="241"/>
      <c r="AA18" s="496">
        <f t="shared" si="4"/>
        <v>0</v>
      </c>
      <c r="AB18" s="234">
        <f t="shared" si="5"/>
        <v>0</v>
      </c>
      <c r="AC18" s="443">
        <f t="shared" si="6"/>
        <v>0</v>
      </c>
      <c r="AD18" s="443">
        <f t="shared" si="0"/>
        <v>0</v>
      </c>
      <c r="AE18" s="443">
        <f t="shared" si="0"/>
        <v>0</v>
      </c>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64" ht="15" customHeight="1" x14ac:dyDescent="0.25">
      <c r="A19" s="535"/>
      <c r="B19" s="536"/>
      <c r="C19" s="537"/>
      <c r="D19" s="73"/>
      <c r="E19" s="555" t="s">
        <v>639</v>
      </c>
      <c r="F19" s="556"/>
      <c r="G19" s="556"/>
      <c r="H19" s="556"/>
      <c r="I19" s="184"/>
      <c r="J19" s="184"/>
      <c r="K19" s="184"/>
      <c r="L19" s="184"/>
      <c r="M19" s="184"/>
      <c r="N19" s="184"/>
      <c r="O19" s="184"/>
      <c r="P19" s="299"/>
      <c r="Q19" s="220"/>
      <c r="R19" s="242">
        <f>IF(SUM(R20:R31)&gt;0,9999,0)</f>
        <v>0</v>
      </c>
      <c r="S19" s="249"/>
      <c r="T19" s="184"/>
      <c r="U19" s="242">
        <f>IF(SUM(U20:U31)&gt;0,9999,0)</f>
        <v>0</v>
      </c>
      <c r="V19" s="249"/>
      <c r="W19" s="184"/>
      <c r="X19" s="242">
        <f>IF(SUM(X20:X31)&gt;0,9999,0)</f>
        <v>0</v>
      </c>
      <c r="Y19" s="249"/>
      <c r="Z19" s="184"/>
      <c r="AA19" s="243">
        <f>IF(SUM(AA20:AA31)&gt;0,9999,0)</f>
        <v>0</v>
      </c>
      <c r="AB19" s="233"/>
      <c r="AC19" s="444"/>
      <c r="AD19" s="444"/>
      <c r="AE19" s="444"/>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row>
    <row r="20" spans="1:64" ht="15" customHeight="1" x14ac:dyDescent="0.25">
      <c r="A20" s="532" t="s">
        <v>708</v>
      </c>
      <c r="B20" s="533"/>
      <c r="C20" s="534"/>
      <c r="D20" s="73"/>
      <c r="E20" s="659" t="s">
        <v>186</v>
      </c>
      <c r="F20" s="570"/>
      <c r="G20" s="570"/>
      <c r="H20" s="674"/>
      <c r="I20" s="569" t="s">
        <v>761</v>
      </c>
      <c r="J20" s="570"/>
      <c r="K20" s="570"/>
      <c r="L20" s="570"/>
      <c r="M20" s="570"/>
      <c r="N20" s="570"/>
      <c r="O20" s="570"/>
      <c r="P20" s="664"/>
      <c r="Q20" s="219">
        <v>42.75</v>
      </c>
      <c r="R20" s="469"/>
      <c r="S20" s="248"/>
      <c r="T20" s="239"/>
      <c r="U20" s="469"/>
      <c r="V20" s="248"/>
      <c r="W20" s="240"/>
      <c r="X20" s="469"/>
      <c r="Y20" s="248"/>
      <c r="Z20" s="241"/>
      <c r="AA20" s="496">
        <f t="shared" ref="AA20:AA31" si="7">SUM(R20,U20,X20)</f>
        <v>0</v>
      </c>
      <c r="AB20" s="234">
        <f t="shared" ref="AB20:AB31" si="8">$Q20*AA20</f>
        <v>0</v>
      </c>
      <c r="AC20" s="443">
        <f t="shared" ref="AC20:AE31" si="9">$Q20*$AA20</f>
        <v>0</v>
      </c>
      <c r="AD20" s="443">
        <f t="shared" si="0"/>
        <v>0</v>
      </c>
      <c r="AE20" s="443">
        <f t="shared" si="0"/>
        <v>0</v>
      </c>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row>
    <row r="21" spans="1:64" ht="15" customHeight="1" x14ac:dyDescent="0.25">
      <c r="A21" s="535"/>
      <c r="B21" s="536"/>
      <c r="C21" s="537"/>
      <c r="D21" s="73"/>
      <c r="E21" s="654" t="s">
        <v>187</v>
      </c>
      <c r="F21" s="558"/>
      <c r="G21" s="558"/>
      <c r="H21" s="663"/>
      <c r="I21" s="557" t="s">
        <v>761</v>
      </c>
      <c r="J21" s="558"/>
      <c r="K21" s="558"/>
      <c r="L21" s="558"/>
      <c r="M21" s="558"/>
      <c r="N21" s="558"/>
      <c r="O21" s="558"/>
      <c r="P21" s="609"/>
      <c r="Q21" s="219">
        <v>42.75</v>
      </c>
      <c r="R21" s="469"/>
      <c r="S21" s="248"/>
      <c r="T21" s="239"/>
      <c r="U21" s="469"/>
      <c r="V21" s="248"/>
      <c r="W21" s="240"/>
      <c r="X21" s="469"/>
      <c r="Y21" s="248"/>
      <c r="Z21" s="241"/>
      <c r="AA21" s="496">
        <f t="shared" si="7"/>
        <v>0</v>
      </c>
      <c r="AB21" s="234">
        <f t="shared" si="8"/>
        <v>0</v>
      </c>
      <c r="AC21" s="443">
        <f t="shared" si="9"/>
        <v>0</v>
      </c>
      <c r="AD21" s="443">
        <f t="shared" si="0"/>
        <v>0</v>
      </c>
      <c r="AE21" s="443">
        <f t="shared" si="0"/>
        <v>0</v>
      </c>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row>
    <row r="22" spans="1:64" ht="15" customHeight="1" x14ac:dyDescent="0.25">
      <c r="A22" s="584" t="s">
        <v>14</v>
      </c>
      <c r="B22" s="585"/>
      <c r="C22" s="586"/>
      <c r="D22" s="73"/>
      <c r="E22" s="654" t="s">
        <v>188</v>
      </c>
      <c r="F22" s="558"/>
      <c r="G22" s="558"/>
      <c r="H22" s="663"/>
      <c r="I22" s="557" t="s">
        <v>762</v>
      </c>
      <c r="J22" s="558"/>
      <c r="K22" s="558"/>
      <c r="L22" s="558"/>
      <c r="M22" s="558"/>
      <c r="N22" s="558"/>
      <c r="O22" s="558"/>
      <c r="P22" s="609"/>
      <c r="Q22" s="219">
        <v>28.85</v>
      </c>
      <c r="R22" s="469"/>
      <c r="S22" s="248"/>
      <c r="T22" s="239"/>
      <c r="U22" s="469"/>
      <c r="V22" s="248"/>
      <c r="W22" s="240"/>
      <c r="X22" s="469"/>
      <c r="Y22" s="248"/>
      <c r="Z22" s="241"/>
      <c r="AA22" s="496">
        <f t="shared" si="7"/>
        <v>0</v>
      </c>
      <c r="AB22" s="234">
        <f t="shared" si="8"/>
        <v>0</v>
      </c>
      <c r="AC22" s="443">
        <f t="shared" si="9"/>
        <v>0</v>
      </c>
      <c r="AD22" s="443">
        <f t="shared" si="9"/>
        <v>0</v>
      </c>
      <c r="AE22" s="443">
        <f t="shared" si="9"/>
        <v>0</v>
      </c>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row>
    <row r="23" spans="1:64" ht="15" customHeight="1" x14ac:dyDescent="0.25">
      <c r="A23" s="587"/>
      <c r="B23" s="588"/>
      <c r="C23" s="589"/>
      <c r="D23" s="73"/>
      <c r="E23" s="654" t="s">
        <v>189</v>
      </c>
      <c r="F23" s="558"/>
      <c r="G23" s="558"/>
      <c r="H23" s="663"/>
      <c r="I23" s="557" t="s">
        <v>763</v>
      </c>
      <c r="J23" s="558"/>
      <c r="K23" s="558"/>
      <c r="L23" s="558"/>
      <c r="M23" s="558"/>
      <c r="N23" s="558"/>
      <c r="O23" s="558"/>
      <c r="P23" s="609"/>
      <c r="Q23" s="219">
        <v>4.8499999999999996</v>
      </c>
      <c r="R23" s="469"/>
      <c r="S23" s="248"/>
      <c r="T23" s="239"/>
      <c r="U23" s="469"/>
      <c r="V23" s="248"/>
      <c r="W23" s="240"/>
      <c r="X23" s="469"/>
      <c r="Y23" s="248"/>
      <c r="Z23" s="241"/>
      <c r="AA23" s="496">
        <f t="shared" si="7"/>
        <v>0</v>
      </c>
      <c r="AB23" s="234">
        <f t="shared" si="8"/>
        <v>0</v>
      </c>
      <c r="AC23" s="443">
        <f t="shared" si="9"/>
        <v>0</v>
      </c>
      <c r="AD23" s="443">
        <f t="shared" si="9"/>
        <v>0</v>
      </c>
      <c r="AE23" s="443">
        <f t="shared" si="9"/>
        <v>0</v>
      </c>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64" ht="15" customHeight="1" x14ac:dyDescent="0.25">
      <c r="A24" s="584" t="s">
        <v>17</v>
      </c>
      <c r="B24" s="585"/>
      <c r="C24" s="586"/>
      <c r="D24" s="73"/>
      <c r="E24" s="654" t="s">
        <v>190</v>
      </c>
      <c r="F24" s="558"/>
      <c r="G24" s="558"/>
      <c r="H24" s="663"/>
      <c r="I24" s="557" t="s">
        <v>764</v>
      </c>
      <c r="J24" s="558"/>
      <c r="K24" s="558"/>
      <c r="L24" s="558"/>
      <c r="M24" s="558"/>
      <c r="N24" s="558"/>
      <c r="O24" s="558"/>
      <c r="P24" s="609"/>
      <c r="Q24" s="219">
        <v>10.65</v>
      </c>
      <c r="R24" s="469"/>
      <c r="S24" s="248"/>
      <c r="T24" s="239"/>
      <c r="U24" s="469"/>
      <c r="V24" s="248"/>
      <c r="W24" s="240"/>
      <c r="X24" s="469"/>
      <c r="Y24" s="248"/>
      <c r="Z24" s="241"/>
      <c r="AA24" s="496">
        <f t="shared" si="7"/>
        <v>0</v>
      </c>
      <c r="AB24" s="234">
        <f t="shared" si="8"/>
        <v>0</v>
      </c>
      <c r="AC24" s="443">
        <f t="shared" si="9"/>
        <v>0</v>
      </c>
      <c r="AD24" s="443">
        <f t="shared" si="9"/>
        <v>0</v>
      </c>
      <c r="AE24" s="443">
        <f t="shared" si="9"/>
        <v>0</v>
      </c>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row>
    <row r="25" spans="1:64" ht="15" customHeight="1" x14ac:dyDescent="0.25">
      <c r="A25" s="587"/>
      <c r="B25" s="588"/>
      <c r="C25" s="589"/>
      <c r="D25" s="73"/>
      <c r="E25" s="654" t="s">
        <v>752</v>
      </c>
      <c r="F25" s="558"/>
      <c r="G25" s="558"/>
      <c r="H25" s="663"/>
      <c r="I25" s="557" t="s">
        <v>765</v>
      </c>
      <c r="J25" s="558"/>
      <c r="K25" s="558"/>
      <c r="L25" s="558"/>
      <c r="M25" s="558"/>
      <c r="N25" s="558"/>
      <c r="O25" s="558"/>
      <c r="P25" s="609"/>
      <c r="Q25" s="219">
        <v>4.8499999999999996</v>
      </c>
      <c r="R25" s="469"/>
      <c r="S25" s="248"/>
      <c r="T25" s="239"/>
      <c r="U25" s="469"/>
      <c r="V25" s="248"/>
      <c r="W25" s="240"/>
      <c r="X25" s="469"/>
      <c r="Y25" s="248"/>
      <c r="Z25" s="241"/>
      <c r="AA25" s="496">
        <f t="shared" si="7"/>
        <v>0</v>
      </c>
      <c r="AB25" s="234">
        <f t="shared" si="8"/>
        <v>0</v>
      </c>
      <c r="AC25" s="443">
        <f t="shared" si="9"/>
        <v>0</v>
      </c>
      <c r="AD25" s="443">
        <f t="shared" si="9"/>
        <v>0</v>
      </c>
      <c r="AE25" s="443">
        <f t="shared" si="9"/>
        <v>0</v>
      </c>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row>
    <row r="26" spans="1:64" ht="15" customHeight="1" x14ac:dyDescent="0.25">
      <c r="A26" s="584" t="s">
        <v>19</v>
      </c>
      <c r="B26" s="585"/>
      <c r="C26" s="586"/>
      <c r="D26" s="73"/>
      <c r="E26" s="654" t="s">
        <v>263</v>
      </c>
      <c r="F26" s="558"/>
      <c r="G26" s="558"/>
      <c r="H26" s="663"/>
      <c r="I26" s="557" t="s">
        <v>773</v>
      </c>
      <c r="J26" s="558"/>
      <c r="K26" s="558"/>
      <c r="L26" s="558"/>
      <c r="M26" s="558"/>
      <c r="N26" s="558"/>
      <c r="O26" s="558"/>
      <c r="P26" s="609"/>
      <c r="Q26" s="219">
        <v>212</v>
      </c>
      <c r="R26" s="469"/>
      <c r="S26" s="248"/>
      <c r="T26" s="239"/>
      <c r="U26" s="469"/>
      <c r="V26" s="248"/>
      <c r="W26" s="240"/>
      <c r="X26" s="469"/>
      <c r="Y26" s="248"/>
      <c r="Z26" s="241"/>
      <c r="AA26" s="496">
        <f t="shared" si="7"/>
        <v>0</v>
      </c>
      <c r="AB26" s="234">
        <f t="shared" si="8"/>
        <v>0</v>
      </c>
      <c r="AC26" s="443">
        <f t="shared" si="9"/>
        <v>0</v>
      </c>
      <c r="AD26" s="443">
        <f t="shared" si="9"/>
        <v>0</v>
      </c>
      <c r="AE26" s="443">
        <f t="shared" si="9"/>
        <v>0</v>
      </c>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row>
    <row r="27" spans="1:64" ht="15" customHeight="1" x14ac:dyDescent="0.25">
      <c r="A27" s="587"/>
      <c r="B27" s="588"/>
      <c r="C27" s="589"/>
      <c r="D27" s="73"/>
      <c r="E27" s="654" t="s">
        <v>191</v>
      </c>
      <c r="F27" s="558"/>
      <c r="G27" s="558"/>
      <c r="H27" s="663"/>
      <c r="I27" s="557"/>
      <c r="J27" s="558"/>
      <c r="K27" s="558"/>
      <c r="L27" s="558"/>
      <c r="M27" s="558"/>
      <c r="N27" s="558"/>
      <c r="O27" s="558"/>
      <c r="P27" s="609"/>
      <c r="Q27" s="219">
        <v>27.15</v>
      </c>
      <c r="R27" s="469"/>
      <c r="S27" s="248"/>
      <c r="T27" s="239"/>
      <c r="U27" s="469"/>
      <c r="V27" s="248"/>
      <c r="W27" s="240"/>
      <c r="X27" s="469"/>
      <c r="Y27" s="248"/>
      <c r="Z27" s="241"/>
      <c r="AA27" s="496">
        <f t="shared" si="7"/>
        <v>0</v>
      </c>
      <c r="AB27" s="234">
        <f t="shared" si="8"/>
        <v>0</v>
      </c>
      <c r="AC27" s="443">
        <f t="shared" si="9"/>
        <v>0</v>
      </c>
      <c r="AD27" s="443">
        <f t="shared" si="9"/>
        <v>0</v>
      </c>
      <c r="AE27" s="443">
        <f t="shared" si="9"/>
        <v>0</v>
      </c>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row>
    <row r="28" spans="1:64" ht="15" customHeight="1" x14ac:dyDescent="0.25">
      <c r="D28" s="73"/>
      <c r="E28" s="654" t="s">
        <v>199</v>
      </c>
      <c r="F28" s="558"/>
      <c r="G28" s="558"/>
      <c r="H28" s="663"/>
      <c r="I28" s="557" t="s">
        <v>772</v>
      </c>
      <c r="J28" s="558"/>
      <c r="K28" s="558"/>
      <c r="L28" s="558"/>
      <c r="M28" s="558"/>
      <c r="N28" s="558"/>
      <c r="O28" s="558"/>
      <c r="P28" s="609"/>
      <c r="Q28" s="219">
        <v>7.45</v>
      </c>
      <c r="R28" s="469"/>
      <c r="S28" s="248"/>
      <c r="T28" s="239"/>
      <c r="U28" s="469"/>
      <c r="V28" s="248"/>
      <c r="W28" s="240"/>
      <c r="X28" s="469"/>
      <c r="Y28" s="248"/>
      <c r="Z28" s="241"/>
      <c r="AA28" s="496">
        <f t="shared" si="7"/>
        <v>0</v>
      </c>
      <c r="AB28" s="234">
        <f t="shared" si="8"/>
        <v>0</v>
      </c>
      <c r="AC28" s="443">
        <f t="shared" si="9"/>
        <v>0</v>
      </c>
      <c r="AD28" s="443">
        <f t="shared" si="9"/>
        <v>0</v>
      </c>
      <c r="AE28" s="443">
        <f t="shared" si="9"/>
        <v>0</v>
      </c>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row>
    <row r="29" spans="1:64" ht="15" customHeight="1" x14ac:dyDescent="0.25">
      <c r="D29" s="73"/>
      <c r="E29" s="654" t="s">
        <v>768</v>
      </c>
      <c r="F29" s="558"/>
      <c r="G29" s="558"/>
      <c r="H29" s="663"/>
      <c r="I29" s="557" t="s">
        <v>771</v>
      </c>
      <c r="J29" s="558"/>
      <c r="K29" s="558"/>
      <c r="L29" s="558"/>
      <c r="M29" s="558"/>
      <c r="N29" s="558"/>
      <c r="O29" s="558"/>
      <c r="P29" s="609"/>
      <c r="Q29" s="219">
        <v>1.65</v>
      </c>
      <c r="R29" s="469"/>
      <c r="S29" s="248"/>
      <c r="T29" s="239"/>
      <c r="U29" s="469"/>
      <c r="V29" s="248"/>
      <c r="W29" s="240"/>
      <c r="X29" s="469"/>
      <c r="Y29" s="248"/>
      <c r="Z29" s="241"/>
      <c r="AA29" s="496">
        <f t="shared" si="7"/>
        <v>0</v>
      </c>
      <c r="AB29" s="234">
        <f t="shared" si="8"/>
        <v>0</v>
      </c>
      <c r="AC29" s="443">
        <f t="shared" si="9"/>
        <v>0</v>
      </c>
      <c r="AD29" s="443">
        <f t="shared" si="9"/>
        <v>0</v>
      </c>
      <c r="AE29" s="443">
        <f t="shared" si="9"/>
        <v>0</v>
      </c>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row>
    <row r="30" spans="1:64" ht="15" customHeight="1" x14ac:dyDescent="0.25">
      <c r="A30" s="539" t="s">
        <v>24</v>
      </c>
      <c r="B30" s="539"/>
      <c r="C30" s="539"/>
      <c r="D30" s="73"/>
      <c r="E30" s="654" t="s">
        <v>200</v>
      </c>
      <c r="F30" s="558"/>
      <c r="G30" s="558"/>
      <c r="H30" s="663"/>
      <c r="I30" s="557" t="s">
        <v>767</v>
      </c>
      <c r="J30" s="558"/>
      <c r="K30" s="558"/>
      <c r="L30" s="558"/>
      <c r="M30" s="558"/>
      <c r="N30" s="558"/>
      <c r="O30" s="558"/>
      <c r="P30" s="609"/>
      <c r="Q30" s="219">
        <v>5.9</v>
      </c>
      <c r="R30" s="469"/>
      <c r="S30" s="248"/>
      <c r="T30" s="239"/>
      <c r="U30" s="469"/>
      <c r="V30" s="248"/>
      <c r="W30" s="240"/>
      <c r="X30" s="469"/>
      <c r="Y30" s="248"/>
      <c r="Z30" s="241"/>
      <c r="AA30" s="496">
        <f t="shared" si="7"/>
        <v>0</v>
      </c>
      <c r="AB30" s="234">
        <f t="shared" si="8"/>
        <v>0</v>
      </c>
      <c r="AC30" s="443">
        <f t="shared" si="9"/>
        <v>0</v>
      </c>
      <c r="AD30" s="443">
        <f t="shared" si="9"/>
        <v>0</v>
      </c>
      <c r="AE30" s="443">
        <f t="shared" si="9"/>
        <v>0</v>
      </c>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row>
    <row r="31" spans="1:64" ht="15" customHeight="1" x14ac:dyDescent="0.25">
      <c r="A31" s="132" t="s">
        <v>98</v>
      </c>
      <c r="B31" s="76"/>
      <c r="C31" s="76"/>
      <c r="D31" s="73"/>
      <c r="E31" s="667" t="s">
        <v>201</v>
      </c>
      <c r="F31" s="625"/>
      <c r="G31" s="625"/>
      <c r="H31" s="668"/>
      <c r="I31" s="624" t="s">
        <v>766</v>
      </c>
      <c r="J31" s="625"/>
      <c r="K31" s="625"/>
      <c r="L31" s="625"/>
      <c r="M31" s="625"/>
      <c r="N31" s="625"/>
      <c r="O31" s="625"/>
      <c r="P31" s="666"/>
      <c r="Q31" s="221">
        <v>9.6</v>
      </c>
      <c r="R31" s="472"/>
      <c r="S31" s="413"/>
      <c r="T31" s="244"/>
      <c r="U31" s="472"/>
      <c r="V31" s="413"/>
      <c r="W31" s="245"/>
      <c r="X31" s="472"/>
      <c r="Y31" s="413"/>
      <c r="Z31" s="246"/>
      <c r="AA31" s="497">
        <f t="shared" si="7"/>
        <v>0</v>
      </c>
      <c r="AB31" s="235">
        <f t="shared" si="8"/>
        <v>0</v>
      </c>
      <c r="AC31" s="445">
        <f t="shared" si="9"/>
        <v>0</v>
      </c>
      <c r="AD31" s="445">
        <f t="shared" si="9"/>
        <v>0</v>
      </c>
      <c r="AE31" s="445">
        <f t="shared" si="9"/>
        <v>0</v>
      </c>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row>
    <row r="32" spans="1:64" ht="15" customHeight="1" x14ac:dyDescent="0.25">
      <c r="A32" s="77" t="s">
        <v>26</v>
      </c>
      <c r="B32" s="76"/>
      <c r="C32" s="76"/>
      <c r="D32" s="73"/>
      <c r="E32" s="74"/>
      <c r="F32" s="74"/>
      <c r="G32" s="74"/>
      <c r="H32" s="74"/>
      <c r="I32" s="74"/>
      <c r="J32" s="74"/>
      <c r="K32" s="74"/>
      <c r="L32" s="74"/>
      <c r="M32" s="74"/>
      <c r="N32" s="74"/>
      <c r="O32" s="74"/>
      <c r="P32" s="74"/>
      <c r="Q32" s="99"/>
      <c r="R32" s="87"/>
      <c r="S32" s="251"/>
      <c r="T32" s="99"/>
      <c r="U32" s="87"/>
      <c r="V32" s="251"/>
      <c r="W32" s="99"/>
      <c r="X32" s="87"/>
      <c r="Y32" s="251"/>
      <c r="Z32" s="99"/>
      <c r="AA32" s="87"/>
      <c r="AB32" s="99"/>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row>
    <row r="33" spans="1:64" ht="15" customHeight="1" x14ac:dyDescent="0.25">
      <c r="A33" s="77" t="s">
        <v>27</v>
      </c>
      <c r="B33" s="76"/>
      <c r="C33" s="76"/>
      <c r="D33" s="73"/>
      <c r="E33" s="143" t="s">
        <v>215</v>
      </c>
      <c r="F33" s="143"/>
      <c r="G33" s="143"/>
      <c r="H33" s="143"/>
      <c r="I33" s="143"/>
      <c r="J33" s="143"/>
      <c r="K33" s="143"/>
      <c r="L33" s="143"/>
      <c r="M33" s="143"/>
      <c r="N33" s="143"/>
      <c r="O33" s="143"/>
      <c r="P33" s="143"/>
      <c r="Q33" s="144"/>
      <c r="R33" s="138"/>
      <c r="S33" s="252"/>
      <c r="T33" s="144"/>
      <c r="U33" s="138"/>
      <c r="V33" s="252"/>
      <c r="W33" s="144"/>
      <c r="X33" s="138"/>
      <c r="Y33" s="252"/>
      <c r="Z33" s="99"/>
      <c r="AA33" s="87"/>
      <c r="AB33" s="99"/>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64" ht="15" customHeight="1" x14ac:dyDescent="0.25">
      <c r="A34" s="77" t="s">
        <v>28</v>
      </c>
      <c r="B34" s="76"/>
      <c r="C34" s="76"/>
      <c r="D34" s="73"/>
      <c r="E34" s="139"/>
      <c r="F34" s="139"/>
      <c r="G34" s="139"/>
      <c r="H34" s="139"/>
      <c r="I34" s="139"/>
      <c r="J34" s="139"/>
      <c r="K34" s="139"/>
      <c r="L34" s="139"/>
      <c r="M34" s="139"/>
      <c r="N34" s="139"/>
      <c r="O34" s="139"/>
      <c r="P34" s="139"/>
      <c r="Q34" s="139"/>
      <c r="R34" s="139"/>
      <c r="S34" s="253"/>
      <c r="T34" s="139"/>
      <c r="U34" s="139"/>
      <c r="V34" s="253"/>
      <c r="W34" s="139"/>
      <c r="X34" s="139"/>
      <c r="Y34" s="253"/>
      <c r="Z34" s="90"/>
      <c r="AA34" s="90"/>
      <c r="AB34" s="90"/>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row>
    <row r="35" spans="1:64" ht="15" customHeight="1" x14ac:dyDescent="0.25">
      <c r="A35" s="77" t="s">
        <v>29</v>
      </c>
      <c r="B35" s="76"/>
      <c r="C35" s="76"/>
      <c r="D35" s="73"/>
      <c r="E35" s="139" t="s">
        <v>250</v>
      </c>
      <c r="F35" s="139"/>
      <c r="G35" s="139"/>
      <c r="H35" s="139"/>
      <c r="I35" s="139"/>
      <c r="J35" s="139"/>
      <c r="K35" s="139"/>
      <c r="L35" s="139"/>
      <c r="M35" s="139"/>
      <c r="N35" s="139"/>
      <c r="O35" s="139"/>
      <c r="P35" s="139"/>
      <c r="Q35" s="139"/>
      <c r="R35" s="139"/>
      <c r="S35" s="253"/>
      <c r="T35" s="139"/>
      <c r="U35" s="139"/>
      <c r="V35" s="253"/>
      <c r="W35" s="139"/>
      <c r="X35" s="139"/>
      <c r="Y35" s="253"/>
      <c r="Z35" s="90"/>
      <c r="AA35" s="90"/>
      <c r="AB35" s="90"/>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row>
    <row r="36" spans="1:64" ht="15" customHeight="1" x14ac:dyDescent="0.25">
      <c r="A36" s="77" t="s">
        <v>30</v>
      </c>
      <c r="B36" s="76"/>
      <c r="C36" s="76"/>
      <c r="D36" s="73"/>
      <c r="E36" s="139" t="s">
        <v>249</v>
      </c>
      <c r="F36" s="139"/>
      <c r="G36" s="139"/>
      <c r="H36" s="139"/>
      <c r="I36" s="139"/>
      <c r="J36" s="139"/>
      <c r="K36" s="139"/>
      <c r="L36" s="139"/>
      <c r="M36" s="139"/>
      <c r="N36" s="139"/>
      <c r="O36" s="139"/>
      <c r="P36" s="139"/>
      <c r="Q36" s="139"/>
      <c r="R36" s="139"/>
      <c r="S36" s="253"/>
      <c r="T36" s="139"/>
      <c r="U36" s="139"/>
      <c r="V36" s="253"/>
      <c r="W36" s="139"/>
      <c r="X36" s="139"/>
      <c r="Y36" s="253"/>
      <c r="Z36" s="90"/>
      <c r="AA36" s="90"/>
      <c r="AB36" s="90"/>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row>
    <row r="37" spans="1:64" ht="15" customHeight="1" x14ac:dyDescent="0.25">
      <c r="A37" s="83"/>
      <c r="B37" s="76"/>
      <c r="C37" s="76"/>
      <c r="D37" s="73"/>
      <c r="E37" s="139" t="s">
        <v>251</v>
      </c>
      <c r="F37" s="139"/>
      <c r="G37" s="139"/>
      <c r="H37" s="139"/>
      <c r="I37" s="139"/>
      <c r="J37" s="139"/>
      <c r="K37" s="139"/>
      <c r="L37" s="139"/>
      <c r="M37" s="139"/>
      <c r="N37" s="139"/>
      <c r="O37" s="139"/>
      <c r="P37" s="139"/>
      <c r="Q37" s="139"/>
      <c r="R37" s="139"/>
      <c r="S37" s="253"/>
      <c r="T37" s="139"/>
      <c r="U37" s="139"/>
      <c r="V37" s="253"/>
      <c r="W37" s="139"/>
      <c r="X37" s="139"/>
      <c r="Y37" s="253"/>
      <c r="Z37" s="90"/>
      <c r="AA37" s="90"/>
      <c r="AB37" s="90"/>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row>
    <row r="38" spans="1:64" ht="15" customHeight="1" x14ac:dyDescent="0.25">
      <c r="A38" s="540" t="s">
        <v>830</v>
      </c>
      <c r="B38" s="540"/>
      <c r="C38" s="540"/>
      <c r="D38" s="73"/>
      <c r="E38" s="139"/>
      <c r="F38" s="139"/>
      <c r="G38" s="139"/>
      <c r="H38" s="139"/>
      <c r="I38" s="139"/>
      <c r="J38" s="139"/>
      <c r="K38" s="139"/>
      <c r="L38" s="139"/>
      <c r="M38" s="139"/>
      <c r="N38" s="139"/>
      <c r="O38" s="139"/>
      <c r="P38" s="139"/>
      <c r="Q38" s="139"/>
      <c r="R38" s="139"/>
      <c r="S38" s="253"/>
      <c r="T38" s="139"/>
      <c r="U38" s="139"/>
      <c r="V38" s="253"/>
      <c r="W38" s="139"/>
      <c r="X38" s="139"/>
      <c r="Y38" s="253"/>
      <c r="Z38" s="90"/>
      <c r="AA38" s="90"/>
      <c r="AB38" s="90"/>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64" ht="15" customHeight="1" x14ac:dyDescent="0.25">
      <c r="A39" s="540"/>
      <c r="B39" s="540"/>
      <c r="C39" s="540"/>
      <c r="D39" s="73"/>
      <c r="E39" s="134" t="s">
        <v>216</v>
      </c>
      <c r="F39" s="139"/>
      <c r="G39" s="139"/>
      <c r="H39" s="139"/>
      <c r="I39" s="139"/>
      <c r="J39" s="139"/>
      <c r="K39" s="139"/>
      <c r="L39" s="139"/>
      <c r="M39" s="139"/>
      <c r="N39" s="139"/>
      <c r="O39" s="139"/>
      <c r="P39" s="139"/>
      <c r="Q39" s="139"/>
      <c r="R39" s="139"/>
      <c r="S39" s="253"/>
      <c r="T39" s="139"/>
      <c r="U39" s="139"/>
      <c r="V39" s="253"/>
      <c r="W39" s="139"/>
      <c r="X39" s="139"/>
      <c r="Y39" s="253"/>
      <c r="Z39" s="90"/>
      <c r="AA39" s="90"/>
      <c r="AB39" s="90"/>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row>
    <row r="40" spans="1:64" ht="15" customHeight="1" x14ac:dyDescent="0.25">
      <c r="A40" s="538" t="s">
        <v>31</v>
      </c>
      <c r="B40" s="538"/>
      <c r="C40" s="538"/>
      <c r="D40" s="73"/>
      <c r="E40" s="677" t="s">
        <v>217</v>
      </c>
      <c r="F40" s="677"/>
      <c r="G40" s="677"/>
      <c r="H40" s="677"/>
      <c r="I40" s="677"/>
      <c r="J40" s="677"/>
      <c r="K40" s="677"/>
      <c r="L40" s="677"/>
      <c r="M40" s="677"/>
      <c r="N40" s="677"/>
      <c r="O40" s="677"/>
      <c r="P40" s="677"/>
      <c r="Q40" s="677"/>
      <c r="R40" s="677"/>
      <c r="S40" s="677"/>
      <c r="T40" s="677"/>
      <c r="U40" s="677"/>
      <c r="V40" s="677"/>
      <c r="W40" s="677"/>
      <c r="X40" s="677"/>
      <c r="Y40" s="677"/>
      <c r="Z40" s="90"/>
      <c r="AA40" s="90"/>
      <c r="AB40" s="90"/>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row>
    <row r="41" spans="1:64" ht="15" customHeight="1" x14ac:dyDescent="0.25">
      <c r="A41" s="538"/>
      <c r="B41" s="538"/>
      <c r="C41" s="538"/>
      <c r="D41" s="73"/>
      <c r="E41" s="677"/>
      <c r="F41" s="677"/>
      <c r="G41" s="677"/>
      <c r="H41" s="677"/>
      <c r="I41" s="677"/>
      <c r="J41" s="677"/>
      <c r="K41" s="677"/>
      <c r="L41" s="677"/>
      <c r="M41" s="677"/>
      <c r="N41" s="677"/>
      <c r="O41" s="677"/>
      <c r="P41" s="677"/>
      <c r="Q41" s="677"/>
      <c r="R41" s="677"/>
      <c r="S41" s="677"/>
      <c r="T41" s="677"/>
      <c r="U41" s="677"/>
      <c r="V41" s="677"/>
      <c r="W41" s="677"/>
      <c r="X41" s="677"/>
      <c r="Y41" s="677"/>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row>
    <row r="42" spans="1:64" ht="15" customHeight="1" x14ac:dyDescent="0.25">
      <c r="A42" s="75"/>
      <c r="B42" s="75"/>
      <c r="C42" s="75"/>
      <c r="D42" s="73"/>
      <c r="E42" s="677"/>
      <c r="F42" s="677"/>
      <c r="G42" s="677"/>
      <c r="H42" s="677"/>
      <c r="I42" s="677"/>
      <c r="J42" s="677"/>
      <c r="K42" s="677"/>
      <c r="L42" s="677"/>
      <c r="M42" s="677"/>
      <c r="N42" s="677"/>
      <c r="O42" s="677"/>
      <c r="P42" s="677"/>
      <c r="Q42" s="677"/>
      <c r="R42" s="677"/>
      <c r="S42" s="677"/>
      <c r="T42" s="677"/>
      <c r="U42" s="677"/>
      <c r="V42" s="677"/>
      <c r="W42" s="677"/>
      <c r="X42" s="677"/>
      <c r="Y42" s="677"/>
      <c r="Z42" s="90"/>
      <c r="AA42" s="90"/>
      <c r="AB42" s="90"/>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row>
    <row r="43" spans="1:64" ht="15" customHeight="1" x14ac:dyDescent="0.25">
      <c r="D43" s="73"/>
      <c r="E43" s="677"/>
      <c r="F43" s="677"/>
      <c r="G43" s="677"/>
      <c r="H43" s="677"/>
      <c r="I43" s="677"/>
      <c r="J43" s="677"/>
      <c r="K43" s="677"/>
      <c r="L43" s="677"/>
      <c r="M43" s="677"/>
      <c r="N43" s="677"/>
      <c r="O43" s="677"/>
      <c r="P43" s="677"/>
      <c r="Q43" s="677"/>
      <c r="R43" s="677"/>
      <c r="S43" s="677"/>
      <c r="T43" s="677"/>
      <c r="U43" s="677"/>
      <c r="V43" s="677"/>
      <c r="W43" s="677"/>
      <c r="X43" s="677"/>
      <c r="Y43" s="677"/>
      <c r="Z43" s="90"/>
      <c r="AA43" s="90"/>
      <c r="AB43" s="90"/>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row>
    <row r="44" spans="1:64" ht="15" customHeight="1" x14ac:dyDescent="0.25">
      <c r="D44" s="73"/>
      <c r="E44" s="677"/>
      <c r="F44" s="677"/>
      <c r="G44" s="677"/>
      <c r="H44" s="677"/>
      <c r="I44" s="677"/>
      <c r="J44" s="677"/>
      <c r="K44" s="677"/>
      <c r="L44" s="677"/>
      <c r="M44" s="677"/>
      <c r="N44" s="677"/>
      <c r="O44" s="677"/>
      <c r="P44" s="677"/>
      <c r="Q44" s="677"/>
      <c r="R44" s="677"/>
      <c r="S44" s="677"/>
      <c r="T44" s="677"/>
      <c r="U44" s="677"/>
      <c r="V44" s="677"/>
      <c r="W44" s="677"/>
      <c r="X44" s="677"/>
      <c r="Y44" s="677"/>
      <c r="Z44" s="90"/>
      <c r="AA44" s="90"/>
      <c r="AB44" s="90"/>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row>
    <row r="45" spans="1:64" ht="15" customHeight="1" x14ac:dyDescent="0.25">
      <c r="D45" s="73"/>
      <c r="E45" s="139" t="s">
        <v>262</v>
      </c>
      <c r="F45" s="139"/>
      <c r="G45" s="139"/>
      <c r="H45" s="139"/>
      <c r="I45" s="139"/>
      <c r="J45" s="139"/>
      <c r="K45" s="139"/>
      <c r="L45" s="139"/>
      <c r="M45" s="139"/>
      <c r="N45" s="139"/>
      <c r="O45" s="139"/>
      <c r="P45" s="139"/>
      <c r="Q45" s="139"/>
      <c r="R45" s="139"/>
      <c r="S45" s="253"/>
      <c r="T45" s="139"/>
      <c r="U45" s="139"/>
      <c r="V45" s="253"/>
      <c r="W45" s="139"/>
      <c r="X45" s="139"/>
      <c r="Y45" s="253"/>
      <c r="Z45" s="90"/>
      <c r="AA45" s="90"/>
      <c r="AB45" s="90"/>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row>
    <row r="46" spans="1:64" ht="15" customHeight="1" x14ac:dyDescent="0.25">
      <c r="D46" s="73"/>
      <c r="E46" s="139" t="s">
        <v>218</v>
      </c>
      <c r="F46" s="139"/>
      <c r="G46" s="139"/>
      <c r="H46" s="139"/>
      <c r="I46" s="139"/>
      <c r="J46" s="139"/>
      <c r="K46" s="139"/>
      <c r="L46" s="139"/>
      <c r="M46" s="139"/>
      <c r="N46" s="139"/>
      <c r="O46" s="139"/>
      <c r="P46" s="139"/>
      <c r="Q46" s="139"/>
      <c r="R46" s="139"/>
      <c r="S46" s="253"/>
      <c r="T46" s="139"/>
      <c r="U46" s="139"/>
      <c r="V46" s="253"/>
      <c r="W46" s="139"/>
      <c r="X46" s="139"/>
      <c r="Y46" s="253"/>
      <c r="Z46" s="90"/>
      <c r="AA46" s="90"/>
      <c r="AB46" s="90"/>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7" spans="1:64" ht="15" customHeight="1" x14ac:dyDescent="0.25">
      <c r="D47" s="73"/>
      <c r="E47" s="73"/>
      <c r="F47" s="100"/>
      <c r="G47" s="100"/>
      <c r="H47" s="100"/>
      <c r="I47" s="100"/>
      <c r="J47" s="100"/>
      <c r="K47" s="100"/>
      <c r="L47" s="100"/>
      <c r="M47" s="100"/>
      <c r="N47" s="100"/>
      <c r="O47" s="100"/>
      <c r="P47" s="100"/>
      <c r="Q47" s="100"/>
      <c r="R47" s="100"/>
      <c r="S47" s="254"/>
      <c r="T47" s="100"/>
      <c r="U47" s="100"/>
      <c r="V47" s="254"/>
      <c r="W47" s="100"/>
      <c r="X47" s="100"/>
      <c r="Y47" s="254"/>
      <c r="Z47" s="100"/>
      <c r="AA47" s="100"/>
      <c r="AB47" s="100"/>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row>
    <row r="48" spans="1:64" ht="15" customHeight="1" x14ac:dyDescent="0.25">
      <c r="D48" s="73"/>
      <c r="E48" s="73"/>
      <c r="F48" s="90"/>
      <c r="G48" s="90"/>
      <c r="H48" s="90"/>
      <c r="I48" s="90"/>
      <c r="J48" s="90"/>
      <c r="K48" s="90"/>
      <c r="L48" s="90"/>
      <c r="M48" s="90"/>
      <c r="N48" s="90"/>
      <c r="O48" s="90"/>
      <c r="P48" s="90"/>
      <c r="Q48" s="90"/>
      <c r="R48" s="90"/>
      <c r="S48" s="255"/>
      <c r="T48" s="90"/>
      <c r="U48" s="90"/>
      <c r="V48" s="255"/>
      <c r="W48" s="90"/>
      <c r="X48" s="90"/>
      <c r="Y48" s="255"/>
      <c r="Z48" s="90"/>
      <c r="AA48" s="90"/>
      <c r="AB48" s="90"/>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row>
    <row r="49" spans="4:64" ht="15" customHeight="1" x14ac:dyDescent="0.25">
      <c r="D49" s="73"/>
      <c r="E49" s="73"/>
      <c r="F49" s="90"/>
      <c r="G49" s="90"/>
      <c r="H49" s="90"/>
      <c r="I49" s="90"/>
      <c r="J49" s="90"/>
      <c r="K49" s="90"/>
      <c r="L49" s="90"/>
      <c r="M49" s="90"/>
      <c r="N49" s="90"/>
      <c r="O49" s="90"/>
      <c r="P49" s="90"/>
      <c r="Q49" s="90"/>
      <c r="R49" s="90"/>
      <c r="S49" s="255"/>
      <c r="T49" s="90"/>
      <c r="U49" s="90"/>
      <c r="V49" s="255"/>
      <c r="W49" s="90"/>
      <c r="X49" s="90"/>
      <c r="Y49" s="255"/>
      <c r="Z49" s="90"/>
      <c r="AA49" s="90"/>
      <c r="AB49" s="90"/>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row>
    <row r="50" spans="4:64" ht="15" customHeight="1" x14ac:dyDescent="0.25">
      <c r="D50" s="73"/>
      <c r="E50" s="73"/>
      <c r="F50" s="73"/>
      <c r="G50" s="73"/>
      <c r="H50" s="73"/>
      <c r="I50" s="73"/>
      <c r="J50" s="73"/>
      <c r="K50" s="73"/>
      <c r="L50" s="73"/>
      <c r="M50" s="73"/>
      <c r="N50" s="73"/>
      <c r="O50" s="73"/>
      <c r="P50" s="73"/>
      <c r="Q50" s="73"/>
      <c r="R50" s="73"/>
      <c r="S50" s="247"/>
      <c r="T50" s="73"/>
      <c r="U50" s="73"/>
      <c r="V50" s="247"/>
      <c r="W50" s="73"/>
      <c r="X50" s="73"/>
      <c r="Y50" s="247"/>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row>
    <row r="51" spans="4:64" ht="15" customHeight="1" x14ac:dyDescent="0.25">
      <c r="D51" s="73"/>
      <c r="E51" s="73"/>
      <c r="F51" s="73"/>
      <c r="G51" s="73"/>
      <c r="H51" s="73"/>
      <c r="I51" s="73"/>
      <c r="J51" s="73"/>
      <c r="K51" s="73"/>
      <c r="L51" s="73"/>
      <c r="M51" s="73"/>
      <c r="N51" s="73"/>
      <c r="O51" s="73"/>
      <c r="P51" s="73"/>
      <c r="Q51" s="73"/>
      <c r="R51" s="73"/>
      <c r="S51" s="247"/>
      <c r="T51" s="73"/>
      <c r="U51" s="73"/>
      <c r="V51" s="247"/>
      <c r="W51" s="73"/>
      <c r="X51" s="73"/>
      <c r="Y51" s="247"/>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row>
    <row r="52" spans="4:64" ht="15" customHeight="1" x14ac:dyDescent="0.25">
      <c r="D52" s="73"/>
      <c r="E52" s="73"/>
      <c r="F52" s="73"/>
      <c r="G52" s="73"/>
      <c r="H52" s="73"/>
      <c r="I52" s="73"/>
      <c r="J52" s="73"/>
      <c r="K52" s="73"/>
      <c r="L52" s="73"/>
      <c r="M52" s="73"/>
      <c r="N52" s="73"/>
      <c r="O52" s="73"/>
      <c r="P52" s="73"/>
      <c r="Q52" s="73"/>
      <c r="R52" s="73"/>
      <c r="S52" s="247"/>
      <c r="T52" s="73"/>
      <c r="U52" s="73"/>
      <c r="V52" s="247"/>
      <c r="W52" s="73"/>
      <c r="X52" s="73"/>
      <c r="Y52" s="247"/>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row>
    <row r="53" spans="4:64" ht="15" customHeight="1" x14ac:dyDescent="0.25">
      <c r="D53" s="73"/>
      <c r="E53" s="73"/>
      <c r="F53" s="73"/>
      <c r="G53" s="73"/>
      <c r="H53" s="73"/>
      <c r="I53" s="73"/>
      <c r="J53" s="73"/>
      <c r="K53" s="73"/>
      <c r="L53" s="73"/>
      <c r="M53" s="73"/>
      <c r="N53" s="73"/>
      <c r="O53" s="73"/>
      <c r="P53" s="73"/>
      <c r="Q53" s="73"/>
      <c r="R53" s="73"/>
      <c r="S53" s="247"/>
      <c r="T53" s="73"/>
      <c r="U53" s="73"/>
      <c r="V53" s="247"/>
      <c r="W53" s="73"/>
      <c r="X53" s="73"/>
      <c r="Y53" s="247"/>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row>
    <row r="54" spans="4:64" ht="15" customHeight="1" x14ac:dyDescent="0.25">
      <c r="D54" s="73"/>
      <c r="E54" s="73"/>
      <c r="F54" s="73"/>
      <c r="G54" s="73"/>
      <c r="H54" s="73"/>
      <c r="I54" s="73"/>
      <c r="J54" s="73"/>
      <c r="K54" s="73"/>
      <c r="L54" s="73"/>
      <c r="M54" s="73"/>
      <c r="N54" s="73"/>
      <c r="O54" s="73"/>
      <c r="P54" s="73"/>
      <c r="Q54" s="73"/>
      <c r="R54" s="73"/>
      <c r="S54" s="247"/>
      <c r="T54" s="73"/>
      <c r="U54" s="73"/>
      <c r="V54" s="247"/>
      <c r="W54" s="73"/>
      <c r="X54" s="73"/>
      <c r="Y54" s="247"/>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row>
    <row r="55" spans="4:64" ht="15" customHeight="1" x14ac:dyDescent="0.25">
      <c r="D55" s="73"/>
      <c r="E55" s="73"/>
      <c r="F55" s="73"/>
      <c r="G55" s="73"/>
      <c r="H55" s="73"/>
      <c r="I55" s="73"/>
      <c r="J55" s="73"/>
      <c r="K55" s="73"/>
      <c r="L55" s="73"/>
      <c r="M55" s="73"/>
      <c r="N55" s="73"/>
      <c r="O55" s="73"/>
      <c r="P55" s="73"/>
      <c r="Q55" s="73"/>
      <c r="R55" s="73"/>
      <c r="S55" s="247"/>
      <c r="T55" s="73"/>
      <c r="U55" s="73"/>
      <c r="V55" s="247"/>
      <c r="W55" s="73"/>
      <c r="X55" s="73"/>
      <c r="Y55" s="247"/>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row>
    <row r="56" spans="4:64" ht="15" customHeight="1" x14ac:dyDescent="0.25">
      <c r="D56" s="73"/>
      <c r="E56" s="73"/>
      <c r="F56" s="73"/>
      <c r="G56" s="73"/>
      <c r="H56" s="73"/>
      <c r="I56" s="73"/>
      <c r="J56" s="73"/>
      <c r="K56" s="73"/>
      <c r="L56" s="73"/>
      <c r="M56" s="73"/>
      <c r="N56" s="73"/>
      <c r="O56" s="73"/>
      <c r="P56" s="73"/>
      <c r="Q56" s="73"/>
      <c r="R56" s="73"/>
      <c r="S56" s="247"/>
      <c r="T56" s="73"/>
      <c r="U56" s="73"/>
      <c r="V56" s="247"/>
      <c r="W56" s="73"/>
      <c r="X56" s="73"/>
      <c r="Y56" s="247"/>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row>
    <row r="57" spans="4:64" ht="15" customHeight="1" x14ac:dyDescent="0.25">
      <c r="D57" s="73"/>
      <c r="E57" s="73"/>
      <c r="F57" s="73"/>
      <c r="G57" s="73"/>
      <c r="H57" s="73"/>
      <c r="I57" s="73"/>
      <c r="J57" s="73"/>
      <c r="K57" s="73"/>
      <c r="L57" s="73"/>
      <c r="M57" s="73"/>
      <c r="N57" s="73"/>
      <c r="O57" s="73"/>
      <c r="P57" s="73"/>
      <c r="Q57" s="73"/>
      <c r="R57" s="73"/>
      <c r="S57" s="247"/>
      <c r="T57" s="73"/>
      <c r="U57" s="73"/>
      <c r="V57" s="247"/>
      <c r="W57" s="73"/>
      <c r="X57" s="73"/>
      <c r="Y57" s="247"/>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row>
    <row r="58" spans="4:64" ht="15" customHeight="1" x14ac:dyDescent="0.25">
      <c r="D58" s="73"/>
      <c r="E58" s="73"/>
      <c r="F58" s="73"/>
      <c r="G58" s="73"/>
      <c r="H58" s="73"/>
      <c r="I58" s="73"/>
      <c r="J58" s="73"/>
      <c r="K58" s="73"/>
      <c r="L58" s="73"/>
      <c r="M58" s="73"/>
      <c r="N58" s="73"/>
      <c r="O58" s="73"/>
      <c r="P58" s="73"/>
      <c r="Q58" s="73"/>
      <c r="R58" s="73"/>
      <c r="S58" s="247"/>
      <c r="T58" s="73"/>
      <c r="U58" s="73"/>
      <c r="V58" s="247"/>
      <c r="W58" s="73"/>
      <c r="X58" s="73"/>
      <c r="Y58" s="247"/>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row>
    <row r="59" spans="4:64" ht="15" customHeight="1" x14ac:dyDescent="0.25">
      <c r="D59" s="73"/>
      <c r="E59" s="73"/>
      <c r="F59" s="73"/>
      <c r="G59" s="73"/>
      <c r="H59" s="73"/>
      <c r="I59" s="73"/>
      <c r="J59" s="73"/>
      <c r="K59" s="73"/>
      <c r="L59" s="73"/>
      <c r="M59" s="73"/>
      <c r="N59" s="73"/>
      <c r="O59" s="73"/>
      <c r="P59" s="73"/>
      <c r="Q59" s="73"/>
      <c r="R59" s="73"/>
      <c r="S59" s="247"/>
      <c r="T59" s="73"/>
      <c r="U59" s="73"/>
      <c r="V59" s="247"/>
      <c r="W59" s="73"/>
      <c r="X59" s="73"/>
      <c r="Y59" s="247"/>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row>
    <row r="60" spans="4:64" ht="15" customHeight="1" x14ac:dyDescent="0.25">
      <c r="D60" s="73"/>
      <c r="E60" s="73"/>
      <c r="F60" s="73"/>
      <c r="G60" s="73"/>
      <c r="H60" s="73"/>
      <c r="I60" s="73"/>
      <c r="J60" s="73"/>
      <c r="K60" s="73"/>
      <c r="L60" s="73"/>
      <c r="M60" s="73"/>
      <c r="N60" s="73"/>
      <c r="O60" s="73"/>
      <c r="P60" s="73"/>
      <c r="Q60" s="73"/>
      <c r="R60" s="73"/>
      <c r="S60" s="247"/>
      <c r="T60" s="73"/>
      <c r="U60" s="73"/>
      <c r="V60" s="247"/>
      <c r="W60" s="73"/>
      <c r="X60" s="73"/>
      <c r="Y60" s="247"/>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row>
    <row r="61" spans="4:64" ht="15" customHeight="1" x14ac:dyDescent="0.25">
      <c r="D61" s="73"/>
      <c r="E61" s="73"/>
      <c r="F61" s="73"/>
      <c r="G61" s="73"/>
      <c r="H61" s="73"/>
      <c r="I61" s="73"/>
      <c r="J61" s="73"/>
      <c r="K61" s="73"/>
      <c r="L61" s="73"/>
      <c r="M61" s="73"/>
      <c r="N61" s="73"/>
      <c r="O61" s="73"/>
      <c r="P61" s="73"/>
      <c r="Q61" s="73"/>
      <c r="R61" s="73"/>
      <c r="S61" s="247"/>
      <c r="T61" s="73"/>
      <c r="U61" s="73"/>
      <c r="V61" s="247"/>
      <c r="W61" s="73"/>
      <c r="X61" s="73"/>
      <c r="Y61" s="247"/>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row>
    <row r="62" spans="4:64" ht="15" customHeight="1" x14ac:dyDescent="0.25">
      <c r="D62" s="73"/>
      <c r="E62" s="73"/>
      <c r="F62" s="73"/>
      <c r="G62" s="73"/>
      <c r="H62" s="73"/>
      <c r="I62" s="73"/>
      <c r="J62" s="73"/>
      <c r="K62" s="73"/>
      <c r="L62" s="73"/>
      <c r="M62" s="73"/>
      <c r="N62" s="73"/>
      <c r="O62" s="73"/>
      <c r="P62" s="73"/>
      <c r="Q62" s="73"/>
      <c r="R62" s="73"/>
      <c r="S62" s="247"/>
      <c r="T62" s="73"/>
      <c r="U62" s="73"/>
      <c r="V62" s="247"/>
      <c r="W62" s="73"/>
      <c r="X62" s="73"/>
      <c r="Y62" s="247"/>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row>
    <row r="63" spans="4:64" ht="15" customHeight="1" x14ac:dyDescent="0.25">
      <c r="D63" s="73"/>
      <c r="E63" s="73"/>
      <c r="F63" s="73"/>
      <c r="G63" s="73"/>
      <c r="H63" s="73"/>
      <c r="I63" s="73"/>
      <c r="J63" s="73"/>
      <c r="K63" s="73"/>
      <c r="L63" s="73"/>
      <c r="M63" s="73"/>
      <c r="N63" s="73"/>
      <c r="O63" s="73"/>
      <c r="P63" s="73"/>
      <c r="Q63" s="73"/>
      <c r="R63" s="73"/>
      <c r="S63" s="247"/>
      <c r="T63" s="73"/>
      <c r="U63" s="73"/>
      <c r="V63" s="247"/>
      <c r="W63" s="73"/>
      <c r="X63" s="73"/>
      <c r="Y63" s="247"/>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row>
    <row r="64" spans="4:64" ht="15" customHeight="1" x14ac:dyDescent="0.25">
      <c r="D64" s="73"/>
      <c r="E64" s="73"/>
      <c r="F64" s="73"/>
      <c r="G64" s="73"/>
      <c r="H64" s="73"/>
      <c r="I64" s="73"/>
      <c r="J64" s="73"/>
      <c r="K64" s="73"/>
      <c r="L64" s="73"/>
      <c r="M64" s="73"/>
      <c r="N64" s="73"/>
      <c r="O64" s="73"/>
      <c r="P64" s="73"/>
      <c r="Q64" s="73"/>
      <c r="R64" s="73"/>
      <c r="S64" s="247"/>
      <c r="T64" s="73"/>
      <c r="U64" s="73"/>
      <c r="V64" s="247"/>
      <c r="W64" s="73"/>
      <c r="X64" s="73"/>
      <c r="Y64" s="247"/>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row>
    <row r="65" spans="4:64" ht="15" customHeight="1" x14ac:dyDescent="0.25">
      <c r="D65" s="73"/>
      <c r="E65" s="73"/>
      <c r="F65" s="73"/>
      <c r="G65" s="73"/>
      <c r="H65" s="73"/>
      <c r="I65" s="73"/>
      <c r="J65" s="73"/>
      <c r="K65" s="73"/>
      <c r="L65" s="73"/>
      <c r="M65" s="73"/>
      <c r="N65" s="73"/>
      <c r="O65" s="73"/>
      <c r="P65" s="73"/>
      <c r="Q65" s="73"/>
      <c r="R65" s="73"/>
      <c r="S65" s="247"/>
      <c r="T65" s="73"/>
      <c r="U65" s="73"/>
      <c r="V65" s="247"/>
      <c r="W65" s="73"/>
      <c r="X65" s="73"/>
      <c r="Y65" s="247"/>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row>
    <row r="66" spans="4:64" ht="15" customHeight="1" x14ac:dyDescent="0.25">
      <c r="D66" s="73"/>
      <c r="E66" s="73"/>
      <c r="F66" s="73"/>
      <c r="G66" s="73"/>
      <c r="H66" s="73"/>
      <c r="I66" s="73"/>
      <c r="J66" s="73"/>
      <c r="K66" s="73"/>
      <c r="L66" s="73"/>
      <c r="M66" s="73"/>
      <c r="N66" s="73"/>
      <c r="O66" s="73"/>
      <c r="P66" s="73"/>
      <c r="Q66" s="73"/>
      <c r="R66" s="73"/>
      <c r="S66" s="247"/>
      <c r="T66" s="73"/>
      <c r="U66" s="73"/>
      <c r="V66" s="247"/>
      <c r="W66" s="73"/>
      <c r="X66" s="73"/>
      <c r="Y66" s="247"/>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row>
    <row r="67" spans="4:64" ht="15" customHeight="1" x14ac:dyDescent="0.25">
      <c r="D67" s="73"/>
      <c r="E67" s="73"/>
      <c r="F67" s="73"/>
      <c r="G67" s="73"/>
      <c r="H67" s="73"/>
      <c r="I67" s="73"/>
      <c r="J67" s="73"/>
      <c r="K67" s="73"/>
      <c r="L67" s="73"/>
      <c r="M67" s="73"/>
      <c r="N67" s="73"/>
      <c r="O67" s="73"/>
      <c r="P67" s="73"/>
      <c r="Q67" s="73"/>
      <c r="R67" s="73"/>
      <c r="S67" s="247"/>
      <c r="T67" s="73"/>
      <c r="U67" s="73"/>
      <c r="V67" s="247"/>
      <c r="W67" s="73"/>
      <c r="X67" s="73"/>
      <c r="Y67" s="247"/>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row>
    <row r="68" spans="4:64" ht="15" customHeight="1" x14ac:dyDescent="0.25">
      <c r="D68" s="73"/>
      <c r="E68" s="73"/>
      <c r="F68" s="73"/>
      <c r="G68" s="73"/>
      <c r="H68" s="73"/>
      <c r="I68" s="73"/>
      <c r="J68" s="73"/>
      <c r="K68" s="73"/>
      <c r="L68" s="73"/>
      <c r="M68" s="73"/>
      <c r="N68" s="73"/>
      <c r="O68" s="73"/>
      <c r="P68" s="73"/>
      <c r="Q68" s="73"/>
      <c r="R68" s="73"/>
      <c r="S68" s="247"/>
      <c r="T68" s="73"/>
      <c r="U68" s="73"/>
      <c r="V68" s="247"/>
      <c r="W68" s="73"/>
      <c r="X68" s="73"/>
      <c r="Y68" s="247"/>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row>
    <row r="69" spans="4:64" ht="15" customHeight="1" x14ac:dyDescent="0.25">
      <c r="D69" s="73"/>
      <c r="E69" s="73"/>
      <c r="F69" s="73"/>
      <c r="G69" s="73"/>
      <c r="H69" s="73"/>
      <c r="I69" s="73"/>
      <c r="J69" s="73"/>
      <c r="K69" s="73"/>
      <c r="L69" s="73"/>
      <c r="M69" s="73"/>
      <c r="N69" s="73"/>
      <c r="O69" s="73"/>
      <c r="P69" s="73"/>
      <c r="Q69" s="73"/>
      <c r="R69" s="73"/>
      <c r="S69" s="247"/>
      <c r="T69" s="73"/>
      <c r="U69" s="73"/>
      <c r="V69" s="247"/>
      <c r="W69" s="73"/>
      <c r="X69" s="73"/>
      <c r="Y69" s="247"/>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row>
    <row r="70" spans="4:64" ht="15" customHeight="1" x14ac:dyDescent="0.25">
      <c r="D70" s="73"/>
      <c r="E70" s="73"/>
      <c r="F70" s="73"/>
      <c r="G70" s="73"/>
      <c r="H70" s="73"/>
      <c r="I70" s="73"/>
      <c r="J70" s="73"/>
      <c r="K70" s="73"/>
      <c r="L70" s="73"/>
      <c r="M70" s="73"/>
      <c r="N70" s="73"/>
      <c r="O70" s="73"/>
      <c r="P70" s="73"/>
      <c r="Q70" s="73"/>
      <c r="R70" s="73"/>
      <c r="S70" s="247"/>
      <c r="T70" s="73"/>
      <c r="U70" s="73"/>
      <c r="V70" s="247"/>
      <c r="W70" s="73"/>
      <c r="X70" s="73"/>
      <c r="Y70" s="247"/>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row>
    <row r="71" spans="4:64" ht="15" customHeight="1" x14ac:dyDescent="0.25">
      <c r="D71" s="73"/>
      <c r="E71" s="73"/>
      <c r="F71" s="73"/>
      <c r="G71" s="73"/>
      <c r="H71" s="73"/>
      <c r="I71" s="73"/>
      <c r="J71" s="73"/>
      <c r="K71" s="73"/>
      <c r="L71" s="73"/>
      <c r="M71" s="73"/>
      <c r="N71" s="73"/>
      <c r="O71" s="73"/>
      <c r="P71" s="73"/>
      <c r="Q71" s="73"/>
      <c r="R71" s="73"/>
      <c r="S71" s="247"/>
      <c r="T71" s="73"/>
      <c r="U71" s="73"/>
      <c r="V71" s="247"/>
      <c r="W71" s="73"/>
      <c r="X71" s="73"/>
      <c r="Y71" s="247"/>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row>
    <row r="72" spans="4:64" ht="15" customHeight="1" x14ac:dyDescent="0.25">
      <c r="D72" s="73"/>
      <c r="E72" s="73"/>
      <c r="F72" s="73"/>
      <c r="G72" s="73"/>
      <c r="H72" s="73"/>
      <c r="I72" s="73"/>
      <c r="J72" s="73"/>
      <c r="K72" s="73"/>
      <c r="L72" s="73"/>
      <c r="M72" s="73"/>
      <c r="N72" s="73"/>
      <c r="O72" s="73"/>
      <c r="P72" s="73"/>
      <c r="Q72" s="73"/>
      <c r="R72" s="73"/>
      <c r="S72" s="247"/>
      <c r="T72" s="73"/>
      <c r="U72" s="73"/>
      <c r="V72" s="247"/>
      <c r="W72" s="73"/>
      <c r="X72" s="73"/>
      <c r="Y72" s="247"/>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row>
    <row r="73" spans="4:64" ht="15" customHeight="1" x14ac:dyDescent="0.25">
      <c r="D73" s="73"/>
      <c r="E73" s="73"/>
      <c r="F73" s="73"/>
      <c r="G73" s="73"/>
      <c r="H73" s="73"/>
      <c r="I73" s="73"/>
      <c r="J73" s="73"/>
      <c r="K73" s="73"/>
      <c r="L73" s="73"/>
      <c r="M73" s="73"/>
      <c r="N73" s="73"/>
      <c r="O73" s="73"/>
      <c r="P73" s="73"/>
      <c r="Q73" s="73"/>
      <c r="R73" s="73"/>
      <c r="S73" s="247"/>
      <c r="T73" s="73"/>
      <c r="U73" s="73"/>
      <c r="V73" s="247"/>
      <c r="W73" s="73"/>
      <c r="X73" s="73"/>
      <c r="Y73" s="247"/>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row>
    <row r="74" spans="4:64" ht="15" customHeight="1" x14ac:dyDescent="0.25">
      <c r="D74" s="73"/>
      <c r="E74" s="97"/>
      <c r="F74" s="73"/>
      <c r="G74" s="73"/>
      <c r="H74" s="73"/>
      <c r="I74" s="73"/>
      <c r="J74" s="73"/>
      <c r="K74" s="73"/>
      <c r="L74" s="73"/>
      <c r="M74" s="73"/>
      <c r="N74" s="73"/>
      <c r="O74" s="73"/>
      <c r="P74" s="73"/>
      <c r="Q74" s="73"/>
      <c r="R74" s="73"/>
      <c r="S74" s="247"/>
      <c r="T74" s="73"/>
      <c r="U74" s="73"/>
      <c r="V74" s="247"/>
      <c r="W74" s="73"/>
      <c r="X74" s="73"/>
      <c r="Y74" s="247"/>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row>
    <row r="75" spans="4:64" ht="15" customHeight="1" x14ac:dyDescent="0.25">
      <c r="D75" s="73"/>
      <c r="E75" s="97"/>
      <c r="F75" s="73"/>
      <c r="G75" s="73"/>
      <c r="H75" s="73"/>
      <c r="I75" s="73"/>
      <c r="J75" s="73"/>
      <c r="K75" s="73"/>
      <c r="L75" s="73"/>
      <c r="M75" s="73"/>
      <c r="N75" s="73"/>
      <c r="O75" s="73"/>
      <c r="P75" s="73"/>
      <c r="Q75" s="73"/>
      <c r="R75" s="73"/>
      <c r="S75" s="247"/>
      <c r="T75" s="73"/>
      <c r="U75" s="73"/>
      <c r="V75" s="247"/>
      <c r="W75" s="73"/>
      <c r="X75" s="73"/>
      <c r="Y75" s="247"/>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row>
    <row r="76" spans="4:64" ht="15" customHeight="1" x14ac:dyDescent="0.25">
      <c r="D76" s="73"/>
      <c r="E76" s="97"/>
      <c r="F76" s="73"/>
      <c r="G76" s="73"/>
      <c r="H76" s="73"/>
      <c r="I76" s="73"/>
      <c r="J76" s="73"/>
      <c r="K76" s="73"/>
      <c r="L76" s="73"/>
      <c r="M76" s="73"/>
      <c r="N76" s="73"/>
      <c r="O76" s="73"/>
      <c r="P76" s="73"/>
      <c r="Q76" s="73"/>
      <c r="R76" s="73"/>
      <c r="S76" s="247"/>
      <c r="T76" s="73"/>
      <c r="U76" s="73"/>
      <c r="V76" s="247"/>
      <c r="W76" s="73"/>
      <c r="X76" s="73"/>
      <c r="Y76" s="247"/>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row>
    <row r="77" spans="4:64" ht="15" customHeight="1" x14ac:dyDescent="0.25">
      <c r="D77" s="73"/>
      <c r="E77" s="97"/>
      <c r="F77" s="73"/>
      <c r="G77" s="73"/>
      <c r="H77" s="73"/>
      <c r="I77" s="73"/>
      <c r="J77" s="73"/>
      <c r="K77" s="73"/>
      <c r="L77" s="73"/>
      <c r="M77" s="73"/>
      <c r="N77" s="73"/>
      <c r="O77" s="73"/>
      <c r="P77" s="73"/>
      <c r="Q77" s="73"/>
      <c r="R77" s="73"/>
      <c r="S77" s="247"/>
      <c r="T77" s="73"/>
      <c r="U77" s="73"/>
      <c r="V77" s="247"/>
      <c r="W77" s="73"/>
      <c r="X77" s="73"/>
      <c r="Y77" s="247"/>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row>
    <row r="78" spans="4:64" ht="15" customHeight="1" x14ac:dyDescent="0.25">
      <c r="D78" s="73"/>
      <c r="E78" s="73"/>
      <c r="F78" s="97"/>
      <c r="G78" s="97"/>
      <c r="H78" s="97"/>
      <c r="I78" s="97"/>
      <c r="J78" s="97"/>
      <c r="K78" s="97"/>
      <c r="L78" s="97"/>
      <c r="M78" s="97"/>
      <c r="N78" s="97"/>
      <c r="O78" s="97"/>
      <c r="P78" s="97"/>
      <c r="Q78" s="97"/>
      <c r="R78" s="97"/>
      <c r="S78" s="256"/>
      <c r="T78" s="97"/>
      <c r="U78" s="97"/>
      <c r="V78" s="256"/>
      <c r="W78" s="97"/>
      <c r="X78" s="97"/>
      <c r="Y78" s="256"/>
      <c r="Z78" s="97"/>
      <c r="AA78" s="97"/>
      <c r="AB78" s="97"/>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row>
    <row r="79" spans="4:64" ht="15" customHeight="1" x14ac:dyDescent="0.25">
      <c r="D79" s="73"/>
      <c r="E79" s="73"/>
      <c r="F79" s="97"/>
      <c r="G79" s="97"/>
      <c r="H79" s="97"/>
      <c r="I79" s="97"/>
      <c r="J79" s="97"/>
      <c r="K79" s="97"/>
      <c r="L79" s="97"/>
      <c r="M79" s="97"/>
      <c r="N79" s="97"/>
      <c r="O79" s="97"/>
      <c r="P79" s="97"/>
      <c r="Q79" s="97"/>
      <c r="R79" s="97"/>
      <c r="S79" s="256"/>
      <c r="T79" s="97"/>
      <c r="U79" s="97"/>
      <c r="V79" s="256"/>
      <c r="W79" s="97"/>
      <c r="X79" s="97"/>
      <c r="Y79" s="256"/>
      <c r="Z79" s="97"/>
      <c r="AA79" s="97"/>
      <c r="AB79" s="97"/>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row>
    <row r="80" spans="4:64" ht="15" customHeight="1" x14ac:dyDescent="0.25">
      <c r="D80" s="73"/>
      <c r="E80" s="73"/>
      <c r="F80" s="97"/>
      <c r="G80" s="97"/>
      <c r="H80" s="97"/>
      <c r="I80" s="97"/>
      <c r="J80" s="97"/>
      <c r="K80" s="97"/>
      <c r="L80" s="97"/>
      <c r="M80" s="97"/>
      <c r="N80" s="97"/>
      <c r="O80" s="97"/>
      <c r="P80" s="97"/>
      <c r="Q80" s="97"/>
      <c r="R80" s="97"/>
      <c r="S80" s="256"/>
      <c r="T80" s="97"/>
      <c r="U80" s="97"/>
      <c r="V80" s="256"/>
      <c r="W80" s="97"/>
      <c r="X80" s="97"/>
      <c r="Y80" s="256"/>
      <c r="Z80" s="97"/>
      <c r="AA80" s="97"/>
      <c r="AB80" s="97"/>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row>
    <row r="81" spans="4:64" ht="15" customHeight="1" x14ac:dyDescent="0.25">
      <c r="D81" s="73"/>
      <c r="E81" s="73"/>
      <c r="F81" s="97"/>
      <c r="G81" s="97"/>
      <c r="H81" s="97"/>
      <c r="I81" s="97"/>
      <c r="J81" s="97"/>
      <c r="K81" s="97"/>
      <c r="L81" s="97"/>
      <c r="M81" s="97"/>
      <c r="N81" s="97"/>
      <c r="O81" s="97"/>
      <c r="P81" s="97"/>
      <c r="Q81" s="97"/>
      <c r="R81" s="97"/>
      <c r="S81" s="256"/>
      <c r="T81" s="97"/>
      <c r="U81" s="97"/>
      <c r="V81" s="256"/>
      <c r="W81" s="97"/>
      <c r="X81" s="97"/>
      <c r="Y81" s="256"/>
      <c r="Z81" s="97"/>
      <c r="AA81" s="97"/>
      <c r="AB81" s="97"/>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row>
    <row r="82" spans="4:64" ht="15" customHeight="1" x14ac:dyDescent="0.25">
      <c r="D82" s="73"/>
      <c r="E82" s="73"/>
      <c r="F82" s="73"/>
      <c r="G82" s="73"/>
      <c r="H82" s="73"/>
      <c r="I82" s="73"/>
      <c r="J82" s="73"/>
      <c r="K82" s="73"/>
      <c r="L82" s="73"/>
      <c r="M82" s="73"/>
      <c r="N82" s="73"/>
      <c r="O82" s="73"/>
      <c r="P82" s="73"/>
      <c r="Q82" s="73"/>
      <c r="R82" s="73"/>
      <c r="S82" s="247"/>
      <c r="T82" s="73"/>
      <c r="U82" s="73"/>
      <c r="V82" s="247"/>
      <c r="W82" s="73"/>
      <c r="X82" s="73"/>
      <c r="Y82" s="247"/>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row>
    <row r="83" spans="4:64" ht="15" customHeight="1" x14ac:dyDescent="0.25">
      <c r="D83" s="73"/>
      <c r="E83" s="73"/>
      <c r="F83" s="73"/>
      <c r="G83" s="73"/>
      <c r="H83" s="73"/>
      <c r="I83" s="73"/>
      <c r="J83" s="73"/>
      <c r="K83" s="73"/>
      <c r="L83" s="73"/>
      <c r="M83" s="73"/>
      <c r="N83" s="73"/>
      <c r="O83" s="73"/>
      <c r="P83" s="73"/>
      <c r="Q83" s="73"/>
      <c r="R83" s="73"/>
      <c r="S83" s="247"/>
      <c r="T83" s="73"/>
      <c r="U83" s="73"/>
      <c r="V83" s="247"/>
      <c r="W83" s="73"/>
      <c r="X83" s="73"/>
      <c r="Y83" s="247"/>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row>
    <row r="84" spans="4:64" ht="15" customHeight="1" x14ac:dyDescent="0.25">
      <c r="D84" s="73"/>
      <c r="E84" s="73"/>
      <c r="F84" s="73"/>
      <c r="G84" s="73"/>
      <c r="H84" s="73"/>
      <c r="I84" s="73"/>
      <c r="J84" s="73"/>
      <c r="K84" s="73"/>
      <c r="L84" s="73"/>
      <c r="M84" s="73"/>
      <c r="N84" s="73"/>
      <c r="O84" s="73"/>
      <c r="P84" s="73"/>
      <c r="Q84" s="73"/>
      <c r="R84" s="73"/>
      <c r="S84" s="247"/>
      <c r="T84" s="73"/>
      <c r="U84" s="73"/>
      <c r="V84" s="247"/>
      <c r="W84" s="73"/>
      <c r="X84" s="73"/>
      <c r="Y84" s="247"/>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row>
    <row r="85" spans="4:64" ht="15" customHeight="1" x14ac:dyDescent="0.25">
      <c r="D85" s="73"/>
      <c r="E85" s="73"/>
      <c r="F85" s="73"/>
      <c r="G85" s="73"/>
      <c r="H85" s="73"/>
      <c r="I85" s="73"/>
      <c r="J85" s="73"/>
      <c r="K85" s="73"/>
      <c r="L85" s="73"/>
      <c r="M85" s="73"/>
      <c r="N85" s="73"/>
      <c r="O85" s="73"/>
      <c r="P85" s="73"/>
      <c r="Q85" s="73"/>
      <c r="R85" s="73"/>
      <c r="S85" s="247"/>
      <c r="T85" s="73"/>
      <c r="U85" s="73"/>
      <c r="V85" s="247"/>
      <c r="W85" s="73"/>
      <c r="X85" s="73"/>
      <c r="Y85" s="247"/>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row>
    <row r="86" spans="4:64" ht="15" customHeight="1" x14ac:dyDescent="0.25">
      <c r="D86" s="73"/>
      <c r="E86" s="73"/>
      <c r="F86" s="73"/>
      <c r="G86" s="73"/>
      <c r="H86" s="73"/>
      <c r="I86" s="73"/>
      <c r="J86" s="73"/>
      <c r="K86" s="73"/>
      <c r="L86" s="73"/>
      <c r="M86" s="73"/>
      <c r="N86" s="73"/>
      <c r="O86" s="73"/>
      <c r="P86" s="73"/>
      <c r="Q86" s="73"/>
      <c r="R86" s="73"/>
      <c r="S86" s="247"/>
      <c r="T86" s="73"/>
      <c r="U86" s="73"/>
      <c r="V86" s="247"/>
      <c r="W86" s="73"/>
      <c r="X86" s="73"/>
      <c r="Y86" s="247"/>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row>
    <row r="87" spans="4:64" ht="15" customHeight="1" x14ac:dyDescent="0.25">
      <c r="D87" s="73"/>
      <c r="E87" s="73"/>
      <c r="F87" s="73"/>
      <c r="G87" s="73"/>
      <c r="H87" s="73"/>
      <c r="I87" s="73"/>
      <c r="J87" s="73"/>
      <c r="K87" s="73"/>
      <c r="L87" s="73"/>
      <c r="M87" s="73"/>
      <c r="N87" s="73"/>
      <c r="O87" s="73"/>
      <c r="P87" s="73"/>
      <c r="Q87" s="73"/>
      <c r="R87" s="73"/>
      <c r="S87" s="247"/>
      <c r="T87" s="73"/>
      <c r="U87" s="73"/>
      <c r="V87" s="247"/>
      <c r="W87" s="73"/>
      <c r="X87" s="73"/>
      <c r="Y87" s="247"/>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row>
    <row r="88" spans="4:64" ht="15" customHeight="1" x14ac:dyDescent="0.25">
      <c r="D88" s="73"/>
      <c r="E88" s="73"/>
      <c r="F88" s="73"/>
      <c r="G88" s="73"/>
      <c r="H88" s="73"/>
      <c r="I88" s="73"/>
      <c r="J88" s="73"/>
      <c r="K88" s="73"/>
      <c r="L88" s="73"/>
      <c r="M88" s="73"/>
      <c r="N88" s="73"/>
      <c r="O88" s="73"/>
      <c r="P88" s="73"/>
      <c r="Q88" s="73"/>
      <c r="R88" s="73"/>
      <c r="S88" s="247"/>
      <c r="T88" s="73"/>
      <c r="U88" s="73"/>
      <c r="V88" s="247"/>
      <c r="W88" s="73"/>
      <c r="X88" s="73"/>
      <c r="Y88" s="247"/>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row>
    <row r="89" spans="4:64" ht="15" customHeight="1" x14ac:dyDescent="0.25">
      <c r="D89" s="73"/>
      <c r="E89" s="73"/>
      <c r="F89" s="73"/>
      <c r="G89" s="73"/>
      <c r="H89" s="73"/>
      <c r="I89" s="73"/>
      <c r="J89" s="73"/>
      <c r="K89" s="73"/>
      <c r="L89" s="73"/>
      <c r="M89" s="73"/>
      <c r="N89" s="73"/>
      <c r="O89" s="73"/>
      <c r="P89" s="73"/>
      <c r="Q89" s="73"/>
      <c r="R89" s="73"/>
      <c r="S89" s="247"/>
      <c r="T89" s="73"/>
      <c r="U89" s="73"/>
      <c r="V89" s="247"/>
      <c r="W89" s="73"/>
      <c r="X89" s="73"/>
      <c r="Y89" s="247"/>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row>
    <row r="90" spans="4:64" ht="15" customHeight="1" x14ac:dyDescent="0.25">
      <c r="D90" s="73"/>
      <c r="E90" s="73"/>
      <c r="F90" s="73"/>
      <c r="G90" s="73"/>
      <c r="H90" s="73"/>
      <c r="I90" s="73"/>
      <c r="J90" s="73"/>
      <c r="K90" s="73"/>
      <c r="L90" s="73"/>
      <c r="M90" s="73"/>
      <c r="N90" s="73"/>
      <c r="O90" s="73"/>
      <c r="P90" s="73"/>
      <c r="Q90" s="73"/>
      <c r="R90" s="73"/>
      <c r="S90" s="247"/>
      <c r="T90" s="73"/>
      <c r="U90" s="73"/>
      <c r="V90" s="247"/>
      <c r="W90" s="73"/>
      <c r="X90" s="73"/>
      <c r="Y90" s="247"/>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row>
    <row r="91" spans="4:64" ht="15" customHeight="1" x14ac:dyDescent="0.25">
      <c r="D91" s="73"/>
      <c r="E91" s="73"/>
      <c r="F91" s="73"/>
      <c r="G91" s="73"/>
      <c r="H91" s="73"/>
      <c r="I91" s="73"/>
      <c r="J91" s="73"/>
      <c r="K91" s="73"/>
      <c r="L91" s="73"/>
      <c r="M91" s="73"/>
      <c r="N91" s="73"/>
      <c r="O91" s="73"/>
      <c r="P91" s="73"/>
      <c r="Q91" s="73"/>
      <c r="R91" s="73"/>
      <c r="S91" s="247"/>
      <c r="T91" s="73"/>
      <c r="U91" s="73"/>
      <c r="V91" s="247"/>
      <c r="W91" s="73"/>
      <c r="X91" s="73"/>
      <c r="Y91" s="247"/>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row>
    <row r="92" spans="4:64" ht="15" customHeight="1" x14ac:dyDescent="0.25">
      <c r="D92" s="73"/>
      <c r="E92" s="73"/>
      <c r="F92" s="73"/>
      <c r="G92" s="73"/>
      <c r="H92" s="73"/>
      <c r="I92" s="73"/>
      <c r="J92" s="73"/>
      <c r="K92" s="73"/>
      <c r="L92" s="73"/>
      <c r="M92" s="73"/>
      <c r="N92" s="73"/>
      <c r="O92" s="73"/>
      <c r="P92" s="73"/>
      <c r="Q92" s="73"/>
      <c r="R92" s="73"/>
      <c r="S92" s="247"/>
      <c r="T92" s="73"/>
      <c r="U92" s="73"/>
      <c r="V92" s="247"/>
      <c r="W92" s="73"/>
      <c r="X92" s="73"/>
      <c r="Y92" s="247"/>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row>
    <row r="93" spans="4:64" ht="15" customHeight="1" x14ac:dyDescent="0.25">
      <c r="D93" s="73"/>
      <c r="E93" s="73"/>
      <c r="F93" s="73"/>
      <c r="G93" s="73"/>
      <c r="H93" s="73"/>
      <c r="I93" s="73"/>
      <c r="J93" s="73"/>
      <c r="K93" s="73"/>
      <c r="L93" s="73"/>
      <c r="M93" s="73"/>
      <c r="N93" s="73"/>
      <c r="O93" s="73"/>
      <c r="P93" s="73"/>
      <c r="Q93" s="73"/>
      <c r="R93" s="73"/>
      <c r="S93" s="247"/>
      <c r="T93" s="73"/>
      <c r="U93" s="73"/>
      <c r="V93" s="247"/>
      <c r="W93" s="73"/>
      <c r="X93" s="73"/>
      <c r="Y93" s="247"/>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row>
    <row r="94" spans="4:64" ht="15" customHeight="1" x14ac:dyDescent="0.25">
      <c r="D94" s="73"/>
      <c r="E94" s="73"/>
      <c r="F94" s="73"/>
      <c r="G94" s="73"/>
      <c r="H94" s="73"/>
      <c r="I94" s="73"/>
      <c r="J94" s="73"/>
      <c r="K94" s="73"/>
      <c r="L94" s="73"/>
      <c r="M94" s="73"/>
      <c r="N94" s="73"/>
      <c r="O94" s="73"/>
      <c r="P94" s="73"/>
      <c r="Q94" s="73"/>
      <c r="R94" s="73"/>
      <c r="S94" s="247"/>
      <c r="T94" s="73"/>
      <c r="U94" s="73"/>
      <c r="V94" s="247"/>
      <c r="W94" s="73"/>
      <c r="X94" s="73"/>
      <c r="Y94" s="247"/>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row>
    <row r="95" spans="4:64" ht="15" customHeight="1" x14ac:dyDescent="0.25">
      <c r="D95" s="73"/>
      <c r="E95" s="73"/>
      <c r="F95" s="73"/>
      <c r="G95" s="73"/>
      <c r="H95" s="73"/>
      <c r="I95" s="73"/>
      <c r="J95" s="73"/>
      <c r="K95" s="73"/>
      <c r="L95" s="73"/>
      <c r="M95" s="73"/>
      <c r="N95" s="73"/>
      <c r="O95" s="73"/>
      <c r="P95" s="73"/>
      <c r="Q95" s="73"/>
      <c r="R95" s="73"/>
      <c r="S95" s="247"/>
      <c r="T95" s="73"/>
      <c r="U95" s="73"/>
      <c r="V95" s="247"/>
      <c r="W95" s="73"/>
      <c r="X95" s="73"/>
      <c r="Y95" s="247"/>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row>
    <row r="96" spans="4:64" ht="15" customHeight="1" x14ac:dyDescent="0.25">
      <c r="D96" s="73"/>
      <c r="E96" s="73"/>
      <c r="F96" s="73"/>
      <c r="G96" s="73"/>
      <c r="H96" s="73"/>
      <c r="I96" s="73"/>
      <c r="J96" s="73"/>
      <c r="K96" s="73"/>
      <c r="L96" s="73"/>
      <c r="M96" s="73"/>
      <c r="N96" s="73"/>
      <c r="O96" s="73"/>
      <c r="P96" s="73"/>
      <c r="Q96" s="73"/>
      <c r="R96" s="73"/>
      <c r="S96" s="247"/>
      <c r="T96" s="73"/>
      <c r="U96" s="73"/>
      <c r="V96" s="247"/>
      <c r="W96" s="73"/>
      <c r="X96" s="73"/>
      <c r="Y96" s="247"/>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row>
    <row r="97" spans="4:64" ht="15" customHeight="1" x14ac:dyDescent="0.25">
      <c r="D97" s="73"/>
      <c r="E97" s="73"/>
      <c r="F97" s="73"/>
      <c r="G97" s="73"/>
      <c r="H97" s="73"/>
      <c r="I97" s="73"/>
      <c r="J97" s="73"/>
      <c r="K97" s="73"/>
      <c r="L97" s="73"/>
      <c r="M97" s="73"/>
      <c r="N97" s="73"/>
      <c r="O97" s="73"/>
      <c r="P97" s="73"/>
      <c r="Q97" s="73"/>
      <c r="R97" s="73"/>
      <c r="S97" s="247"/>
      <c r="T97" s="73"/>
      <c r="U97" s="73"/>
      <c r="V97" s="247"/>
      <c r="W97" s="73"/>
      <c r="X97" s="73"/>
      <c r="Y97" s="247"/>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row>
    <row r="98" spans="4:64" ht="15" customHeight="1" x14ac:dyDescent="0.25">
      <c r="D98" s="73"/>
      <c r="E98" s="73"/>
      <c r="F98" s="73"/>
      <c r="G98" s="73"/>
      <c r="H98" s="73"/>
      <c r="I98" s="73"/>
      <c r="J98" s="73"/>
      <c r="K98" s="73"/>
      <c r="L98" s="73"/>
      <c r="M98" s="73"/>
      <c r="N98" s="73"/>
      <c r="O98" s="73"/>
      <c r="P98" s="73"/>
      <c r="Q98" s="73"/>
      <c r="R98" s="73"/>
      <c r="S98" s="247"/>
      <c r="T98" s="73"/>
      <c r="U98" s="73"/>
      <c r="V98" s="247"/>
      <c r="W98" s="73"/>
      <c r="X98" s="73"/>
      <c r="Y98" s="247"/>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row>
    <row r="99" spans="4:64" ht="15" customHeight="1" x14ac:dyDescent="0.25">
      <c r="D99" s="73"/>
      <c r="E99" s="73"/>
      <c r="F99" s="73"/>
      <c r="G99" s="73"/>
      <c r="H99" s="73"/>
      <c r="I99" s="73"/>
      <c r="J99" s="73"/>
      <c r="K99" s="73"/>
      <c r="L99" s="73"/>
      <c r="M99" s="73"/>
      <c r="N99" s="73"/>
      <c r="O99" s="73"/>
      <c r="P99" s="73"/>
      <c r="Q99" s="73"/>
      <c r="R99" s="73"/>
      <c r="S99" s="247"/>
      <c r="T99" s="73"/>
      <c r="U99" s="73"/>
      <c r="V99" s="247"/>
      <c r="W99" s="73"/>
      <c r="X99" s="73"/>
      <c r="Y99" s="247"/>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row>
    <row r="100" spans="4:64" ht="15" customHeight="1" x14ac:dyDescent="0.25">
      <c r="D100" s="73"/>
      <c r="E100" s="73"/>
      <c r="F100" s="73"/>
      <c r="G100" s="73"/>
      <c r="H100" s="73"/>
      <c r="I100" s="73"/>
      <c r="J100" s="73"/>
      <c r="K100" s="73"/>
      <c r="L100" s="73"/>
      <c r="M100" s="73"/>
      <c r="N100" s="73"/>
      <c r="O100" s="73"/>
      <c r="P100" s="73"/>
      <c r="Q100" s="73"/>
      <c r="R100" s="73"/>
      <c r="S100" s="247"/>
      <c r="T100" s="73"/>
      <c r="U100" s="73"/>
      <c r="V100" s="247"/>
      <c r="W100" s="73"/>
      <c r="X100" s="73"/>
      <c r="Y100" s="247"/>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row>
    <row r="101" spans="4:64" ht="15" customHeight="1" x14ac:dyDescent="0.25">
      <c r="D101" s="73"/>
      <c r="E101" s="73"/>
      <c r="F101" s="73"/>
      <c r="G101" s="73"/>
      <c r="H101" s="73"/>
      <c r="I101" s="73"/>
      <c r="J101" s="73"/>
      <c r="K101" s="73"/>
      <c r="L101" s="73"/>
      <c r="M101" s="73"/>
      <c r="N101" s="73"/>
      <c r="O101" s="73"/>
      <c r="P101" s="73"/>
      <c r="Q101" s="73"/>
      <c r="R101" s="73"/>
      <c r="S101" s="247"/>
      <c r="T101" s="73"/>
      <c r="U101" s="73"/>
      <c r="V101" s="247"/>
      <c r="W101" s="73"/>
      <c r="X101" s="73"/>
      <c r="Y101" s="247"/>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row>
    <row r="102" spans="4:64" ht="15" customHeight="1" x14ac:dyDescent="0.25">
      <c r="D102" s="73"/>
      <c r="E102" s="73"/>
      <c r="F102" s="73"/>
      <c r="G102" s="73"/>
      <c r="H102" s="73"/>
      <c r="I102" s="73"/>
      <c r="J102" s="73"/>
      <c r="K102" s="73"/>
      <c r="L102" s="73"/>
      <c r="M102" s="73"/>
      <c r="N102" s="73"/>
      <c r="O102" s="73"/>
      <c r="P102" s="73"/>
      <c r="Q102" s="73"/>
      <c r="R102" s="73"/>
      <c r="S102" s="247"/>
      <c r="T102" s="73"/>
      <c r="U102" s="73"/>
      <c r="V102" s="247"/>
      <c r="W102" s="73"/>
      <c r="X102" s="73"/>
      <c r="Y102" s="247"/>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row>
    <row r="103" spans="4:64" ht="15" customHeight="1" x14ac:dyDescent="0.25">
      <c r="D103" s="73"/>
      <c r="E103" s="73"/>
      <c r="F103" s="73"/>
      <c r="G103" s="73"/>
      <c r="H103" s="73"/>
      <c r="I103" s="73"/>
      <c r="J103" s="73"/>
      <c r="K103" s="73"/>
      <c r="L103" s="73"/>
      <c r="M103" s="73"/>
      <c r="N103" s="73"/>
      <c r="O103" s="73"/>
      <c r="P103" s="73"/>
      <c r="Q103" s="73"/>
      <c r="R103" s="73"/>
      <c r="S103" s="247"/>
      <c r="T103" s="73"/>
      <c r="U103" s="73"/>
      <c r="V103" s="247"/>
      <c r="W103" s="73"/>
      <c r="X103" s="73"/>
      <c r="Y103" s="247"/>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row>
    <row r="104" spans="4:64" ht="15" customHeight="1" x14ac:dyDescent="0.25">
      <c r="D104" s="73"/>
      <c r="E104" s="73"/>
      <c r="F104" s="73"/>
      <c r="G104" s="73"/>
      <c r="H104" s="73"/>
      <c r="I104" s="73"/>
      <c r="J104" s="73"/>
      <c r="K104" s="73"/>
      <c r="L104" s="73"/>
      <c r="M104" s="73"/>
      <c r="N104" s="73"/>
      <c r="O104" s="73"/>
      <c r="P104" s="73"/>
      <c r="Q104" s="73"/>
      <c r="R104" s="73"/>
      <c r="S104" s="247"/>
      <c r="T104" s="73"/>
      <c r="U104" s="73"/>
      <c r="V104" s="247"/>
      <c r="W104" s="73"/>
      <c r="X104" s="73"/>
      <c r="Y104" s="247"/>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row>
    <row r="105" spans="4:64" ht="15" customHeight="1" x14ac:dyDescent="0.25">
      <c r="D105" s="73"/>
      <c r="E105" s="73"/>
      <c r="F105" s="73"/>
      <c r="G105" s="73"/>
      <c r="H105" s="73"/>
      <c r="I105" s="73"/>
      <c r="J105" s="73"/>
      <c r="K105" s="73"/>
      <c r="L105" s="73"/>
      <c r="M105" s="73"/>
      <c r="N105" s="73"/>
      <c r="O105" s="73"/>
      <c r="P105" s="73"/>
      <c r="Q105" s="73"/>
      <c r="R105" s="73"/>
      <c r="S105" s="247"/>
      <c r="T105" s="73"/>
      <c r="U105" s="73"/>
      <c r="V105" s="247"/>
      <c r="W105" s="73"/>
      <c r="X105" s="73"/>
      <c r="Y105" s="247"/>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row>
    <row r="106" spans="4:64" ht="15" customHeight="1" x14ac:dyDescent="0.25">
      <c r="D106" s="73"/>
      <c r="E106" s="73"/>
      <c r="F106" s="73"/>
      <c r="G106" s="73"/>
      <c r="H106" s="73"/>
      <c r="I106" s="73"/>
      <c r="J106" s="73"/>
      <c r="K106" s="73"/>
      <c r="L106" s="73"/>
      <c r="M106" s="73"/>
      <c r="N106" s="73"/>
      <c r="O106" s="73"/>
      <c r="P106" s="73"/>
      <c r="Q106" s="73"/>
      <c r="R106" s="73"/>
      <c r="S106" s="247"/>
      <c r="T106" s="73"/>
      <c r="U106" s="73"/>
      <c r="V106" s="247"/>
      <c r="W106" s="73"/>
      <c r="X106" s="73"/>
      <c r="Y106" s="247"/>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row>
    <row r="107" spans="4:64" ht="15" customHeight="1" x14ac:dyDescent="0.25">
      <c r="D107" s="73"/>
      <c r="E107" s="73"/>
      <c r="F107" s="73"/>
      <c r="G107" s="73"/>
      <c r="H107" s="73"/>
      <c r="I107" s="73"/>
      <c r="J107" s="73"/>
      <c r="K107" s="73"/>
      <c r="L107" s="73"/>
      <c r="M107" s="73"/>
      <c r="N107" s="73"/>
      <c r="O107" s="73"/>
      <c r="P107" s="73"/>
      <c r="Q107" s="73"/>
      <c r="R107" s="73"/>
      <c r="S107" s="247"/>
      <c r="T107" s="73"/>
      <c r="U107" s="73"/>
      <c r="V107" s="247"/>
      <c r="W107" s="73"/>
      <c r="X107" s="73"/>
      <c r="Y107" s="247"/>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row>
    <row r="108" spans="4:64" ht="15" customHeight="1" x14ac:dyDescent="0.25">
      <c r="D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row>
    <row r="109" spans="4:64" x14ac:dyDescent="0.25">
      <c r="D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row>
    <row r="110" spans="4:64" x14ac:dyDescent="0.25">
      <c r="D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row>
  </sheetData>
  <sheetProtection algorithmName="SHA-512" hashValue="M1zFzg7/Oh/GnVr6m1xaCDOfIhqhC1G2d4i5/JRbbhBNkmVqJcxX8WI3jvFfefqZrbkpPr4wLgqbhgyhxP3/ug==" saltValue="Ur7SuZih4VZANEPBV6oHDw==" spinCount="100000" sheet="1" objects="1" scenarios="1"/>
  <mergeCells count="73">
    <mergeCell ref="E24:H24"/>
    <mergeCell ref="I24:P24"/>
    <mergeCell ref="E25:H25"/>
    <mergeCell ref="I25:P25"/>
    <mergeCell ref="E26:H26"/>
    <mergeCell ref="I26:P26"/>
    <mergeCell ref="E31:H31"/>
    <mergeCell ref="I31:P31"/>
    <mergeCell ref="E27:H27"/>
    <mergeCell ref="I27:P27"/>
    <mergeCell ref="E28:H28"/>
    <mergeCell ref="I28:P28"/>
    <mergeCell ref="E29:H29"/>
    <mergeCell ref="I29:P29"/>
    <mergeCell ref="E30:H30"/>
    <mergeCell ref="I21:P21"/>
    <mergeCell ref="E22:H22"/>
    <mergeCell ref="I22:P22"/>
    <mergeCell ref="E23:H23"/>
    <mergeCell ref="I23:P23"/>
    <mergeCell ref="E21:H21"/>
    <mergeCell ref="A10:C11"/>
    <mergeCell ref="A40:C41"/>
    <mergeCell ref="A12:C13"/>
    <mergeCell ref="A30:C30"/>
    <mergeCell ref="A38:C39"/>
    <mergeCell ref="A24:C25"/>
    <mergeCell ref="A26:C27"/>
    <mergeCell ref="A20:C21"/>
    <mergeCell ref="A16:C17"/>
    <mergeCell ref="A18:C19"/>
    <mergeCell ref="A22:C23"/>
    <mergeCell ref="A14:C15"/>
    <mergeCell ref="A1:C1"/>
    <mergeCell ref="A4:C5"/>
    <mergeCell ref="E4:H4"/>
    <mergeCell ref="A8:C9"/>
    <mergeCell ref="E7:H7"/>
    <mergeCell ref="A6:C7"/>
    <mergeCell ref="E9:H9"/>
    <mergeCell ref="E5:H5"/>
    <mergeCell ref="E6:H6"/>
    <mergeCell ref="A2:C3"/>
    <mergeCell ref="E8:H8"/>
    <mergeCell ref="E40:Y44"/>
    <mergeCell ref="I11:P11"/>
    <mergeCell ref="R3:Z3"/>
    <mergeCell ref="I9:P9"/>
    <mergeCell ref="I16:P16"/>
    <mergeCell ref="I15:P15"/>
    <mergeCell ref="I7:P7"/>
    <mergeCell ref="I6:P6"/>
    <mergeCell ref="I17:P17"/>
    <mergeCell ref="I12:P12"/>
    <mergeCell ref="I13:P13"/>
    <mergeCell ref="I14:P14"/>
    <mergeCell ref="I18:P18"/>
    <mergeCell ref="I30:P30"/>
    <mergeCell ref="E19:H19"/>
    <mergeCell ref="E17:H17"/>
    <mergeCell ref="Q1:AA1"/>
    <mergeCell ref="E20:H20"/>
    <mergeCell ref="E18:H18"/>
    <mergeCell ref="E16:H16"/>
    <mergeCell ref="E13:H13"/>
    <mergeCell ref="E14:H14"/>
    <mergeCell ref="E10:H10"/>
    <mergeCell ref="E11:H11"/>
    <mergeCell ref="AC2:AE3"/>
    <mergeCell ref="I8:P8"/>
    <mergeCell ref="I20:P20"/>
    <mergeCell ref="E12:H12"/>
    <mergeCell ref="E15:H15"/>
  </mergeCells>
  <hyperlinks>
    <hyperlink ref="A4:C5" location="Landing!A1" display="Home" xr:uid="{35C10664-904F-4FD0-8C02-FB40EAC1D31B}"/>
    <hyperlink ref="A8:C9" location="ShellEI!A1" display=" - Event IT" xr:uid="{96E783E5-5ACF-459A-A984-B6C8458F9346}"/>
    <hyperlink ref="A22:C23" location="ShellCD!A1" display="Your contact details" xr:uid="{E447BEB1-3CAA-466B-8998-5A388118A873}"/>
    <hyperlink ref="A24:C25" location="ShellOS!A1" display="Order summary" xr:uid="{74576532-229E-4C62-A15C-7F94960AD5D0}"/>
    <hyperlink ref="A10:C11" location="ShellSA!A1" display="- Safety" xr:uid="{F09BDB25-C6B0-42B0-9020-4C784797623A}"/>
    <hyperlink ref="A20:C21" location="ShellGR!A1" display="- Graphics &amp; Rigging" xr:uid="{61528886-35BF-441F-8F9A-B07E95792365}"/>
    <hyperlink ref="A14:C15" location="'ShellCA (2)'!A1" display="- Catering - Lunch/Dinner" xr:uid="{13D9FCC7-535E-47FC-A0DD-DBCB33EBA209}"/>
    <hyperlink ref="A16:C17" location="'ShellCA (3)'!A1" display="- Catering - Alcohol" xr:uid="{C8B44521-FA92-44B0-844C-27E210495211}"/>
    <hyperlink ref="A18:C19" location="'ShellCA (4)'!A1" display="- Catering - Hygiene" xr:uid="{FAADA1BD-5169-4445-8173-51BD4490444A}"/>
    <hyperlink ref="A12:C13" location="ShellCA!A1" display="- Catering - Breakfast" xr:uid="{073CEE6E-B4FA-4ADB-8636-56141AADDE8A}"/>
    <hyperlink ref="A26:C27" location="ShellTC!A1" display="Terms and Conditions" xr:uid="{A1508D59-DDB9-4F41-BAE1-0B93DD698CCC}"/>
    <hyperlink ref="A6:C7" location="ShellIO!A1" display="Important information" xr:uid="{8FC06548-1C1A-44B4-B0F0-18EC3BEC7479}"/>
    <hyperlink ref="A38" r:id="rId1" display="eventorders.nec@necgroup.co.uk" xr:uid="{0E19C04E-5013-44D2-9093-12102A121270}"/>
    <hyperlink ref="A38:C39" r:id="rId2" display="Click here to speak to our team!" xr:uid="{42A5F837-2634-4FC3-BB47-152A6E9BDFB4}"/>
  </hyperlinks>
  <printOptions horizontalCentered="1" verticalCentered="1"/>
  <pageMargins left="0.23622047244094491" right="0.23622047244094491" top="0.35433070866141736" bottom="0.35433070866141736" header="0.31496062992125984" footer="0.31496062992125984"/>
  <pageSetup paperSize="9" scale="7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A198242C-9990-4CFA-B341-B2C907C79C32}">
          <x14:formula1>
            <xm:f>Admin!$D$3:$D$19</xm:f>
          </x14:formula1>
          <xm:sqref>Z6:Z31 W6:W31 T6:T31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50047-0FB5-4047-8914-FBEE4D9EF8EF}">
  <sheetPr>
    <tabColor rgb="FF1E384E"/>
    <pageSetUpPr autoPageBreaks="0" fitToPage="1"/>
  </sheetPr>
  <dimension ref="A1:Z65"/>
  <sheetViews>
    <sheetView showRowColHeaders="0" workbookViewId="0">
      <selection activeCell="A8" sqref="A8:C9"/>
    </sheetView>
  </sheetViews>
  <sheetFormatPr defaultColWidth="8.85546875" defaultRowHeight="18" x14ac:dyDescent="0.25"/>
  <cols>
    <col min="1" max="3" width="10.5703125" style="84" customWidth="1"/>
    <col min="4" max="4" width="4.5703125" style="73" customWidth="1"/>
    <col min="5" max="26" width="9.5703125" style="73" customWidth="1"/>
    <col min="27" max="16384" width="8.85546875" style="73"/>
  </cols>
  <sheetData>
    <row r="1" spans="1:26" s="78" customFormat="1" ht="36" customHeight="1" x14ac:dyDescent="0.2">
      <c r="A1" s="541" t="s">
        <v>107</v>
      </c>
      <c r="B1" s="542"/>
      <c r="C1" s="542"/>
      <c r="E1" s="79" t="str">
        <f>Landing!B2</f>
        <v>NEC Products and Services Order Form 2024 - 2025</v>
      </c>
      <c r="K1" s="80"/>
      <c r="L1" s="71"/>
      <c r="M1" s="71"/>
      <c r="S1" s="130" t="s">
        <v>5</v>
      </c>
      <c r="U1" s="80"/>
    </row>
    <row r="2" spans="1:26" ht="15" customHeight="1" x14ac:dyDescent="0.2">
      <c r="A2" s="543"/>
      <c r="B2" s="543"/>
      <c r="C2" s="543"/>
    </row>
    <row r="3" spans="1:26" ht="15" customHeight="1" x14ac:dyDescent="0.2">
      <c r="A3" s="543"/>
      <c r="B3" s="543"/>
      <c r="C3" s="543"/>
    </row>
    <row r="4" spans="1:26" ht="15" customHeight="1" x14ac:dyDescent="0.2">
      <c r="A4" s="544" t="s">
        <v>6</v>
      </c>
      <c r="B4" s="545"/>
      <c r="C4" s="546"/>
      <c r="E4" s="550" t="s">
        <v>7</v>
      </c>
      <c r="F4" s="550"/>
      <c r="G4" s="550"/>
      <c r="H4" s="550"/>
      <c r="I4" s="550"/>
      <c r="J4" s="134"/>
      <c r="K4" s="134"/>
      <c r="L4" s="134"/>
      <c r="M4" s="134"/>
      <c r="N4" s="134"/>
      <c r="O4" s="134"/>
      <c r="P4" s="134"/>
      <c r="Q4" s="134"/>
      <c r="R4" s="134"/>
      <c r="S4" s="134"/>
      <c r="T4" s="134"/>
      <c r="U4" s="134"/>
      <c r="V4" s="134"/>
      <c r="W4" s="134"/>
      <c r="X4" s="134"/>
      <c r="Y4" s="134"/>
      <c r="Z4" s="134"/>
    </row>
    <row r="5" spans="1:26" ht="15" customHeight="1" x14ac:dyDescent="0.2">
      <c r="A5" s="544"/>
      <c r="B5" s="545"/>
      <c r="C5" s="546"/>
      <c r="E5" s="550"/>
      <c r="F5" s="550"/>
      <c r="G5" s="550"/>
      <c r="H5" s="550"/>
      <c r="I5" s="550"/>
      <c r="J5" s="143"/>
      <c r="K5" s="143"/>
      <c r="L5" s="143"/>
      <c r="M5" s="143"/>
      <c r="N5" s="143"/>
      <c r="O5" s="143"/>
      <c r="P5" s="143"/>
      <c r="Q5" s="143"/>
      <c r="R5" s="143"/>
      <c r="S5" s="143"/>
      <c r="T5" s="143"/>
      <c r="U5" s="143"/>
      <c r="V5" s="143"/>
      <c r="W5" s="143"/>
      <c r="X5" s="143"/>
      <c r="Y5" s="143"/>
      <c r="Z5" s="143"/>
    </row>
    <row r="6" spans="1:26" ht="15" customHeight="1" x14ac:dyDescent="0.2">
      <c r="A6" s="547" t="s">
        <v>8</v>
      </c>
      <c r="B6" s="548"/>
      <c r="C6" s="549"/>
      <c r="E6" s="134"/>
      <c r="F6" s="143"/>
      <c r="G6" s="143"/>
      <c r="H6" s="143"/>
      <c r="I6" s="143"/>
      <c r="J6" s="143"/>
      <c r="K6" s="143"/>
      <c r="L6" s="143"/>
      <c r="M6" s="143"/>
      <c r="N6" s="143"/>
      <c r="O6" s="143"/>
      <c r="P6" s="143"/>
      <c r="Q6" s="143"/>
      <c r="R6" s="143"/>
      <c r="S6" s="143"/>
      <c r="T6" s="143"/>
      <c r="U6" s="143"/>
      <c r="V6" s="143"/>
      <c r="W6" s="143"/>
      <c r="X6" s="143"/>
      <c r="Y6" s="143"/>
      <c r="Z6" s="143"/>
    </row>
    <row r="7" spans="1:26" ht="15" customHeight="1" x14ac:dyDescent="0.2">
      <c r="A7" s="547"/>
      <c r="B7" s="548"/>
      <c r="C7" s="549"/>
      <c r="E7" s="136" t="s">
        <v>9</v>
      </c>
      <c r="F7" s="143"/>
      <c r="G7" s="143"/>
      <c r="H7" s="143"/>
      <c r="I7" s="143"/>
      <c r="J7" s="143"/>
      <c r="K7" s="143"/>
      <c r="L7" s="143"/>
      <c r="M7" s="143"/>
      <c r="N7" s="143"/>
      <c r="O7" s="143"/>
      <c r="P7" s="143"/>
      <c r="Q7" s="143"/>
      <c r="R7" s="143"/>
      <c r="S7" s="143"/>
      <c r="T7" s="143"/>
      <c r="U7" s="143"/>
      <c r="V7" s="143"/>
      <c r="W7" s="143"/>
      <c r="X7" s="143"/>
      <c r="Y7" s="143"/>
      <c r="Z7" s="143"/>
    </row>
    <row r="8" spans="1:26" ht="15" customHeight="1" x14ac:dyDescent="0.2">
      <c r="A8" s="532" t="s">
        <v>843</v>
      </c>
      <c r="B8" s="533"/>
      <c r="C8" s="534"/>
      <c r="E8" s="134"/>
      <c r="F8" s="383" t="s">
        <v>829</v>
      </c>
      <c r="G8" s="383"/>
      <c r="H8" s="383"/>
      <c r="I8" s="383"/>
      <c r="J8" s="383"/>
      <c r="K8" s="383"/>
      <c r="L8" s="383"/>
      <c r="M8" s="383"/>
      <c r="N8" s="383"/>
      <c r="O8" s="383"/>
      <c r="P8" s="383"/>
      <c r="Q8" s="383"/>
      <c r="R8" s="383"/>
      <c r="S8" s="383"/>
      <c r="T8" s="383"/>
      <c r="U8" s="383"/>
      <c r="V8" s="383"/>
      <c r="W8" s="383"/>
      <c r="X8" s="383"/>
      <c r="Y8" s="383"/>
      <c r="Z8" s="383"/>
    </row>
    <row r="9" spans="1:26" ht="15" customHeight="1" x14ac:dyDescent="0.2">
      <c r="A9" s="535"/>
      <c r="B9" s="536"/>
      <c r="C9" s="537"/>
      <c r="E9" s="134"/>
      <c r="F9" s="383"/>
      <c r="G9" s="383"/>
      <c r="H9" s="383"/>
      <c r="I9" s="383"/>
      <c r="J9" s="383"/>
      <c r="K9" s="383"/>
      <c r="L9" s="383"/>
      <c r="M9" s="383"/>
      <c r="N9" s="383"/>
      <c r="O9" s="383"/>
      <c r="P9" s="383"/>
      <c r="Q9" s="383"/>
      <c r="R9" s="383"/>
      <c r="S9" s="383"/>
      <c r="T9" s="383"/>
      <c r="U9" s="383"/>
      <c r="V9" s="383"/>
      <c r="W9" s="383"/>
      <c r="X9" s="383"/>
      <c r="Y9" s="383"/>
      <c r="Z9" s="383"/>
    </row>
    <row r="10" spans="1:26" ht="15" customHeight="1" x14ac:dyDescent="0.2">
      <c r="A10" s="532" t="s">
        <v>702</v>
      </c>
      <c r="B10" s="533"/>
      <c r="C10" s="534"/>
      <c r="E10" s="136" t="s">
        <v>10</v>
      </c>
      <c r="F10" s="143"/>
      <c r="G10" s="143"/>
      <c r="H10" s="143"/>
      <c r="I10" s="143"/>
      <c r="J10" s="143"/>
      <c r="K10" s="143"/>
      <c r="L10" s="143"/>
      <c r="M10" s="143"/>
      <c r="N10" s="143"/>
      <c r="O10" s="143"/>
      <c r="P10" s="143"/>
      <c r="Q10" s="143"/>
      <c r="R10" s="143"/>
      <c r="S10" s="143"/>
      <c r="T10" s="143"/>
      <c r="U10" s="143"/>
      <c r="V10" s="143"/>
      <c r="W10" s="143"/>
      <c r="X10" s="143"/>
      <c r="Y10" s="143"/>
      <c r="Z10" s="143"/>
    </row>
    <row r="11" spans="1:26" ht="15" customHeight="1" x14ac:dyDescent="0.2">
      <c r="A11" s="535"/>
      <c r="B11" s="536"/>
      <c r="C11" s="537"/>
      <c r="E11" s="134"/>
      <c r="F11" s="383" t="s">
        <v>11</v>
      </c>
      <c r="G11" s="383"/>
      <c r="H11" s="383"/>
      <c r="I11" s="383"/>
      <c r="J11" s="383"/>
      <c r="K11" s="383"/>
      <c r="L11" s="383"/>
      <c r="M11" s="383"/>
      <c r="N11" s="383"/>
      <c r="O11" s="383"/>
      <c r="P11" s="383"/>
      <c r="Q11" s="383"/>
      <c r="R11" s="383"/>
      <c r="S11" s="383"/>
      <c r="T11" s="383"/>
      <c r="U11" s="383"/>
      <c r="V11" s="383"/>
      <c r="W11" s="383"/>
      <c r="X11" s="383"/>
      <c r="Y11" s="383"/>
      <c r="Z11" s="383"/>
    </row>
    <row r="12" spans="1:26" ht="15" customHeight="1" x14ac:dyDescent="0.2">
      <c r="A12" s="532" t="s">
        <v>703</v>
      </c>
      <c r="B12" s="533"/>
      <c r="C12" s="534"/>
      <c r="E12" s="134"/>
      <c r="F12" s="383"/>
      <c r="G12" s="383"/>
      <c r="H12" s="383"/>
      <c r="I12" s="383"/>
      <c r="J12" s="383"/>
      <c r="K12" s="383"/>
      <c r="L12" s="383"/>
      <c r="M12" s="383"/>
      <c r="N12" s="383"/>
      <c r="O12" s="383"/>
      <c r="P12" s="383"/>
      <c r="Q12" s="383"/>
      <c r="R12" s="383"/>
      <c r="S12" s="383"/>
      <c r="T12" s="383"/>
      <c r="U12" s="383"/>
      <c r="V12" s="383"/>
      <c r="W12" s="383"/>
      <c r="X12" s="383"/>
      <c r="Y12" s="383"/>
      <c r="Z12" s="383"/>
    </row>
    <row r="13" spans="1:26" ht="15" customHeight="1" x14ac:dyDescent="0.2">
      <c r="A13" s="535"/>
      <c r="B13" s="536"/>
      <c r="C13" s="537"/>
      <c r="E13" s="136" t="s">
        <v>12</v>
      </c>
      <c r="F13" s="143"/>
      <c r="G13" s="143"/>
      <c r="H13" s="143"/>
      <c r="I13" s="143"/>
      <c r="J13" s="143"/>
      <c r="K13" s="143"/>
      <c r="L13" s="143"/>
      <c r="M13" s="143"/>
      <c r="N13" s="143"/>
      <c r="O13" s="143"/>
      <c r="P13" s="143"/>
      <c r="Q13" s="143"/>
      <c r="R13" s="143"/>
      <c r="S13" s="143"/>
      <c r="T13" s="143"/>
      <c r="U13" s="143"/>
      <c r="V13" s="143"/>
      <c r="W13" s="143"/>
      <c r="X13" s="143"/>
      <c r="Y13" s="143"/>
      <c r="Z13" s="143"/>
    </row>
    <row r="14" spans="1:26" ht="15" customHeight="1" x14ac:dyDescent="0.2">
      <c r="A14" s="532" t="s">
        <v>650</v>
      </c>
      <c r="B14" s="533"/>
      <c r="C14" s="534"/>
      <c r="E14" s="134"/>
      <c r="F14" s="383" t="s">
        <v>13</v>
      </c>
      <c r="G14" s="383"/>
      <c r="H14" s="383"/>
      <c r="I14" s="383"/>
      <c r="J14" s="383"/>
      <c r="K14" s="383"/>
      <c r="L14" s="383"/>
      <c r="M14" s="383"/>
      <c r="N14" s="383"/>
      <c r="O14" s="383"/>
      <c r="P14" s="383"/>
      <c r="Q14" s="383"/>
      <c r="R14" s="383"/>
      <c r="S14" s="383"/>
      <c r="T14" s="383"/>
      <c r="U14" s="383"/>
      <c r="V14" s="383"/>
      <c r="W14" s="383"/>
      <c r="X14" s="383"/>
      <c r="Y14" s="383"/>
      <c r="Z14" s="383"/>
    </row>
    <row r="15" spans="1:26" ht="15" customHeight="1" x14ac:dyDescent="0.2">
      <c r="A15" s="535"/>
      <c r="B15" s="536"/>
      <c r="C15" s="537"/>
      <c r="E15" s="134"/>
      <c r="F15" s="383"/>
      <c r="G15" s="383"/>
      <c r="H15" s="383"/>
      <c r="I15" s="383"/>
      <c r="J15" s="383"/>
      <c r="K15" s="383"/>
      <c r="L15" s="383"/>
      <c r="M15" s="383"/>
      <c r="N15" s="383"/>
      <c r="O15" s="383"/>
      <c r="P15" s="383"/>
      <c r="Q15" s="383"/>
      <c r="R15" s="383"/>
      <c r="S15" s="383"/>
      <c r="T15" s="383"/>
      <c r="U15" s="383"/>
      <c r="V15" s="383"/>
      <c r="W15" s="383"/>
      <c r="X15" s="383"/>
      <c r="Y15" s="383"/>
      <c r="Z15" s="383"/>
    </row>
    <row r="16" spans="1:26" ht="15" customHeight="1" x14ac:dyDescent="0.2">
      <c r="A16" s="532" t="s">
        <v>651</v>
      </c>
      <c r="B16" s="533"/>
      <c r="C16" s="534"/>
      <c r="E16" s="136" t="s">
        <v>15</v>
      </c>
      <c r="F16" s="143"/>
      <c r="G16" s="143"/>
      <c r="H16" s="143"/>
      <c r="I16" s="143"/>
      <c r="J16" s="143"/>
      <c r="K16" s="143"/>
      <c r="L16" s="143"/>
      <c r="M16" s="143"/>
      <c r="N16" s="143"/>
      <c r="O16" s="143"/>
      <c r="P16" s="143"/>
      <c r="Q16" s="143"/>
      <c r="R16" s="143"/>
      <c r="S16" s="143"/>
      <c r="T16" s="143"/>
      <c r="U16" s="143"/>
      <c r="V16" s="143"/>
      <c r="W16" s="143"/>
      <c r="X16" s="143"/>
      <c r="Y16" s="143"/>
      <c r="Z16" s="143"/>
    </row>
    <row r="17" spans="1:26" ht="15" customHeight="1" x14ac:dyDescent="0.2">
      <c r="A17" s="535"/>
      <c r="B17" s="536"/>
      <c r="C17" s="537"/>
      <c r="E17" s="134"/>
      <c r="F17" s="383" t="s">
        <v>16</v>
      </c>
      <c r="G17" s="383"/>
      <c r="H17" s="383"/>
      <c r="I17" s="383"/>
      <c r="J17" s="383"/>
      <c r="K17" s="383"/>
      <c r="L17" s="383"/>
      <c r="M17" s="383"/>
      <c r="N17" s="383"/>
      <c r="O17" s="383"/>
      <c r="P17" s="383"/>
      <c r="Q17" s="383"/>
      <c r="R17" s="383"/>
      <c r="S17" s="383"/>
      <c r="T17" s="383"/>
      <c r="U17" s="383"/>
      <c r="V17" s="383"/>
      <c r="W17" s="383"/>
      <c r="X17" s="383"/>
      <c r="Y17" s="383"/>
      <c r="Z17" s="383"/>
    </row>
    <row r="18" spans="1:26" ht="15" customHeight="1" x14ac:dyDescent="0.2">
      <c r="A18" s="532" t="s">
        <v>704</v>
      </c>
      <c r="B18" s="533"/>
      <c r="C18" s="534"/>
      <c r="E18" s="134"/>
      <c r="F18" s="383"/>
      <c r="G18" s="383"/>
      <c r="H18" s="383"/>
      <c r="I18" s="383"/>
      <c r="J18" s="383"/>
      <c r="K18" s="383"/>
      <c r="L18" s="383"/>
      <c r="M18" s="383"/>
      <c r="N18" s="383"/>
      <c r="O18" s="383"/>
      <c r="P18" s="383"/>
      <c r="Q18" s="383"/>
      <c r="R18" s="383"/>
      <c r="S18" s="383"/>
      <c r="T18" s="383"/>
      <c r="U18" s="383"/>
      <c r="V18" s="383"/>
      <c r="W18" s="383"/>
      <c r="X18" s="383"/>
      <c r="Y18" s="383"/>
      <c r="Z18" s="383"/>
    </row>
    <row r="19" spans="1:26" ht="15" customHeight="1" x14ac:dyDescent="0.2">
      <c r="A19" s="535"/>
      <c r="B19" s="536"/>
      <c r="C19" s="537"/>
      <c r="E19" s="136" t="s">
        <v>18</v>
      </c>
      <c r="F19" s="143"/>
      <c r="G19" s="143"/>
      <c r="H19" s="143"/>
      <c r="I19" s="143"/>
      <c r="J19" s="143"/>
      <c r="K19" s="143"/>
      <c r="L19" s="143"/>
      <c r="M19" s="143"/>
      <c r="N19" s="143"/>
      <c r="O19" s="143"/>
      <c r="P19" s="143"/>
      <c r="Q19" s="143"/>
      <c r="R19" s="143"/>
      <c r="S19" s="143"/>
      <c r="T19" s="143"/>
      <c r="U19" s="143"/>
      <c r="V19" s="143"/>
      <c r="W19" s="143"/>
      <c r="X19" s="143"/>
      <c r="Y19" s="143"/>
      <c r="Z19" s="143"/>
    </row>
    <row r="20" spans="1:26" ht="15" customHeight="1" x14ac:dyDescent="0.2">
      <c r="A20" s="532" t="s">
        <v>705</v>
      </c>
      <c r="B20" s="533"/>
      <c r="C20" s="534"/>
      <c r="E20" s="134"/>
      <c r="F20" s="551" t="s">
        <v>818</v>
      </c>
      <c r="G20" s="551"/>
      <c r="H20" s="551"/>
      <c r="I20" s="551"/>
      <c r="J20" s="551"/>
      <c r="K20" s="551"/>
      <c r="L20" s="551"/>
      <c r="M20" s="551"/>
      <c r="N20" s="551"/>
      <c r="O20" s="551"/>
      <c r="P20" s="551"/>
      <c r="Q20" s="551"/>
      <c r="R20" s="551"/>
      <c r="S20" s="551"/>
      <c r="T20" s="551"/>
      <c r="U20" s="551"/>
      <c r="V20" s="551"/>
      <c r="W20" s="551"/>
      <c r="X20" s="384"/>
      <c r="Y20" s="384"/>
      <c r="Z20" s="384"/>
    </row>
    <row r="21" spans="1:26" ht="15" customHeight="1" x14ac:dyDescent="0.2">
      <c r="A21" s="535"/>
      <c r="B21" s="536"/>
      <c r="C21" s="537"/>
      <c r="E21" s="134"/>
      <c r="F21" s="551"/>
      <c r="G21" s="551"/>
      <c r="H21" s="551"/>
      <c r="I21" s="551"/>
      <c r="J21" s="551"/>
      <c r="K21" s="551"/>
      <c r="L21" s="551"/>
      <c r="M21" s="551"/>
      <c r="N21" s="551"/>
      <c r="O21" s="551"/>
      <c r="P21" s="551"/>
      <c r="Q21" s="551"/>
      <c r="R21" s="551"/>
      <c r="S21" s="551"/>
      <c r="T21" s="551"/>
      <c r="U21" s="551"/>
      <c r="V21" s="551"/>
      <c r="W21" s="551"/>
      <c r="X21" s="384"/>
      <c r="Y21" s="384"/>
      <c r="Z21" s="384"/>
    </row>
    <row r="22" spans="1:26" ht="15" customHeight="1" x14ac:dyDescent="0.2">
      <c r="A22" s="532" t="s">
        <v>706</v>
      </c>
      <c r="B22" s="533"/>
      <c r="C22" s="534"/>
      <c r="E22" s="134"/>
      <c r="F22" s="551"/>
      <c r="G22" s="551"/>
      <c r="H22" s="551"/>
      <c r="I22" s="551"/>
      <c r="J22" s="551"/>
      <c r="K22" s="551"/>
      <c r="L22" s="551"/>
      <c r="M22" s="551"/>
      <c r="N22" s="551"/>
      <c r="O22" s="551"/>
      <c r="P22" s="551"/>
      <c r="Q22" s="551"/>
      <c r="R22" s="551"/>
      <c r="S22" s="551"/>
      <c r="T22" s="551"/>
      <c r="U22" s="551"/>
      <c r="V22" s="551"/>
      <c r="W22" s="551"/>
      <c r="X22" s="384"/>
      <c r="Y22" s="384"/>
      <c r="Z22" s="384"/>
    </row>
    <row r="23" spans="1:26" ht="15" customHeight="1" x14ac:dyDescent="0.2">
      <c r="A23" s="535"/>
      <c r="B23" s="536"/>
      <c r="C23" s="537"/>
      <c r="F23" s="551"/>
      <c r="G23" s="551"/>
      <c r="H23" s="551"/>
      <c r="I23" s="551"/>
      <c r="J23" s="551"/>
      <c r="K23" s="551"/>
      <c r="L23" s="551"/>
      <c r="M23" s="551"/>
      <c r="N23" s="551"/>
      <c r="O23" s="551"/>
      <c r="P23" s="551"/>
      <c r="Q23" s="551"/>
      <c r="R23" s="551"/>
      <c r="S23" s="551"/>
      <c r="T23" s="551"/>
      <c r="U23" s="551"/>
      <c r="V23" s="551"/>
      <c r="W23" s="551"/>
      <c r="X23" s="143"/>
      <c r="Y23" s="143"/>
      <c r="Z23" s="143"/>
    </row>
    <row r="24" spans="1:26" ht="15" customHeight="1" x14ac:dyDescent="0.2">
      <c r="A24" s="532" t="s">
        <v>707</v>
      </c>
      <c r="B24" s="533"/>
      <c r="C24" s="534"/>
      <c r="F24" s="551"/>
      <c r="G24" s="551"/>
      <c r="H24" s="551"/>
      <c r="I24" s="551"/>
      <c r="J24" s="551"/>
      <c r="K24" s="551"/>
      <c r="L24" s="551"/>
      <c r="M24" s="551"/>
      <c r="N24" s="551"/>
      <c r="O24" s="551"/>
      <c r="P24" s="551"/>
      <c r="Q24" s="551"/>
      <c r="R24" s="551"/>
      <c r="S24" s="551"/>
      <c r="T24" s="551"/>
      <c r="U24" s="551"/>
      <c r="V24" s="551"/>
      <c r="W24" s="551"/>
      <c r="X24" s="383"/>
      <c r="Y24" s="383"/>
      <c r="Z24" s="383"/>
    </row>
    <row r="25" spans="1:26" ht="15" customHeight="1" x14ac:dyDescent="0.2">
      <c r="A25" s="535"/>
      <c r="B25" s="536"/>
      <c r="C25" s="537"/>
      <c r="E25" s="136" t="s">
        <v>20</v>
      </c>
      <c r="G25" s="143"/>
      <c r="H25" s="143"/>
      <c r="I25" s="143"/>
      <c r="J25" s="143"/>
      <c r="K25" s="143"/>
      <c r="L25" s="143"/>
      <c r="M25" s="143"/>
      <c r="N25" s="143"/>
      <c r="O25" s="143"/>
      <c r="P25" s="143"/>
      <c r="Q25" s="143"/>
      <c r="R25" s="143"/>
      <c r="S25" s="143"/>
      <c r="T25" s="143"/>
      <c r="U25" s="143"/>
      <c r="V25" s="143"/>
      <c r="W25" s="383"/>
      <c r="X25" s="383"/>
      <c r="Y25" s="383"/>
      <c r="Z25" s="383"/>
    </row>
    <row r="26" spans="1:26" ht="15" customHeight="1" x14ac:dyDescent="0.2">
      <c r="A26" s="532" t="s">
        <v>708</v>
      </c>
      <c r="B26" s="533"/>
      <c r="C26" s="534"/>
      <c r="E26" s="134"/>
      <c r="F26" s="383" t="s">
        <v>21</v>
      </c>
      <c r="G26" s="150"/>
      <c r="H26" s="150"/>
      <c r="I26" s="150"/>
      <c r="J26" s="150"/>
      <c r="K26" s="150"/>
      <c r="L26" s="150"/>
      <c r="M26" s="150"/>
      <c r="N26" s="150"/>
      <c r="O26" s="150"/>
      <c r="P26" s="150"/>
      <c r="Q26" s="150"/>
      <c r="R26" s="150"/>
      <c r="S26" s="150"/>
      <c r="T26" s="150"/>
      <c r="U26" s="150"/>
      <c r="V26" s="150"/>
      <c r="W26" s="143"/>
      <c r="X26" s="143"/>
      <c r="Y26" s="143"/>
      <c r="Z26" s="143"/>
    </row>
    <row r="27" spans="1:26" ht="15" customHeight="1" x14ac:dyDescent="0.2">
      <c r="A27" s="535"/>
      <c r="B27" s="536"/>
      <c r="C27" s="537"/>
      <c r="E27" s="134"/>
      <c r="F27" s="143"/>
      <c r="G27" s="143"/>
      <c r="H27" s="143"/>
      <c r="I27" s="143"/>
      <c r="J27" s="143"/>
      <c r="K27" s="143"/>
      <c r="L27" s="143"/>
      <c r="M27" s="143"/>
      <c r="N27" s="143"/>
      <c r="O27" s="143"/>
      <c r="P27" s="143"/>
      <c r="Q27" s="143"/>
      <c r="R27" s="143"/>
      <c r="S27" s="143"/>
      <c r="T27" s="143"/>
      <c r="U27" s="143"/>
      <c r="V27" s="143"/>
      <c r="W27" s="143"/>
      <c r="X27" s="143"/>
      <c r="Y27" s="143"/>
      <c r="Z27" s="143"/>
    </row>
    <row r="28" spans="1:26" ht="15" customHeight="1" x14ac:dyDescent="0.2">
      <c r="A28" s="532" t="s">
        <v>14</v>
      </c>
      <c r="B28" s="533"/>
      <c r="C28" s="534"/>
      <c r="E28" s="134" t="s">
        <v>22</v>
      </c>
      <c r="F28" s="150"/>
      <c r="G28" s="150"/>
      <c r="H28" s="150"/>
      <c r="I28" s="150"/>
      <c r="J28" s="150"/>
      <c r="K28" s="150"/>
      <c r="L28" s="150"/>
      <c r="M28" s="150"/>
      <c r="N28" s="150"/>
      <c r="O28" s="150"/>
      <c r="P28" s="150"/>
      <c r="Q28" s="150"/>
      <c r="R28" s="150"/>
      <c r="S28" s="150"/>
      <c r="T28" s="150"/>
      <c r="U28" s="150"/>
      <c r="V28" s="150"/>
      <c r="W28" s="134"/>
      <c r="X28" s="134"/>
      <c r="Y28" s="134"/>
      <c r="Z28" s="134"/>
    </row>
    <row r="29" spans="1:26" ht="15" customHeight="1" x14ac:dyDescent="0.2">
      <c r="A29" s="535"/>
      <c r="B29" s="536"/>
      <c r="C29" s="537"/>
      <c r="E29" s="134"/>
      <c r="F29" s="134"/>
      <c r="G29" s="134"/>
      <c r="H29" s="134"/>
      <c r="I29" s="134"/>
      <c r="J29" s="134"/>
      <c r="K29" s="134"/>
      <c r="L29" s="134"/>
      <c r="M29" s="134"/>
      <c r="N29" s="134"/>
      <c r="O29" s="134"/>
      <c r="P29" s="134"/>
      <c r="Q29" s="134"/>
      <c r="R29" s="134"/>
      <c r="S29" s="134"/>
      <c r="T29" s="134"/>
      <c r="U29" s="134"/>
      <c r="V29" s="134"/>
      <c r="W29" s="150"/>
      <c r="X29" s="150"/>
      <c r="Y29" s="150"/>
      <c r="Z29" s="150"/>
    </row>
    <row r="30" spans="1:26" ht="15" customHeight="1" x14ac:dyDescent="0.2">
      <c r="A30" s="532" t="s">
        <v>17</v>
      </c>
      <c r="B30" s="533"/>
      <c r="C30" s="534"/>
      <c r="E30" s="150" t="s">
        <v>23</v>
      </c>
      <c r="W30" s="143"/>
      <c r="X30" s="143"/>
      <c r="Y30" s="143"/>
      <c r="Z30" s="143"/>
    </row>
    <row r="31" spans="1:26" ht="15" customHeight="1" x14ac:dyDescent="0.2">
      <c r="A31" s="535"/>
      <c r="B31" s="536"/>
      <c r="C31" s="537"/>
      <c r="E31" s="134"/>
      <c r="W31" s="150"/>
      <c r="X31" s="150"/>
      <c r="Y31" s="150"/>
      <c r="Z31" s="150"/>
    </row>
    <row r="32" spans="1:26" ht="15" customHeight="1" x14ac:dyDescent="0.2">
      <c r="A32" s="532" t="s">
        <v>19</v>
      </c>
      <c r="B32" s="533"/>
      <c r="C32" s="534"/>
      <c r="E32" s="150" t="s">
        <v>25</v>
      </c>
      <c r="W32" s="134"/>
      <c r="X32" s="134"/>
      <c r="Y32" s="134"/>
      <c r="Z32" s="134"/>
    </row>
    <row r="33" spans="1:3" ht="15" customHeight="1" x14ac:dyDescent="0.2">
      <c r="A33" s="535"/>
      <c r="B33" s="536"/>
      <c r="C33" s="537"/>
    </row>
    <row r="34" spans="1:3" ht="15" customHeight="1" x14ac:dyDescent="0.2">
      <c r="A34" s="81"/>
      <c r="B34" s="81"/>
      <c r="C34" s="81"/>
    </row>
    <row r="35" spans="1:3" ht="15" customHeight="1" x14ac:dyDescent="0.25">
      <c r="A35" s="82"/>
      <c r="B35" s="82"/>
      <c r="C35" s="82"/>
    </row>
    <row r="36" spans="1:3" ht="15" customHeight="1" x14ac:dyDescent="0.2">
      <c r="A36" s="539" t="s">
        <v>24</v>
      </c>
      <c r="B36" s="539"/>
      <c r="C36" s="539"/>
    </row>
    <row r="37" spans="1:3" ht="15" customHeight="1" x14ac:dyDescent="0.2">
      <c r="A37" s="131" t="s">
        <v>98</v>
      </c>
      <c r="B37" s="76"/>
      <c r="C37" s="76"/>
    </row>
    <row r="38" spans="1:3" ht="15" customHeight="1" x14ac:dyDescent="0.2">
      <c r="A38" s="77" t="s">
        <v>26</v>
      </c>
      <c r="B38" s="76"/>
      <c r="C38" s="76"/>
    </row>
    <row r="39" spans="1:3" ht="15" customHeight="1" x14ac:dyDescent="0.2">
      <c r="A39" s="77" t="s">
        <v>27</v>
      </c>
      <c r="B39" s="76"/>
      <c r="C39" s="76"/>
    </row>
    <row r="40" spans="1:3" ht="15" customHeight="1" x14ac:dyDescent="0.2">
      <c r="A40" s="77" t="s">
        <v>28</v>
      </c>
      <c r="B40" s="76"/>
      <c r="C40" s="76"/>
    </row>
    <row r="41" spans="1:3" ht="15" customHeight="1" x14ac:dyDescent="0.2">
      <c r="A41" s="77" t="s">
        <v>29</v>
      </c>
      <c r="B41" s="76"/>
      <c r="C41" s="76"/>
    </row>
    <row r="42" spans="1:3" ht="15" customHeight="1" x14ac:dyDescent="0.2">
      <c r="A42" s="77" t="s">
        <v>30</v>
      </c>
      <c r="B42" s="76"/>
      <c r="C42" s="76"/>
    </row>
    <row r="43" spans="1:3" ht="15" customHeight="1" x14ac:dyDescent="0.25">
      <c r="A43" s="83"/>
      <c r="B43" s="76"/>
      <c r="C43" s="76"/>
    </row>
    <row r="44" spans="1:3" ht="15" customHeight="1" x14ac:dyDescent="0.2">
      <c r="A44" s="540" t="s">
        <v>830</v>
      </c>
      <c r="B44" s="540"/>
      <c r="C44" s="540"/>
    </row>
    <row r="45" spans="1:3" ht="15" customHeight="1" x14ac:dyDescent="0.2">
      <c r="A45" s="540"/>
      <c r="B45" s="540"/>
      <c r="C45" s="540"/>
    </row>
    <row r="46" spans="1:3" ht="15" customHeight="1" x14ac:dyDescent="0.2">
      <c r="A46" s="538" t="s">
        <v>31</v>
      </c>
      <c r="B46" s="538"/>
      <c r="C46" s="538"/>
    </row>
    <row r="47" spans="1:3" ht="15" customHeight="1" x14ac:dyDescent="0.2">
      <c r="A47" s="538"/>
      <c r="B47" s="538"/>
      <c r="C47" s="538"/>
    </row>
    <row r="48" spans="1:3" ht="15" customHeight="1" x14ac:dyDescent="0.25">
      <c r="A48" s="82"/>
      <c r="B48" s="82"/>
      <c r="C48" s="82"/>
    </row>
    <row r="49" spans="1:3" ht="15" customHeight="1" x14ac:dyDescent="0.25">
      <c r="A49" s="82"/>
      <c r="B49" s="82"/>
      <c r="C49" s="82"/>
    </row>
    <row r="50" spans="1:3" ht="15" customHeight="1" x14ac:dyDescent="0.25">
      <c r="A50" s="82"/>
      <c r="B50" s="82"/>
      <c r="C50" s="82"/>
    </row>
    <row r="51" spans="1:3" ht="15" customHeight="1" x14ac:dyDescent="0.25">
      <c r="A51" s="82"/>
      <c r="B51" s="82"/>
      <c r="C51" s="82"/>
    </row>
    <row r="52" spans="1:3" ht="15" customHeight="1" x14ac:dyDescent="0.25"/>
    <row r="53" spans="1:3" ht="15" customHeight="1" x14ac:dyDescent="0.25"/>
    <row r="54" spans="1:3" ht="15" customHeight="1" x14ac:dyDescent="0.25"/>
    <row r="55" spans="1:3" ht="15" customHeight="1" x14ac:dyDescent="0.25"/>
    <row r="56" spans="1:3" ht="15" customHeight="1" x14ac:dyDescent="0.25"/>
    <row r="57" spans="1:3" ht="15" customHeight="1" x14ac:dyDescent="0.25"/>
    <row r="58" spans="1:3" ht="15" customHeight="1" x14ac:dyDescent="0.25"/>
    <row r="59" spans="1:3" ht="15" customHeight="1" x14ac:dyDescent="0.25"/>
    <row r="60" spans="1:3" ht="15" customHeight="1" x14ac:dyDescent="0.25"/>
    <row r="61" spans="1:3" ht="15" customHeight="1" x14ac:dyDescent="0.25"/>
    <row r="62" spans="1:3" ht="15" customHeight="1" x14ac:dyDescent="0.25"/>
    <row r="63" spans="1:3" ht="15" customHeight="1" x14ac:dyDescent="0.25"/>
    <row r="64" spans="1:3" ht="15" customHeight="1" x14ac:dyDescent="0.25"/>
    <row r="65" ht="15" customHeight="1" x14ac:dyDescent="0.25"/>
  </sheetData>
  <sheetProtection algorithmName="SHA-512" hashValue="tht4+T1nUAJbmZcNFPZFhljfLwBlEI7vBEsSJmkfddxA8MKo/7Lpe4lVzB3UsxK+Z7aTjAhbJa5tum/qzxvSRQ==" saltValue="c7CX/v8UgEftZdmZfZqMsg==" spinCount="100000" sheet="1" objects="1" scenarios="1"/>
  <mergeCells count="22">
    <mergeCell ref="A24:C25"/>
    <mergeCell ref="A18:C19"/>
    <mergeCell ref="A20:C21"/>
    <mergeCell ref="E4:I5"/>
    <mergeCell ref="A22:C23"/>
    <mergeCell ref="F20:W24"/>
    <mergeCell ref="A1:C1"/>
    <mergeCell ref="A2:C3"/>
    <mergeCell ref="A4:C5"/>
    <mergeCell ref="A14:C15"/>
    <mergeCell ref="A16:C17"/>
    <mergeCell ref="A10:C11"/>
    <mergeCell ref="A12:C13"/>
    <mergeCell ref="A6:C7"/>
    <mergeCell ref="A8:C9"/>
    <mergeCell ref="A26:C27"/>
    <mergeCell ref="A46:C47"/>
    <mergeCell ref="A28:C29"/>
    <mergeCell ref="A30:C31"/>
    <mergeCell ref="A32:C33"/>
    <mergeCell ref="A36:C36"/>
    <mergeCell ref="A44:C45"/>
  </mergeCells>
  <hyperlinks>
    <hyperlink ref="A4:C5" location="Landing!A1" display="Home" xr:uid="{63A17877-3667-4D0F-9384-C73FB71C0D9C}"/>
    <hyperlink ref="A10:C11" location="SpaceUT!A1" display="- Utilities" xr:uid="{A8A0A810-5594-4861-85C4-3D81BFDC0D38}"/>
    <hyperlink ref="A12:C13" location="SpaceSA!A1" display="- Safety" xr:uid="{234AB703-7838-4BC5-B810-04190FEA7758}"/>
    <hyperlink ref="A14:C15" location="SpaceFL!A1" display="- Flooring" xr:uid="{6D38322E-9784-4C80-8B47-3703D326A818}"/>
    <hyperlink ref="A16:C17" location="SpaceCL!A1" display="- Cleaning" xr:uid="{2B206C73-FBAB-4F01-AC3A-F3C6B1CC6608}"/>
    <hyperlink ref="A26:C27" location="SpaceGR!A1" display="- Graphics &amp; Rigging" xr:uid="{73E3C8B6-4379-40E9-A507-9932543385BA}"/>
    <hyperlink ref="A28:C29" location="SpaceCD!A1" display="Your contact details" xr:uid="{CA37976F-CA66-4ADE-A293-705ABBFB0E6D}"/>
    <hyperlink ref="A30:C31" location="SpaceOS!A1" display="Order summary" xr:uid="{E2B913B0-3344-415D-93B3-2FA9279B6B9C}"/>
    <hyperlink ref="A32:C33" location="SpaceTC!A1" display="Terms and Conditions" xr:uid="{CAE2A28A-DE47-4E2E-ACC1-5BEB4664F7FC}"/>
    <hyperlink ref="A20:C21" location="'SpaceCA (2)'!A1" display="- Catering - Lunch/Dinner" xr:uid="{A91F81A0-9A36-4244-9C8A-FF520E49D2C0}"/>
    <hyperlink ref="A22:C23" location="'SpaceCA (3)'!A1" display="- Catering - Alcohol" xr:uid="{2989C66D-22E6-4091-931D-881EF1CCCDC8}"/>
    <hyperlink ref="A24:C25" location="'SpaceCA (4)'!A1" display="- Catering - Hygiene" xr:uid="{5E6E2AFC-AB7A-4380-945F-F5740E05EE4A}"/>
    <hyperlink ref="A6:C7" location="SpaceO!A1" display="Important information" xr:uid="{7DCFA90F-AFF0-4603-A214-6E8BD5173B35}"/>
    <hyperlink ref="A8:C9" location="SpaceEI!A1" display=" - Event IT" xr:uid="{318CD133-A00C-4989-95FA-9D6DADE9FE05}"/>
    <hyperlink ref="A18:C19" location="SpaceCA!A1" display="- Catering - Breakfast" xr:uid="{9E669915-5EF7-4175-84CC-54DD3F8C7394}"/>
    <hyperlink ref="A44" r:id="rId1" display="eventorders.nec@necgroup.co.uk" xr:uid="{6DDF844A-7918-4D80-A6D2-7441890392DB}"/>
    <hyperlink ref="A44:C45" r:id="rId2" display="Click here to speak to our team!" xr:uid="{7300DA6A-CAA1-48FB-997F-3CFC4EA94EA4}"/>
  </hyperlinks>
  <printOptions horizontalCentered="1" verticalCentered="1"/>
  <pageMargins left="0.23622047244094491" right="0.23622047244094491" top="0.35433070866141736" bottom="0.35433070866141736" header="0.31496062992125984" footer="0.31496062992125984"/>
  <pageSetup paperSize="9" scale="82" orientation="landscape"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5CF7D-DDAA-4298-B6DD-8135AA185D94}">
  <sheetPr>
    <tabColor rgb="FF162A3A"/>
    <pageSetUpPr autoPageBreaks="0" fitToPage="1"/>
  </sheetPr>
  <dimension ref="A1:AH115"/>
  <sheetViews>
    <sheetView showRowColHeaders="0" zoomScaleNormal="100" workbookViewId="0">
      <selection activeCell="A4" sqref="A4:C5"/>
    </sheetView>
  </sheetViews>
  <sheetFormatPr defaultColWidth="8.85546875" defaultRowHeight="15" x14ac:dyDescent="0.25"/>
  <cols>
    <col min="1" max="3" width="10.5703125" style="78" customWidth="1"/>
    <col min="4" max="4" width="4.5703125" style="1" customWidth="1"/>
    <col min="5" max="7" width="8.140625" style="1" customWidth="1"/>
    <col min="8" max="8" width="9.42578125" style="1" customWidth="1"/>
    <col min="9" max="16" width="7.5703125" style="1" customWidth="1"/>
    <col min="17" max="17" width="9.5703125" style="1" customWidth="1"/>
    <col min="18" max="18" width="5.5703125" style="1" customWidth="1"/>
    <col min="19" max="19" width="8.28515625" style="257" bestFit="1" customWidth="1"/>
    <col min="20" max="20" width="13.7109375" style="1" bestFit="1" customWidth="1"/>
    <col min="21" max="21" width="5.5703125" style="1" customWidth="1"/>
    <col min="22" max="22" width="8.28515625" style="257" bestFit="1" customWidth="1"/>
    <col min="23" max="23" width="13.7109375" style="1" bestFit="1" customWidth="1"/>
    <col min="24" max="24" width="5.5703125" style="1" customWidth="1"/>
    <col min="25" max="25" width="8.28515625" style="257" bestFit="1" customWidth="1"/>
    <col min="26" max="26" width="13.7109375" style="1" bestFit="1" customWidth="1"/>
    <col min="27" max="27" width="9.5703125" style="1" customWidth="1"/>
    <col min="28" max="28" width="11.42578125" style="1" bestFit="1" customWidth="1"/>
    <col min="29" max="31" width="8.85546875" style="1" hidden="1" customWidth="1"/>
    <col min="32" max="16384" width="8.85546875" style="1"/>
  </cols>
  <sheetData>
    <row r="1" spans="1:34" s="78" customFormat="1" ht="36" customHeight="1" x14ac:dyDescent="0.2">
      <c r="A1" s="541" t="s">
        <v>4</v>
      </c>
      <c r="B1" s="541"/>
      <c r="C1" s="541"/>
      <c r="E1" s="79" t="str">
        <f>Landing!B2</f>
        <v>NEC Products and Services Order Form 2024 - 2025</v>
      </c>
      <c r="K1" s="80"/>
      <c r="L1" s="80"/>
      <c r="M1" s="72"/>
      <c r="Q1" s="554" t="s">
        <v>709</v>
      </c>
      <c r="R1" s="554"/>
      <c r="S1" s="554"/>
      <c r="T1" s="554"/>
      <c r="U1" s="554"/>
      <c r="V1" s="554"/>
      <c r="W1" s="554"/>
      <c r="X1" s="554"/>
      <c r="Y1" s="554"/>
      <c r="Z1" s="554"/>
      <c r="AA1" s="554"/>
    </row>
    <row r="2" spans="1:34" ht="15" customHeight="1" x14ac:dyDescent="0.25">
      <c r="A2" s="723"/>
      <c r="B2" s="723"/>
      <c r="C2" s="723"/>
      <c r="D2" s="73"/>
      <c r="E2" s="73"/>
      <c r="F2" s="73"/>
      <c r="G2" s="73"/>
      <c r="H2" s="73"/>
      <c r="I2" s="73"/>
      <c r="J2" s="73"/>
      <c r="K2" s="73"/>
      <c r="L2" s="73"/>
      <c r="M2" s="73"/>
      <c r="N2" s="73"/>
      <c r="O2" s="73"/>
      <c r="P2" s="73"/>
      <c r="Q2" s="73"/>
      <c r="R2" s="73"/>
      <c r="S2" s="247"/>
      <c r="T2" s="73"/>
      <c r="U2" s="73"/>
      <c r="V2" s="247"/>
      <c r="W2" s="73"/>
      <c r="X2" s="73"/>
      <c r="Y2" s="247"/>
      <c r="Z2" s="73"/>
      <c r="AA2" s="73"/>
      <c r="AB2" s="73"/>
      <c r="AC2" s="661" t="s">
        <v>841</v>
      </c>
      <c r="AD2" s="661"/>
      <c r="AE2" s="661"/>
      <c r="AF2" s="73"/>
      <c r="AG2" s="73"/>
      <c r="AH2" s="73"/>
    </row>
    <row r="3" spans="1:34" ht="15" customHeight="1" x14ac:dyDescent="0.25">
      <c r="A3" s="724"/>
      <c r="B3" s="724"/>
      <c r="C3" s="724"/>
      <c r="D3" s="73"/>
      <c r="E3" s="298"/>
      <c r="F3" s="298"/>
      <c r="G3" s="298"/>
      <c r="H3" s="298"/>
      <c r="I3" s="298"/>
      <c r="J3" s="298"/>
      <c r="K3" s="298"/>
      <c r="L3" s="298"/>
      <c r="M3" s="298"/>
      <c r="N3" s="298"/>
      <c r="O3" s="298"/>
      <c r="P3" s="298"/>
      <c r="Q3" s="298"/>
      <c r="R3" s="656" t="s">
        <v>240</v>
      </c>
      <c r="S3" s="672"/>
      <c r="T3" s="672"/>
      <c r="U3" s="672"/>
      <c r="V3" s="672"/>
      <c r="W3" s="672"/>
      <c r="X3" s="672"/>
      <c r="Y3" s="672"/>
      <c r="Z3" s="673"/>
      <c r="AA3" s="298"/>
      <c r="AB3" s="298"/>
      <c r="AC3" s="662"/>
      <c r="AD3" s="662"/>
      <c r="AE3" s="662"/>
      <c r="AF3" s="73"/>
      <c r="AG3" s="73"/>
      <c r="AH3" s="73"/>
    </row>
    <row r="4" spans="1:34" ht="15" customHeight="1" x14ac:dyDescent="0.25">
      <c r="A4" s="584" t="s">
        <v>6</v>
      </c>
      <c r="B4" s="585"/>
      <c r="C4" s="586"/>
      <c r="D4" s="73"/>
      <c r="E4" s="602" t="s">
        <v>32</v>
      </c>
      <c r="F4" s="582"/>
      <c r="G4" s="582"/>
      <c r="H4" s="583"/>
      <c r="I4" s="455" t="s">
        <v>33</v>
      </c>
      <c r="J4" s="456"/>
      <c r="K4" s="456"/>
      <c r="L4" s="456"/>
      <c r="M4" s="456"/>
      <c r="N4" s="456"/>
      <c r="O4" s="456"/>
      <c r="P4" s="457"/>
      <c r="Q4" s="458" t="s">
        <v>637</v>
      </c>
      <c r="R4" s="459" t="s">
        <v>258</v>
      </c>
      <c r="S4" s="460" t="s">
        <v>165</v>
      </c>
      <c r="T4" s="459" t="s">
        <v>219</v>
      </c>
      <c r="U4" s="459" t="s">
        <v>258</v>
      </c>
      <c r="V4" s="460" t="s">
        <v>165</v>
      </c>
      <c r="W4" s="459" t="s">
        <v>219</v>
      </c>
      <c r="X4" s="459" t="s">
        <v>258</v>
      </c>
      <c r="Y4" s="460" t="s">
        <v>165</v>
      </c>
      <c r="Z4" s="461" t="s">
        <v>219</v>
      </c>
      <c r="AA4" s="458" t="s">
        <v>715</v>
      </c>
      <c r="AB4" s="462" t="s">
        <v>256</v>
      </c>
      <c r="AC4" s="449" t="s">
        <v>265</v>
      </c>
      <c r="AD4" s="449" t="s">
        <v>36</v>
      </c>
      <c r="AE4" s="449" t="s">
        <v>37</v>
      </c>
      <c r="AF4" s="73"/>
      <c r="AG4" s="73"/>
      <c r="AH4" s="73"/>
    </row>
    <row r="5" spans="1:34" ht="15" customHeight="1" x14ac:dyDescent="0.25">
      <c r="A5" s="587"/>
      <c r="B5" s="588"/>
      <c r="C5" s="589"/>
      <c r="D5" s="73"/>
      <c r="E5" s="555" t="s">
        <v>640</v>
      </c>
      <c r="F5" s="556"/>
      <c r="G5" s="556"/>
      <c r="H5" s="556"/>
      <c r="I5" s="329"/>
      <c r="J5" s="329"/>
      <c r="K5" s="329"/>
      <c r="L5" s="329"/>
      <c r="M5" s="330"/>
      <c r="N5" s="329"/>
      <c r="O5" s="329"/>
      <c r="P5" s="331"/>
      <c r="Q5" s="332"/>
      <c r="R5" s="340">
        <f>IF(SUM(R7:R12)&gt;0,9999,0)</f>
        <v>0</v>
      </c>
      <c r="S5" s="334"/>
      <c r="T5" s="332"/>
      <c r="U5" s="340">
        <f>IF(SUM(U7:U12)&gt;0,9999,0)</f>
        <v>0</v>
      </c>
      <c r="V5" s="334"/>
      <c r="W5" s="332"/>
      <c r="X5" s="340">
        <f>IF(SUM(X7:X12)&gt;0,9999,0)</f>
        <v>0</v>
      </c>
      <c r="Y5" s="334"/>
      <c r="Z5" s="332"/>
      <c r="AA5" s="340">
        <f>IF(SUM(AA7:AA12)&gt;0,9999,0)</f>
        <v>0</v>
      </c>
      <c r="AB5" s="335"/>
      <c r="AC5" s="444"/>
      <c r="AD5" s="444"/>
      <c r="AE5" s="444"/>
      <c r="AF5" s="73"/>
      <c r="AG5" s="73"/>
      <c r="AH5" s="73"/>
    </row>
    <row r="6" spans="1:34" ht="15" customHeight="1" x14ac:dyDescent="0.25">
      <c r="A6" s="532" t="s">
        <v>8</v>
      </c>
      <c r="B6" s="533"/>
      <c r="C6" s="534"/>
      <c r="D6" s="73"/>
      <c r="E6" s="659" t="s">
        <v>202</v>
      </c>
      <c r="F6" s="570"/>
      <c r="G6" s="570"/>
      <c r="H6" s="674"/>
      <c r="I6" s="669" t="s">
        <v>264</v>
      </c>
      <c r="J6" s="670"/>
      <c r="K6" s="670"/>
      <c r="L6" s="670"/>
      <c r="M6" s="670"/>
      <c r="N6" s="670"/>
      <c r="O6" s="670"/>
      <c r="P6" s="671"/>
      <c r="Q6" s="237">
        <v>97.15</v>
      </c>
      <c r="R6" s="469"/>
      <c r="S6" s="248"/>
      <c r="T6" s="239"/>
      <c r="U6" s="469"/>
      <c r="V6" s="259"/>
      <c r="W6" s="240"/>
      <c r="X6" s="469"/>
      <c r="Y6" s="261"/>
      <c r="Z6" s="241"/>
      <c r="AA6" s="498">
        <f t="shared" ref="AA6:AA45" si="0">SUM(R6,U6,X6)</f>
        <v>0</v>
      </c>
      <c r="AB6" s="224">
        <f t="shared" ref="AB6:AB45" si="1">$Q6*AA6</f>
        <v>0</v>
      </c>
      <c r="AC6" s="443">
        <f>$Q6*$AA6</f>
        <v>0</v>
      </c>
      <c r="AD6" s="443">
        <f>$Q6*$AA6</f>
        <v>0</v>
      </c>
      <c r="AE6" s="443">
        <f>$Q6*$AA6</f>
        <v>0</v>
      </c>
      <c r="AF6" s="73"/>
      <c r="AG6" s="73"/>
      <c r="AH6" s="73"/>
    </row>
    <row r="7" spans="1:34" ht="15" customHeight="1" x14ac:dyDescent="0.25">
      <c r="A7" s="535"/>
      <c r="B7" s="536"/>
      <c r="C7" s="537"/>
      <c r="D7" s="73"/>
      <c r="E7" s="678" t="s">
        <v>775</v>
      </c>
      <c r="F7" s="679"/>
      <c r="G7" s="679"/>
      <c r="H7" s="680"/>
      <c r="I7" s="341" t="s">
        <v>774</v>
      </c>
      <c r="J7" s="342"/>
      <c r="K7" s="342"/>
      <c r="L7" s="342"/>
      <c r="M7" s="342"/>
      <c r="N7" s="342"/>
      <c r="O7" s="342"/>
      <c r="P7" s="343"/>
      <c r="Q7" s="236">
        <v>30.2</v>
      </c>
      <c r="R7" s="469"/>
      <c r="S7" s="248"/>
      <c r="T7" s="239"/>
      <c r="U7" s="469"/>
      <c r="V7" s="259"/>
      <c r="W7" s="240"/>
      <c r="X7" s="469"/>
      <c r="Y7" s="261"/>
      <c r="Z7" s="241"/>
      <c r="AA7" s="498">
        <f t="shared" si="0"/>
        <v>0</v>
      </c>
      <c r="AB7" s="224">
        <f t="shared" si="1"/>
        <v>0</v>
      </c>
      <c r="AC7" s="443">
        <f t="shared" ref="AC7:AE12" si="2">$Q7*$AA7</f>
        <v>0</v>
      </c>
      <c r="AD7" s="443">
        <f t="shared" si="2"/>
        <v>0</v>
      </c>
      <c r="AE7" s="443">
        <f t="shared" si="2"/>
        <v>0</v>
      </c>
      <c r="AF7" s="73"/>
      <c r="AG7" s="73"/>
      <c r="AH7" s="73"/>
    </row>
    <row r="8" spans="1:34" ht="15" customHeight="1" x14ac:dyDescent="0.25">
      <c r="A8" s="532" t="s">
        <v>843</v>
      </c>
      <c r="B8" s="533"/>
      <c r="C8" s="534"/>
      <c r="D8" s="73"/>
      <c r="E8" s="654" t="s">
        <v>776</v>
      </c>
      <c r="F8" s="558"/>
      <c r="G8" s="558"/>
      <c r="H8" s="663"/>
      <c r="I8" s="344" t="s">
        <v>774</v>
      </c>
      <c r="J8" s="345"/>
      <c r="K8" s="345"/>
      <c r="L8" s="345"/>
      <c r="M8" s="345"/>
      <c r="N8" s="345"/>
      <c r="O8" s="345"/>
      <c r="P8" s="346"/>
      <c r="Q8" s="157">
        <v>28.05</v>
      </c>
      <c r="R8" s="469"/>
      <c r="S8" s="248"/>
      <c r="T8" s="239"/>
      <c r="U8" s="469"/>
      <c r="V8" s="259"/>
      <c r="W8" s="240"/>
      <c r="X8" s="469"/>
      <c r="Y8" s="261"/>
      <c r="Z8" s="241"/>
      <c r="AA8" s="498">
        <f t="shared" si="0"/>
        <v>0</v>
      </c>
      <c r="AB8" s="224">
        <f t="shared" si="1"/>
        <v>0</v>
      </c>
      <c r="AC8" s="443">
        <f t="shared" si="2"/>
        <v>0</v>
      </c>
      <c r="AD8" s="443">
        <f t="shared" si="2"/>
        <v>0</v>
      </c>
      <c r="AE8" s="443">
        <f t="shared" si="2"/>
        <v>0</v>
      </c>
      <c r="AF8" s="73"/>
      <c r="AG8" s="73"/>
      <c r="AH8" s="73"/>
    </row>
    <row r="9" spans="1:34" ht="15" customHeight="1" x14ac:dyDescent="0.25">
      <c r="A9" s="535"/>
      <c r="B9" s="536"/>
      <c r="C9" s="537"/>
      <c r="D9" s="73"/>
      <c r="E9" s="654" t="s">
        <v>777</v>
      </c>
      <c r="F9" s="558"/>
      <c r="G9" s="558"/>
      <c r="H9" s="663"/>
      <c r="I9" s="344" t="s">
        <v>774</v>
      </c>
      <c r="J9" s="345"/>
      <c r="K9" s="345"/>
      <c r="L9" s="345"/>
      <c r="M9" s="345"/>
      <c r="N9" s="345"/>
      <c r="O9" s="345"/>
      <c r="P9" s="346"/>
      <c r="Q9" s="157">
        <v>28.05</v>
      </c>
      <c r="R9" s="469"/>
      <c r="S9" s="248"/>
      <c r="T9" s="239"/>
      <c r="U9" s="469"/>
      <c r="V9" s="259"/>
      <c r="W9" s="240"/>
      <c r="X9" s="469"/>
      <c r="Y9" s="261"/>
      <c r="Z9" s="241"/>
      <c r="AA9" s="498">
        <f t="shared" si="0"/>
        <v>0</v>
      </c>
      <c r="AB9" s="224">
        <f t="shared" si="1"/>
        <v>0</v>
      </c>
      <c r="AC9" s="443">
        <f t="shared" si="2"/>
        <v>0</v>
      </c>
      <c r="AD9" s="443">
        <f t="shared" si="2"/>
        <v>0</v>
      </c>
      <c r="AE9" s="443">
        <f t="shared" si="2"/>
        <v>0</v>
      </c>
      <c r="AF9" s="73"/>
      <c r="AG9" s="73"/>
      <c r="AH9" s="73"/>
    </row>
    <row r="10" spans="1:34" ht="15" customHeight="1" x14ac:dyDescent="0.25">
      <c r="A10" s="532" t="s">
        <v>703</v>
      </c>
      <c r="B10" s="533"/>
      <c r="C10" s="534"/>
      <c r="D10" s="73"/>
      <c r="E10" s="654" t="s">
        <v>779</v>
      </c>
      <c r="F10" s="558"/>
      <c r="G10" s="558"/>
      <c r="H10" s="663"/>
      <c r="I10" s="344" t="s">
        <v>774</v>
      </c>
      <c r="J10" s="345"/>
      <c r="K10" s="345"/>
      <c r="L10" s="345"/>
      <c r="M10" s="345"/>
      <c r="N10" s="345"/>
      <c r="O10" s="345"/>
      <c r="P10" s="346"/>
      <c r="Q10" s="157">
        <v>30.2</v>
      </c>
      <c r="R10" s="469"/>
      <c r="S10" s="248"/>
      <c r="T10" s="239"/>
      <c r="U10" s="469"/>
      <c r="V10" s="259"/>
      <c r="W10" s="240"/>
      <c r="X10" s="469"/>
      <c r="Y10" s="261"/>
      <c r="Z10" s="241"/>
      <c r="AA10" s="498">
        <f t="shared" si="0"/>
        <v>0</v>
      </c>
      <c r="AB10" s="224">
        <f t="shared" si="1"/>
        <v>0</v>
      </c>
      <c r="AC10" s="443">
        <f t="shared" si="2"/>
        <v>0</v>
      </c>
      <c r="AD10" s="443">
        <f t="shared" si="2"/>
        <v>0</v>
      </c>
      <c r="AE10" s="443">
        <f t="shared" si="2"/>
        <v>0</v>
      </c>
      <c r="AF10" s="73"/>
      <c r="AG10" s="73"/>
      <c r="AH10" s="73"/>
    </row>
    <row r="11" spans="1:34" ht="15" customHeight="1" x14ac:dyDescent="0.25">
      <c r="A11" s="535"/>
      <c r="B11" s="536"/>
      <c r="C11" s="537"/>
      <c r="D11" s="73"/>
      <c r="E11" s="654" t="s">
        <v>778</v>
      </c>
      <c r="F11" s="558"/>
      <c r="G11" s="558"/>
      <c r="H11" s="663"/>
      <c r="I11" s="344" t="s">
        <v>789</v>
      </c>
      <c r="J11" s="345"/>
      <c r="K11" s="345"/>
      <c r="L11" s="345"/>
      <c r="M11" s="345"/>
      <c r="N11" s="345"/>
      <c r="O11" s="345"/>
      <c r="P11" s="346"/>
      <c r="Q11" s="157">
        <v>29.15</v>
      </c>
      <c r="R11" s="469"/>
      <c r="S11" s="248"/>
      <c r="T11" s="239"/>
      <c r="U11" s="469"/>
      <c r="V11" s="259"/>
      <c r="W11" s="240"/>
      <c r="X11" s="469"/>
      <c r="Y11" s="261"/>
      <c r="Z11" s="241"/>
      <c r="AA11" s="498">
        <f t="shared" si="0"/>
        <v>0</v>
      </c>
      <c r="AB11" s="224">
        <f t="shared" si="1"/>
        <v>0</v>
      </c>
      <c r="AC11" s="443">
        <f t="shared" si="2"/>
        <v>0</v>
      </c>
      <c r="AD11" s="443">
        <f t="shared" si="2"/>
        <v>0</v>
      </c>
      <c r="AE11" s="443">
        <f t="shared" si="2"/>
        <v>0</v>
      </c>
      <c r="AF11" s="73"/>
      <c r="AG11" s="73"/>
      <c r="AH11" s="73"/>
    </row>
    <row r="12" spans="1:34" ht="15" customHeight="1" x14ac:dyDescent="0.25">
      <c r="A12" s="532" t="s">
        <v>704</v>
      </c>
      <c r="B12" s="533"/>
      <c r="C12" s="534"/>
      <c r="D12" s="73"/>
      <c r="E12" s="654" t="s">
        <v>780</v>
      </c>
      <c r="F12" s="558"/>
      <c r="G12" s="558"/>
      <c r="H12" s="663"/>
      <c r="I12" s="557" t="s">
        <v>788</v>
      </c>
      <c r="J12" s="558"/>
      <c r="K12" s="558"/>
      <c r="L12" s="558"/>
      <c r="M12" s="558"/>
      <c r="N12" s="558"/>
      <c r="O12" s="558"/>
      <c r="P12" s="609"/>
      <c r="Q12" s="157">
        <v>29.15</v>
      </c>
      <c r="R12" s="469"/>
      <c r="S12" s="248"/>
      <c r="T12" s="239"/>
      <c r="U12" s="469"/>
      <c r="V12" s="259"/>
      <c r="W12" s="240"/>
      <c r="X12" s="469"/>
      <c r="Y12" s="261"/>
      <c r="Z12" s="241"/>
      <c r="AA12" s="498">
        <f t="shared" si="0"/>
        <v>0</v>
      </c>
      <c r="AB12" s="224">
        <f t="shared" si="1"/>
        <v>0</v>
      </c>
      <c r="AC12" s="443">
        <f t="shared" si="2"/>
        <v>0</v>
      </c>
      <c r="AD12" s="443">
        <f t="shared" si="2"/>
        <v>0</v>
      </c>
      <c r="AE12" s="443">
        <f t="shared" si="2"/>
        <v>0</v>
      </c>
      <c r="AF12" s="73"/>
      <c r="AG12" s="73"/>
      <c r="AH12" s="73"/>
    </row>
    <row r="13" spans="1:34" ht="15" customHeight="1" x14ac:dyDescent="0.25">
      <c r="A13" s="535"/>
      <c r="B13" s="536"/>
      <c r="C13" s="537"/>
      <c r="D13" s="73"/>
      <c r="E13" s="555" t="s">
        <v>195</v>
      </c>
      <c r="F13" s="556"/>
      <c r="G13" s="556"/>
      <c r="H13" s="556"/>
      <c r="I13" s="184"/>
      <c r="J13" s="184"/>
      <c r="K13" s="184"/>
      <c r="L13" s="184"/>
      <c r="M13" s="184"/>
      <c r="N13" s="184"/>
      <c r="O13" s="184"/>
      <c r="P13" s="299"/>
      <c r="Q13" s="222"/>
      <c r="R13" s="340">
        <f>IF(SUM(R14:R19)&gt;0,9999,0)</f>
        <v>0</v>
      </c>
      <c r="S13" s="249"/>
      <c r="T13" s="184"/>
      <c r="U13" s="340">
        <f>IF(SUM(U14:U19)&gt;0,9999,0)</f>
        <v>0</v>
      </c>
      <c r="V13" s="249"/>
      <c r="W13" s="184"/>
      <c r="X13" s="297">
        <f>IF(SUM(X14:X19)&gt;0,9999,0)</f>
        <v>0</v>
      </c>
      <c r="Y13" s="249"/>
      <c r="Z13" s="184"/>
      <c r="AA13" s="347">
        <f>IF(SUM(AA14:AA19)&gt;0,9999,0)</f>
        <v>0</v>
      </c>
      <c r="AB13" s="233"/>
      <c r="AC13" s="448"/>
      <c r="AD13" s="448"/>
      <c r="AE13" s="448"/>
      <c r="AF13" s="73"/>
      <c r="AG13" s="73"/>
      <c r="AH13" s="73"/>
    </row>
    <row r="14" spans="1:34" ht="15" customHeight="1" x14ac:dyDescent="0.25">
      <c r="A14" s="591" t="s">
        <v>705</v>
      </c>
      <c r="B14" s="592"/>
      <c r="C14" s="593"/>
      <c r="D14" s="73"/>
      <c r="E14" s="659" t="s">
        <v>781</v>
      </c>
      <c r="F14" s="570"/>
      <c r="G14" s="570"/>
      <c r="H14" s="674"/>
      <c r="I14" s="569" t="s">
        <v>782</v>
      </c>
      <c r="J14" s="570"/>
      <c r="K14" s="570"/>
      <c r="L14" s="570"/>
      <c r="M14" s="570"/>
      <c r="N14" s="570"/>
      <c r="O14" s="570"/>
      <c r="P14" s="664"/>
      <c r="Q14" s="157">
        <v>17.100000000000001</v>
      </c>
      <c r="R14" s="469"/>
      <c r="S14" s="248"/>
      <c r="T14" s="239"/>
      <c r="U14" s="469"/>
      <c r="V14" s="259"/>
      <c r="W14" s="240"/>
      <c r="X14" s="469"/>
      <c r="Y14" s="261"/>
      <c r="Z14" s="241"/>
      <c r="AA14" s="498">
        <f t="shared" si="0"/>
        <v>0</v>
      </c>
      <c r="AB14" s="224">
        <f t="shared" si="1"/>
        <v>0</v>
      </c>
      <c r="AC14" s="443">
        <f t="shared" ref="AC14:AE19" si="3">$Q14*$AA14</f>
        <v>0</v>
      </c>
      <c r="AD14" s="443">
        <f t="shared" si="3"/>
        <v>0</v>
      </c>
      <c r="AE14" s="443">
        <f t="shared" si="3"/>
        <v>0</v>
      </c>
      <c r="AF14" s="73"/>
      <c r="AG14" s="73"/>
      <c r="AH14" s="73"/>
    </row>
    <row r="15" spans="1:34" ht="15" customHeight="1" x14ac:dyDescent="0.25">
      <c r="A15" s="594"/>
      <c r="B15" s="595"/>
      <c r="C15" s="596"/>
      <c r="D15" s="73"/>
      <c r="E15" s="654" t="s">
        <v>786</v>
      </c>
      <c r="F15" s="558"/>
      <c r="G15" s="558"/>
      <c r="H15" s="663"/>
      <c r="I15" s="557" t="s">
        <v>787</v>
      </c>
      <c r="J15" s="558"/>
      <c r="K15" s="558"/>
      <c r="L15" s="558"/>
      <c r="M15" s="558"/>
      <c r="N15" s="558"/>
      <c r="O15" s="558"/>
      <c r="P15" s="609"/>
      <c r="Q15" s="157">
        <v>6.4</v>
      </c>
      <c r="R15" s="469"/>
      <c r="S15" s="248"/>
      <c r="T15" s="239"/>
      <c r="U15" s="469"/>
      <c r="V15" s="259"/>
      <c r="W15" s="240"/>
      <c r="X15" s="469"/>
      <c r="Y15" s="261"/>
      <c r="Z15" s="241"/>
      <c r="AA15" s="498">
        <f t="shared" si="0"/>
        <v>0</v>
      </c>
      <c r="AB15" s="224">
        <f t="shared" si="1"/>
        <v>0</v>
      </c>
      <c r="AC15" s="443">
        <f t="shared" si="3"/>
        <v>0</v>
      </c>
      <c r="AD15" s="443">
        <f t="shared" si="3"/>
        <v>0</v>
      </c>
      <c r="AE15" s="443">
        <f t="shared" si="3"/>
        <v>0</v>
      </c>
      <c r="AF15" s="73"/>
      <c r="AG15" s="73"/>
      <c r="AH15" s="73"/>
    </row>
    <row r="16" spans="1:34" ht="15" customHeight="1" x14ac:dyDescent="0.25">
      <c r="A16" s="532" t="s">
        <v>706</v>
      </c>
      <c r="B16" s="533"/>
      <c r="C16" s="534"/>
      <c r="D16" s="73"/>
      <c r="E16" s="654" t="s">
        <v>783</v>
      </c>
      <c r="F16" s="558"/>
      <c r="G16" s="558"/>
      <c r="H16" s="663"/>
      <c r="I16" s="557" t="s">
        <v>784</v>
      </c>
      <c r="J16" s="558"/>
      <c r="K16" s="558"/>
      <c r="L16" s="558"/>
      <c r="M16" s="558"/>
      <c r="N16" s="558"/>
      <c r="O16" s="558"/>
      <c r="P16" s="609"/>
      <c r="Q16" s="157">
        <v>6.4</v>
      </c>
      <c r="R16" s="469"/>
      <c r="S16" s="248"/>
      <c r="T16" s="239"/>
      <c r="U16" s="469"/>
      <c r="V16" s="259"/>
      <c r="W16" s="240"/>
      <c r="X16" s="469"/>
      <c r="Y16" s="261"/>
      <c r="Z16" s="241"/>
      <c r="AA16" s="498">
        <f t="shared" si="0"/>
        <v>0</v>
      </c>
      <c r="AB16" s="224">
        <f t="shared" si="1"/>
        <v>0</v>
      </c>
      <c r="AC16" s="443">
        <f t="shared" si="3"/>
        <v>0</v>
      </c>
      <c r="AD16" s="443">
        <f t="shared" si="3"/>
        <v>0</v>
      </c>
      <c r="AE16" s="443">
        <f t="shared" si="3"/>
        <v>0</v>
      </c>
      <c r="AF16" s="73"/>
      <c r="AG16" s="73"/>
      <c r="AH16" s="73"/>
    </row>
    <row r="17" spans="1:34" ht="15" customHeight="1" x14ac:dyDescent="0.25">
      <c r="A17" s="535"/>
      <c r="B17" s="536"/>
      <c r="C17" s="537"/>
      <c r="D17" s="73"/>
      <c r="E17" s="654" t="s">
        <v>196</v>
      </c>
      <c r="F17" s="558"/>
      <c r="G17" s="558"/>
      <c r="H17" s="663"/>
      <c r="I17" s="557" t="s">
        <v>784</v>
      </c>
      <c r="J17" s="558"/>
      <c r="K17" s="558"/>
      <c r="L17" s="558"/>
      <c r="M17" s="558"/>
      <c r="N17" s="558"/>
      <c r="O17" s="558"/>
      <c r="P17" s="609"/>
      <c r="Q17" s="157">
        <v>6.4</v>
      </c>
      <c r="R17" s="469"/>
      <c r="S17" s="248"/>
      <c r="T17" s="239"/>
      <c r="U17" s="469"/>
      <c r="V17" s="259"/>
      <c r="W17" s="240"/>
      <c r="X17" s="469"/>
      <c r="Y17" s="261"/>
      <c r="Z17" s="241"/>
      <c r="AA17" s="498">
        <f t="shared" si="0"/>
        <v>0</v>
      </c>
      <c r="AB17" s="224">
        <f t="shared" si="1"/>
        <v>0</v>
      </c>
      <c r="AC17" s="443">
        <f t="shared" si="3"/>
        <v>0</v>
      </c>
      <c r="AD17" s="443">
        <f t="shared" si="3"/>
        <v>0</v>
      </c>
      <c r="AE17" s="443">
        <f t="shared" si="3"/>
        <v>0</v>
      </c>
      <c r="AF17" s="73"/>
      <c r="AG17" s="73"/>
      <c r="AH17" s="73"/>
    </row>
    <row r="18" spans="1:34" ht="15" customHeight="1" x14ac:dyDescent="0.25">
      <c r="A18" s="532" t="s">
        <v>707</v>
      </c>
      <c r="B18" s="533"/>
      <c r="C18" s="534"/>
      <c r="D18" s="73"/>
      <c r="E18" s="654" t="s">
        <v>197</v>
      </c>
      <c r="F18" s="558"/>
      <c r="G18" s="558"/>
      <c r="H18" s="663"/>
      <c r="I18" s="557" t="s">
        <v>785</v>
      </c>
      <c r="J18" s="558"/>
      <c r="K18" s="558"/>
      <c r="L18" s="558"/>
      <c r="M18" s="558"/>
      <c r="N18" s="558"/>
      <c r="O18" s="558"/>
      <c r="P18" s="609"/>
      <c r="Q18" s="157">
        <v>6.4</v>
      </c>
      <c r="R18" s="469"/>
      <c r="S18" s="248"/>
      <c r="T18" s="239"/>
      <c r="U18" s="469"/>
      <c r="V18" s="259"/>
      <c r="W18" s="240"/>
      <c r="X18" s="469"/>
      <c r="Y18" s="261"/>
      <c r="Z18" s="241"/>
      <c r="AA18" s="498">
        <f t="shared" si="0"/>
        <v>0</v>
      </c>
      <c r="AB18" s="224">
        <f t="shared" si="1"/>
        <v>0</v>
      </c>
      <c r="AC18" s="443">
        <f t="shared" si="3"/>
        <v>0</v>
      </c>
      <c r="AD18" s="443">
        <f t="shared" si="3"/>
        <v>0</v>
      </c>
      <c r="AE18" s="443">
        <f t="shared" si="3"/>
        <v>0</v>
      </c>
      <c r="AF18" s="73"/>
      <c r="AG18" s="73"/>
      <c r="AH18" s="73"/>
    </row>
    <row r="19" spans="1:34" ht="15" customHeight="1" x14ac:dyDescent="0.25">
      <c r="A19" s="535"/>
      <c r="B19" s="536"/>
      <c r="C19" s="537"/>
      <c r="D19" s="73"/>
      <c r="E19" s="655" t="s">
        <v>744</v>
      </c>
      <c r="F19" s="560"/>
      <c r="G19" s="560"/>
      <c r="H19" s="675"/>
      <c r="I19" s="559" t="s">
        <v>753</v>
      </c>
      <c r="J19" s="560"/>
      <c r="K19" s="560"/>
      <c r="L19" s="560"/>
      <c r="M19" s="560"/>
      <c r="N19" s="560"/>
      <c r="O19" s="560"/>
      <c r="P19" s="676"/>
      <c r="Q19" s="157">
        <v>6.4</v>
      </c>
      <c r="R19" s="469"/>
      <c r="S19" s="248"/>
      <c r="T19" s="239"/>
      <c r="U19" s="469"/>
      <c r="V19" s="259"/>
      <c r="W19" s="240"/>
      <c r="X19" s="469"/>
      <c r="Y19" s="261"/>
      <c r="Z19" s="241"/>
      <c r="AA19" s="498">
        <f t="shared" si="0"/>
        <v>0</v>
      </c>
      <c r="AB19" s="224">
        <f t="shared" si="1"/>
        <v>0</v>
      </c>
      <c r="AC19" s="443">
        <f t="shared" si="3"/>
        <v>0</v>
      </c>
      <c r="AD19" s="443">
        <f t="shared" si="3"/>
        <v>0</v>
      </c>
      <c r="AE19" s="443">
        <f t="shared" si="3"/>
        <v>0</v>
      </c>
      <c r="AF19" s="73"/>
      <c r="AG19" s="73"/>
      <c r="AH19" s="73"/>
    </row>
    <row r="20" spans="1:34" ht="15" customHeight="1" x14ac:dyDescent="0.25">
      <c r="A20" s="532" t="s">
        <v>708</v>
      </c>
      <c r="B20" s="533"/>
      <c r="C20" s="534"/>
      <c r="D20" s="73"/>
      <c r="E20" s="555" t="s">
        <v>179</v>
      </c>
      <c r="F20" s="556"/>
      <c r="G20" s="556"/>
      <c r="H20" s="556"/>
      <c r="I20" s="184"/>
      <c r="J20" s="184"/>
      <c r="K20" s="184"/>
      <c r="L20" s="184"/>
      <c r="M20" s="184"/>
      <c r="N20" s="184"/>
      <c r="O20" s="184"/>
      <c r="P20" s="299"/>
      <c r="Q20" s="222"/>
      <c r="R20" s="297">
        <f>IF(SUM(R21:R32)&gt;0,9999,0)</f>
        <v>0</v>
      </c>
      <c r="S20" s="249"/>
      <c r="T20" s="184"/>
      <c r="U20" s="297">
        <f>IF(SUM(U21:U32)&gt;0,9999,0)</f>
        <v>0</v>
      </c>
      <c r="V20" s="249"/>
      <c r="W20" s="184"/>
      <c r="X20" s="297">
        <f>IF(SUM(X21:X32)&gt;0,9999,0)</f>
        <v>0</v>
      </c>
      <c r="Y20" s="249"/>
      <c r="Z20" s="184"/>
      <c r="AA20" s="347">
        <f>IF(SUM(AA21:AA32)&gt;0,9999,0)</f>
        <v>0</v>
      </c>
      <c r="AB20" s="233"/>
      <c r="AC20" s="444"/>
      <c r="AD20" s="444"/>
      <c r="AE20" s="444"/>
      <c r="AF20" s="73"/>
      <c r="AG20" s="73"/>
      <c r="AH20" s="73"/>
    </row>
    <row r="21" spans="1:34" ht="15" customHeight="1" x14ac:dyDescent="0.25">
      <c r="A21" s="535"/>
      <c r="B21" s="536"/>
      <c r="C21" s="537"/>
      <c r="D21" s="73"/>
      <c r="E21" s="654" t="s">
        <v>180</v>
      </c>
      <c r="F21" s="558"/>
      <c r="G21" s="558"/>
      <c r="H21" s="663"/>
      <c r="I21" s="557" t="s">
        <v>181</v>
      </c>
      <c r="J21" s="558"/>
      <c r="K21" s="558"/>
      <c r="L21" s="558"/>
      <c r="M21" s="558"/>
      <c r="N21" s="558"/>
      <c r="O21" s="558"/>
      <c r="P21" s="609"/>
      <c r="Q21" s="157">
        <v>27.2</v>
      </c>
      <c r="R21" s="469"/>
      <c r="S21" s="248"/>
      <c r="T21" s="239"/>
      <c r="U21" s="469"/>
      <c r="V21" s="259"/>
      <c r="W21" s="240"/>
      <c r="X21" s="469"/>
      <c r="Y21" s="261"/>
      <c r="Z21" s="241"/>
      <c r="AA21" s="498">
        <f t="shared" si="0"/>
        <v>0</v>
      </c>
      <c r="AB21" s="224">
        <f t="shared" si="1"/>
        <v>0</v>
      </c>
      <c r="AC21" s="448">
        <f t="shared" ref="AC21:AE32" si="4">$Q21*$AA21</f>
        <v>0</v>
      </c>
      <c r="AD21" s="448">
        <f t="shared" si="4"/>
        <v>0</v>
      </c>
      <c r="AE21" s="448">
        <f t="shared" si="4"/>
        <v>0</v>
      </c>
      <c r="AF21" s="73"/>
      <c r="AG21" s="73"/>
      <c r="AH21" s="73"/>
    </row>
    <row r="22" spans="1:34" ht="15" customHeight="1" x14ac:dyDescent="0.25">
      <c r="A22" s="584" t="s">
        <v>14</v>
      </c>
      <c r="B22" s="585"/>
      <c r="C22" s="586"/>
      <c r="D22" s="73"/>
      <c r="E22" s="654" t="s">
        <v>182</v>
      </c>
      <c r="F22" s="558"/>
      <c r="G22" s="558"/>
      <c r="H22" s="663"/>
      <c r="I22" s="557" t="s">
        <v>181</v>
      </c>
      <c r="J22" s="558"/>
      <c r="K22" s="558"/>
      <c r="L22" s="558"/>
      <c r="M22" s="558"/>
      <c r="N22" s="558"/>
      <c r="O22" s="558"/>
      <c r="P22" s="609"/>
      <c r="Q22" s="157">
        <v>38.1</v>
      </c>
      <c r="R22" s="469"/>
      <c r="S22" s="248"/>
      <c r="T22" s="239"/>
      <c r="U22" s="469"/>
      <c r="V22" s="259"/>
      <c r="W22" s="240"/>
      <c r="X22" s="469"/>
      <c r="Y22" s="261"/>
      <c r="Z22" s="241"/>
      <c r="AA22" s="496">
        <f t="shared" si="0"/>
        <v>0</v>
      </c>
      <c r="AB22" s="224">
        <f t="shared" si="1"/>
        <v>0</v>
      </c>
      <c r="AC22" s="443">
        <f t="shared" si="4"/>
        <v>0</v>
      </c>
      <c r="AD22" s="443">
        <f t="shared" si="4"/>
        <v>0</v>
      </c>
      <c r="AE22" s="443">
        <f t="shared" si="4"/>
        <v>0</v>
      </c>
      <c r="AF22" s="73"/>
      <c r="AG22" s="73"/>
      <c r="AH22" s="73"/>
    </row>
    <row r="23" spans="1:34" ht="15" customHeight="1" x14ac:dyDescent="0.25">
      <c r="A23" s="587"/>
      <c r="B23" s="588"/>
      <c r="C23" s="589"/>
      <c r="D23" s="73"/>
      <c r="E23" s="654" t="s">
        <v>183</v>
      </c>
      <c r="F23" s="558"/>
      <c r="G23" s="558"/>
      <c r="H23" s="663"/>
      <c r="I23" s="557" t="s">
        <v>184</v>
      </c>
      <c r="J23" s="558"/>
      <c r="K23" s="558"/>
      <c r="L23" s="558"/>
      <c r="M23" s="558"/>
      <c r="N23" s="558"/>
      <c r="O23" s="558"/>
      <c r="P23" s="609"/>
      <c r="Q23" s="157">
        <v>26.15</v>
      </c>
      <c r="R23" s="469"/>
      <c r="S23" s="248"/>
      <c r="T23" s="239"/>
      <c r="U23" s="469"/>
      <c r="V23" s="259"/>
      <c r="W23" s="240"/>
      <c r="X23" s="469"/>
      <c r="Y23" s="261"/>
      <c r="Z23" s="241"/>
      <c r="AA23" s="496">
        <f t="shared" si="0"/>
        <v>0</v>
      </c>
      <c r="AB23" s="224">
        <f t="shared" si="1"/>
        <v>0</v>
      </c>
      <c r="AC23" s="443">
        <f t="shared" si="4"/>
        <v>0</v>
      </c>
      <c r="AD23" s="443">
        <f t="shared" si="4"/>
        <v>0</v>
      </c>
      <c r="AE23" s="443">
        <f t="shared" si="4"/>
        <v>0</v>
      </c>
      <c r="AF23" s="73"/>
      <c r="AG23" s="73"/>
      <c r="AH23" s="73"/>
    </row>
    <row r="24" spans="1:34" ht="15" customHeight="1" x14ac:dyDescent="0.25">
      <c r="A24" s="584" t="s">
        <v>17</v>
      </c>
      <c r="B24" s="585"/>
      <c r="C24" s="586"/>
      <c r="D24" s="73"/>
      <c r="E24" s="654" t="s">
        <v>185</v>
      </c>
      <c r="F24" s="558"/>
      <c r="G24" s="558"/>
      <c r="H24" s="663"/>
      <c r="I24" s="557" t="s">
        <v>184</v>
      </c>
      <c r="J24" s="558"/>
      <c r="K24" s="558"/>
      <c r="L24" s="558"/>
      <c r="M24" s="558"/>
      <c r="N24" s="558"/>
      <c r="O24" s="558"/>
      <c r="P24" s="609"/>
      <c r="Q24" s="157">
        <v>37</v>
      </c>
      <c r="R24" s="469"/>
      <c r="S24" s="248"/>
      <c r="T24" s="239"/>
      <c r="U24" s="469"/>
      <c r="V24" s="259"/>
      <c r="W24" s="240"/>
      <c r="X24" s="469"/>
      <c r="Y24" s="261"/>
      <c r="Z24" s="241"/>
      <c r="AA24" s="496">
        <f t="shared" si="0"/>
        <v>0</v>
      </c>
      <c r="AB24" s="224">
        <f t="shared" si="1"/>
        <v>0</v>
      </c>
      <c r="AC24" s="443">
        <f t="shared" si="4"/>
        <v>0</v>
      </c>
      <c r="AD24" s="443">
        <f t="shared" si="4"/>
        <v>0</v>
      </c>
      <c r="AE24" s="443">
        <f t="shared" si="4"/>
        <v>0</v>
      </c>
      <c r="AF24" s="73"/>
      <c r="AG24" s="73"/>
      <c r="AH24" s="73"/>
    </row>
    <row r="25" spans="1:34" ht="15" customHeight="1" x14ac:dyDescent="0.25">
      <c r="A25" s="587"/>
      <c r="B25" s="588"/>
      <c r="C25" s="589"/>
      <c r="D25" s="73"/>
      <c r="E25" s="654" t="s">
        <v>748</v>
      </c>
      <c r="F25" s="558"/>
      <c r="G25" s="558"/>
      <c r="H25" s="663"/>
      <c r="I25" s="557" t="s">
        <v>754</v>
      </c>
      <c r="J25" s="558"/>
      <c r="K25" s="558"/>
      <c r="L25" s="558"/>
      <c r="M25" s="558"/>
      <c r="N25" s="558"/>
      <c r="O25" s="558"/>
      <c r="P25" s="609"/>
      <c r="Q25" s="219">
        <v>17.7</v>
      </c>
      <c r="R25" s="469"/>
      <c r="S25" s="248"/>
      <c r="T25" s="239"/>
      <c r="U25" s="469"/>
      <c r="V25" s="259"/>
      <c r="W25" s="240"/>
      <c r="X25" s="469"/>
      <c r="Y25" s="261"/>
      <c r="Z25" s="241"/>
      <c r="AA25" s="496">
        <f t="shared" si="0"/>
        <v>0</v>
      </c>
      <c r="AB25" s="224">
        <f t="shared" si="1"/>
        <v>0</v>
      </c>
      <c r="AC25" s="443">
        <f t="shared" si="4"/>
        <v>0</v>
      </c>
      <c r="AD25" s="443">
        <f t="shared" si="4"/>
        <v>0</v>
      </c>
      <c r="AE25" s="443">
        <f t="shared" si="4"/>
        <v>0</v>
      </c>
      <c r="AF25" s="73"/>
      <c r="AG25" s="73"/>
      <c r="AH25" s="73"/>
    </row>
    <row r="26" spans="1:34" ht="15" customHeight="1" x14ac:dyDescent="0.25">
      <c r="A26" s="584" t="s">
        <v>19</v>
      </c>
      <c r="B26" s="585"/>
      <c r="C26" s="586"/>
      <c r="D26" s="73"/>
      <c r="E26" s="654" t="s">
        <v>749</v>
      </c>
      <c r="F26" s="558"/>
      <c r="G26" s="558"/>
      <c r="H26" s="663"/>
      <c r="I26" s="557" t="s">
        <v>755</v>
      </c>
      <c r="J26" s="558"/>
      <c r="K26" s="558"/>
      <c r="L26" s="558"/>
      <c r="M26" s="558"/>
      <c r="N26" s="558"/>
      <c r="O26" s="558"/>
      <c r="P26" s="609"/>
      <c r="Q26" s="219">
        <v>31</v>
      </c>
      <c r="R26" s="469"/>
      <c r="S26" s="248"/>
      <c r="T26" s="239"/>
      <c r="U26" s="469"/>
      <c r="V26" s="259"/>
      <c r="W26" s="240"/>
      <c r="X26" s="469"/>
      <c r="Y26" s="261"/>
      <c r="Z26" s="241"/>
      <c r="AA26" s="496">
        <f t="shared" si="0"/>
        <v>0</v>
      </c>
      <c r="AB26" s="224">
        <f t="shared" si="1"/>
        <v>0</v>
      </c>
      <c r="AC26" s="443">
        <f t="shared" si="4"/>
        <v>0</v>
      </c>
      <c r="AD26" s="443">
        <f t="shared" si="4"/>
        <v>0</v>
      </c>
      <c r="AE26" s="443">
        <f t="shared" si="4"/>
        <v>0</v>
      </c>
      <c r="AF26" s="73"/>
      <c r="AG26" s="73"/>
      <c r="AH26" s="73"/>
    </row>
    <row r="27" spans="1:34" ht="15" customHeight="1" x14ac:dyDescent="0.25">
      <c r="A27" s="587"/>
      <c r="B27" s="588"/>
      <c r="C27" s="589"/>
      <c r="D27" s="73"/>
      <c r="E27" s="654" t="s">
        <v>750</v>
      </c>
      <c r="F27" s="558"/>
      <c r="G27" s="558"/>
      <c r="H27" s="663"/>
      <c r="I27" s="557" t="s">
        <v>756</v>
      </c>
      <c r="J27" s="558"/>
      <c r="K27" s="558"/>
      <c r="L27" s="558"/>
      <c r="M27" s="558"/>
      <c r="N27" s="558"/>
      <c r="O27" s="558"/>
      <c r="P27" s="609"/>
      <c r="Q27" s="219">
        <v>17.7</v>
      </c>
      <c r="R27" s="469"/>
      <c r="S27" s="248"/>
      <c r="T27" s="239"/>
      <c r="U27" s="469"/>
      <c r="V27" s="259"/>
      <c r="W27" s="240"/>
      <c r="X27" s="469"/>
      <c r="Y27" s="261"/>
      <c r="Z27" s="241"/>
      <c r="AA27" s="496">
        <f t="shared" si="0"/>
        <v>0</v>
      </c>
      <c r="AB27" s="224">
        <f t="shared" si="1"/>
        <v>0</v>
      </c>
      <c r="AC27" s="443">
        <f t="shared" si="4"/>
        <v>0</v>
      </c>
      <c r="AD27" s="443">
        <f t="shared" si="4"/>
        <v>0</v>
      </c>
      <c r="AE27" s="443">
        <f t="shared" si="4"/>
        <v>0</v>
      </c>
      <c r="AF27" s="73"/>
      <c r="AG27" s="73"/>
      <c r="AH27" s="73"/>
    </row>
    <row r="28" spans="1:34" ht="15" customHeight="1" x14ac:dyDescent="0.25">
      <c r="D28" s="73"/>
      <c r="E28" s="654" t="s">
        <v>751</v>
      </c>
      <c r="F28" s="558"/>
      <c r="G28" s="558"/>
      <c r="H28" s="663"/>
      <c r="I28" s="557" t="s">
        <v>757</v>
      </c>
      <c r="J28" s="558"/>
      <c r="K28" s="558"/>
      <c r="L28" s="558"/>
      <c r="M28" s="558"/>
      <c r="N28" s="558"/>
      <c r="O28" s="558"/>
      <c r="P28" s="609"/>
      <c r="Q28" s="219">
        <v>31</v>
      </c>
      <c r="R28" s="469"/>
      <c r="S28" s="248"/>
      <c r="T28" s="239"/>
      <c r="U28" s="469"/>
      <c r="V28" s="259"/>
      <c r="W28" s="240"/>
      <c r="X28" s="469"/>
      <c r="Y28" s="261"/>
      <c r="Z28" s="241"/>
      <c r="AA28" s="498">
        <f t="shared" si="0"/>
        <v>0</v>
      </c>
      <c r="AB28" s="224">
        <f t="shared" si="1"/>
        <v>0</v>
      </c>
      <c r="AC28" s="443">
        <f t="shared" si="4"/>
        <v>0</v>
      </c>
      <c r="AD28" s="443">
        <f t="shared" si="4"/>
        <v>0</v>
      </c>
      <c r="AE28" s="443">
        <f t="shared" si="4"/>
        <v>0</v>
      </c>
      <c r="AF28" s="73"/>
      <c r="AG28" s="73"/>
      <c r="AH28" s="73"/>
    </row>
    <row r="29" spans="1:34" ht="15" customHeight="1" x14ac:dyDescent="0.25">
      <c r="D29" s="73"/>
      <c r="E29" s="654" t="s">
        <v>198</v>
      </c>
      <c r="F29" s="558"/>
      <c r="G29" s="558"/>
      <c r="H29" s="663"/>
      <c r="I29" s="557" t="s">
        <v>758</v>
      </c>
      <c r="J29" s="558"/>
      <c r="K29" s="558"/>
      <c r="L29" s="558"/>
      <c r="M29" s="558"/>
      <c r="N29" s="558"/>
      <c r="O29" s="558"/>
      <c r="P29" s="609"/>
      <c r="Q29" s="219">
        <v>7.45</v>
      </c>
      <c r="R29" s="469"/>
      <c r="S29" s="248"/>
      <c r="T29" s="239"/>
      <c r="U29" s="469"/>
      <c r="V29" s="259"/>
      <c r="W29" s="240"/>
      <c r="X29" s="469"/>
      <c r="Y29" s="261"/>
      <c r="Z29" s="241"/>
      <c r="AA29" s="498">
        <f t="shared" si="0"/>
        <v>0</v>
      </c>
      <c r="AB29" s="224">
        <f t="shared" si="1"/>
        <v>0</v>
      </c>
      <c r="AC29" s="443">
        <f t="shared" si="4"/>
        <v>0</v>
      </c>
      <c r="AD29" s="443">
        <f t="shared" si="4"/>
        <v>0</v>
      </c>
      <c r="AE29" s="443">
        <f t="shared" si="4"/>
        <v>0</v>
      </c>
      <c r="AF29" s="73"/>
      <c r="AG29" s="73"/>
      <c r="AH29" s="73"/>
    </row>
    <row r="30" spans="1:34" ht="15" customHeight="1" x14ac:dyDescent="0.25">
      <c r="A30" s="539" t="s">
        <v>24</v>
      </c>
      <c r="B30" s="539"/>
      <c r="C30" s="539"/>
      <c r="D30" s="73"/>
      <c r="E30" s="654" t="s">
        <v>769</v>
      </c>
      <c r="F30" s="558"/>
      <c r="G30" s="558"/>
      <c r="H30" s="663"/>
      <c r="I30" s="557" t="s">
        <v>192</v>
      </c>
      <c r="J30" s="558"/>
      <c r="K30" s="558"/>
      <c r="L30" s="558"/>
      <c r="M30" s="558"/>
      <c r="N30" s="558"/>
      <c r="O30" s="558"/>
      <c r="P30" s="609"/>
      <c r="Q30" s="219">
        <v>101.6</v>
      </c>
      <c r="R30" s="469"/>
      <c r="S30" s="248"/>
      <c r="T30" s="239"/>
      <c r="U30" s="469"/>
      <c r="V30" s="259"/>
      <c r="W30" s="240"/>
      <c r="X30" s="469"/>
      <c r="Y30" s="261"/>
      <c r="Z30" s="241"/>
      <c r="AA30" s="498">
        <f t="shared" si="0"/>
        <v>0</v>
      </c>
      <c r="AB30" s="224">
        <f t="shared" si="1"/>
        <v>0</v>
      </c>
      <c r="AC30" s="443">
        <f t="shared" si="4"/>
        <v>0</v>
      </c>
      <c r="AD30" s="443">
        <f t="shared" si="4"/>
        <v>0</v>
      </c>
      <c r="AE30" s="443">
        <f t="shared" si="4"/>
        <v>0</v>
      </c>
      <c r="AF30" s="73"/>
      <c r="AG30" s="73"/>
      <c r="AH30" s="73"/>
    </row>
    <row r="31" spans="1:34" ht="15" customHeight="1" x14ac:dyDescent="0.25">
      <c r="A31" s="132" t="s">
        <v>98</v>
      </c>
      <c r="B31" s="76"/>
      <c r="C31" s="76"/>
      <c r="D31" s="73"/>
      <c r="E31" s="654" t="s">
        <v>193</v>
      </c>
      <c r="F31" s="558"/>
      <c r="G31" s="558"/>
      <c r="H31" s="663"/>
      <c r="I31" s="557" t="s">
        <v>759</v>
      </c>
      <c r="J31" s="558"/>
      <c r="K31" s="558"/>
      <c r="L31" s="558"/>
      <c r="M31" s="558"/>
      <c r="N31" s="558"/>
      <c r="O31" s="558"/>
      <c r="P31" s="609"/>
      <c r="Q31" s="219">
        <v>7.45</v>
      </c>
      <c r="R31" s="469"/>
      <c r="S31" s="248"/>
      <c r="T31" s="239"/>
      <c r="U31" s="469"/>
      <c r="V31" s="259"/>
      <c r="W31" s="240"/>
      <c r="X31" s="469"/>
      <c r="Y31" s="261"/>
      <c r="Z31" s="241"/>
      <c r="AA31" s="498">
        <f t="shared" si="0"/>
        <v>0</v>
      </c>
      <c r="AB31" s="224">
        <f t="shared" si="1"/>
        <v>0</v>
      </c>
      <c r="AC31" s="443">
        <f t="shared" si="4"/>
        <v>0</v>
      </c>
      <c r="AD31" s="443">
        <f t="shared" si="4"/>
        <v>0</v>
      </c>
      <c r="AE31" s="443">
        <f t="shared" si="4"/>
        <v>0</v>
      </c>
      <c r="AF31" s="73"/>
      <c r="AG31" s="73"/>
      <c r="AH31" s="73"/>
    </row>
    <row r="32" spans="1:34" ht="15" customHeight="1" x14ac:dyDescent="0.25">
      <c r="A32" s="77" t="s">
        <v>26</v>
      </c>
      <c r="B32" s="76"/>
      <c r="C32" s="76"/>
      <c r="D32" s="73"/>
      <c r="E32" s="654" t="s">
        <v>770</v>
      </c>
      <c r="F32" s="558"/>
      <c r="G32" s="558"/>
      <c r="H32" s="663"/>
      <c r="I32" s="557" t="s">
        <v>760</v>
      </c>
      <c r="J32" s="558"/>
      <c r="K32" s="558"/>
      <c r="L32" s="558"/>
      <c r="M32" s="558"/>
      <c r="N32" s="558"/>
      <c r="O32" s="558"/>
      <c r="P32" s="609"/>
      <c r="Q32" s="219">
        <v>34.200000000000003</v>
      </c>
      <c r="R32" s="469"/>
      <c r="S32" s="248"/>
      <c r="T32" s="239"/>
      <c r="U32" s="469"/>
      <c r="V32" s="259"/>
      <c r="W32" s="240"/>
      <c r="X32" s="469"/>
      <c r="Y32" s="261"/>
      <c r="Z32" s="241"/>
      <c r="AA32" s="496">
        <f t="shared" si="0"/>
        <v>0</v>
      </c>
      <c r="AB32" s="224">
        <f t="shared" si="1"/>
        <v>0</v>
      </c>
      <c r="AC32" s="443">
        <f t="shared" si="4"/>
        <v>0</v>
      </c>
      <c r="AD32" s="443">
        <f t="shared" si="4"/>
        <v>0</v>
      </c>
      <c r="AE32" s="443">
        <f t="shared" si="4"/>
        <v>0</v>
      </c>
      <c r="AF32" s="73"/>
      <c r="AG32" s="73"/>
      <c r="AH32" s="73"/>
    </row>
    <row r="33" spans="1:34" ht="15" customHeight="1" x14ac:dyDescent="0.25">
      <c r="A33" s="77" t="s">
        <v>27</v>
      </c>
      <c r="B33" s="76"/>
      <c r="C33" s="76"/>
      <c r="D33" s="73"/>
      <c r="E33" s="555" t="s">
        <v>639</v>
      </c>
      <c r="F33" s="556"/>
      <c r="G33" s="556"/>
      <c r="H33" s="556"/>
      <c r="I33" s="184"/>
      <c r="J33" s="184"/>
      <c r="K33" s="184"/>
      <c r="L33" s="184"/>
      <c r="M33" s="184"/>
      <c r="N33" s="184"/>
      <c r="O33" s="184"/>
      <c r="P33" s="299"/>
      <c r="Q33" s="222"/>
      <c r="R33" s="297">
        <f>IF(SUM(R34:R45)&gt;0,9999,0)</f>
        <v>0</v>
      </c>
      <c r="S33" s="249"/>
      <c r="T33" s="184"/>
      <c r="U33" s="297">
        <f>IF(SUM(U34:U45)&gt;0,9999,0)</f>
        <v>0</v>
      </c>
      <c r="V33" s="249"/>
      <c r="W33" s="184"/>
      <c r="X33" s="297">
        <f>IF(SUM(X34:X45)&gt;0,9999,0)</f>
        <v>0</v>
      </c>
      <c r="Y33" s="249"/>
      <c r="Z33" s="184"/>
      <c r="AA33" s="347">
        <f>IF(SUM(AA34:AA45)&gt;0,9999,0)</f>
        <v>0</v>
      </c>
      <c r="AB33" s="233"/>
      <c r="AC33" s="233"/>
      <c r="AD33" s="233"/>
      <c r="AE33" s="233"/>
      <c r="AF33" s="73"/>
      <c r="AG33" s="73"/>
      <c r="AH33" s="73"/>
    </row>
    <row r="34" spans="1:34" ht="15" customHeight="1" x14ac:dyDescent="0.25">
      <c r="A34" s="77" t="s">
        <v>28</v>
      </c>
      <c r="B34" s="76"/>
      <c r="C34" s="76"/>
      <c r="D34" s="73"/>
      <c r="E34" s="659" t="s">
        <v>186</v>
      </c>
      <c r="F34" s="570"/>
      <c r="G34" s="570"/>
      <c r="H34" s="674"/>
      <c r="I34" s="569" t="s">
        <v>814</v>
      </c>
      <c r="J34" s="570"/>
      <c r="K34" s="570"/>
      <c r="L34" s="570"/>
      <c r="M34" s="570"/>
      <c r="N34" s="570"/>
      <c r="O34" s="570"/>
      <c r="P34" s="664"/>
      <c r="Q34" s="219">
        <v>42.75</v>
      </c>
      <c r="R34" s="469"/>
      <c r="S34" s="248"/>
      <c r="T34" s="239"/>
      <c r="U34" s="469"/>
      <c r="V34" s="259"/>
      <c r="W34" s="240"/>
      <c r="X34" s="469"/>
      <c r="Y34" s="261"/>
      <c r="Z34" s="241"/>
      <c r="AA34" s="496">
        <f t="shared" si="0"/>
        <v>0</v>
      </c>
      <c r="AB34" s="224">
        <f t="shared" si="1"/>
        <v>0</v>
      </c>
      <c r="AC34" s="443">
        <f t="shared" ref="AC34:AE37" si="5">$Q34*$AA34</f>
        <v>0</v>
      </c>
      <c r="AD34" s="443">
        <f t="shared" si="5"/>
        <v>0</v>
      </c>
      <c r="AE34" s="443">
        <f t="shared" si="5"/>
        <v>0</v>
      </c>
      <c r="AF34" s="73"/>
      <c r="AG34" s="73"/>
      <c r="AH34" s="73"/>
    </row>
    <row r="35" spans="1:34" ht="15" customHeight="1" x14ac:dyDescent="0.25">
      <c r="A35" s="77" t="s">
        <v>29</v>
      </c>
      <c r="B35" s="76"/>
      <c r="C35" s="76"/>
      <c r="D35" s="73"/>
      <c r="E35" s="654" t="s">
        <v>187</v>
      </c>
      <c r="F35" s="558"/>
      <c r="G35" s="558"/>
      <c r="H35" s="663"/>
      <c r="I35" s="557" t="s">
        <v>814</v>
      </c>
      <c r="J35" s="558"/>
      <c r="K35" s="558"/>
      <c r="L35" s="558"/>
      <c r="M35" s="558"/>
      <c r="N35" s="558"/>
      <c r="O35" s="558"/>
      <c r="P35" s="609"/>
      <c r="Q35" s="219">
        <v>42.75</v>
      </c>
      <c r="R35" s="469"/>
      <c r="S35" s="248"/>
      <c r="T35" s="239"/>
      <c r="U35" s="469"/>
      <c r="V35" s="259"/>
      <c r="W35" s="240"/>
      <c r="X35" s="469"/>
      <c r="Y35" s="261"/>
      <c r="Z35" s="241"/>
      <c r="AA35" s="496">
        <f t="shared" si="0"/>
        <v>0</v>
      </c>
      <c r="AB35" s="224">
        <f t="shared" si="1"/>
        <v>0</v>
      </c>
      <c r="AC35" s="448">
        <f t="shared" si="5"/>
        <v>0</v>
      </c>
      <c r="AD35" s="448">
        <f t="shared" si="5"/>
        <v>0</v>
      </c>
      <c r="AE35" s="448">
        <f t="shared" si="5"/>
        <v>0</v>
      </c>
      <c r="AF35" s="73"/>
      <c r="AG35" s="73"/>
      <c r="AH35" s="73"/>
    </row>
    <row r="36" spans="1:34" ht="15" customHeight="1" x14ac:dyDescent="0.25">
      <c r="A36" s="77" t="s">
        <v>30</v>
      </c>
      <c r="B36" s="76"/>
      <c r="C36" s="76"/>
      <c r="D36" s="73"/>
      <c r="E36" s="654" t="s">
        <v>188</v>
      </c>
      <c r="F36" s="558"/>
      <c r="G36" s="558"/>
      <c r="H36" s="663"/>
      <c r="I36" s="557" t="s">
        <v>762</v>
      </c>
      <c r="J36" s="558"/>
      <c r="K36" s="558"/>
      <c r="L36" s="558"/>
      <c r="M36" s="558"/>
      <c r="N36" s="558"/>
      <c r="O36" s="558"/>
      <c r="P36" s="609"/>
      <c r="Q36" s="219">
        <v>28.85</v>
      </c>
      <c r="R36" s="469"/>
      <c r="S36" s="248"/>
      <c r="T36" s="239"/>
      <c r="U36" s="469"/>
      <c r="V36" s="259"/>
      <c r="W36" s="240"/>
      <c r="X36" s="469"/>
      <c r="Y36" s="261"/>
      <c r="Z36" s="241"/>
      <c r="AA36" s="496">
        <f t="shared" si="0"/>
        <v>0</v>
      </c>
      <c r="AB36" s="224">
        <f t="shared" si="1"/>
        <v>0</v>
      </c>
      <c r="AC36" s="443">
        <f t="shared" si="5"/>
        <v>0</v>
      </c>
      <c r="AD36" s="443">
        <f t="shared" si="5"/>
        <v>0</v>
      </c>
      <c r="AE36" s="443">
        <f t="shared" si="5"/>
        <v>0</v>
      </c>
      <c r="AF36" s="73"/>
      <c r="AG36" s="73"/>
      <c r="AH36" s="73"/>
    </row>
    <row r="37" spans="1:34" ht="15" customHeight="1" x14ac:dyDescent="0.25">
      <c r="A37" s="83"/>
      <c r="B37" s="76"/>
      <c r="C37" s="76"/>
      <c r="D37" s="73"/>
      <c r="E37" s="654" t="s">
        <v>189</v>
      </c>
      <c r="F37" s="558"/>
      <c r="G37" s="558"/>
      <c r="H37" s="663"/>
      <c r="I37" s="557" t="s">
        <v>763</v>
      </c>
      <c r="J37" s="558"/>
      <c r="K37" s="558"/>
      <c r="L37" s="558"/>
      <c r="M37" s="558"/>
      <c r="N37" s="558"/>
      <c r="O37" s="558"/>
      <c r="P37" s="609"/>
      <c r="Q37" s="219">
        <v>4.8499999999999996</v>
      </c>
      <c r="R37" s="469"/>
      <c r="S37" s="248"/>
      <c r="T37" s="239"/>
      <c r="U37" s="469"/>
      <c r="V37" s="259"/>
      <c r="W37" s="240"/>
      <c r="X37" s="469"/>
      <c r="Y37" s="261"/>
      <c r="Z37" s="241"/>
      <c r="AA37" s="496">
        <f t="shared" si="0"/>
        <v>0</v>
      </c>
      <c r="AB37" s="224">
        <f t="shared" si="1"/>
        <v>0</v>
      </c>
      <c r="AC37" s="443">
        <f t="shared" si="5"/>
        <v>0</v>
      </c>
      <c r="AD37" s="443">
        <f t="shared" si="5"/>
        <v>0</v>
      </c>
      <c r="AE37" s="443">
        <f t="shared" si="5"/>
        <v>0</v>
      </c>
      <c r="AF37" s="73"/>
      <c r="AG37" s="73"/>
      <c r="AH37" s="73"/>
    </row>
    <row r="38" spans="1:34" ht="15" customHeight="1" x14ac:dyDescent="0.25">
      <c r="A38" s="540" t="s">
        <v>830</v>
      </c>
      <c r="B38" s="540"/>
      <c r="C38" s="540"/>
      <c r="D38" s="73"/>
      <c r="E38" s="654" t="s">
        <v>190</v>
      </c>
      <c r="F38" s="558"/>
      <c r="G38" s="558"/>
      <c r="H38" s="663"/>
      <c r="I38" s="557" t="s">
        <v>764</v>
      </c>
      <c r="J38" s="558"/>
      <c r="K38" s="558"/>
      <c r="L38" s="558"/>
      <c r="M38" s="558"/>
      <c r="N38" s="558"/>
      <c r="O38" s="558"/>
      <c r="P38" s="609"/>
      <c r="Q38" s="219">
        <v>10.65</v>
      </c>
      <c r="R38" s="469"/>
      <c r="S38" s="248"/>
      <c r="T38" s="239"/>
      <c r="U38" s="469"/>
      <c r="V38" s="259"/>
      <c r="W38" s="240"/>
      <c r="X38" s="469"/>
      <c r="Y38" s="261"/>
      <c r="Z38" s="241"/>
      <c r="AA38" s="496">
        <f t="shared" si="0"/>
        <v>0</v>
      </c>
      <c r="AB38" s="224">
        <f t="shared" si="1"/>
        <v>0</v>
      </c>
      <c r="AC38" s="443">
        <f t="shared" ref="AC38:AE45" si="6">$Q38*$AA38</f>
        <v>0</v>
      </c>
      <c r="AD38" s="443">
        <f t="shared" si="6"/>
        <v>0</v>
      </c>
      <c r="AE38" s="443">
        <f t="shared" si="6"/>
        <v>0</v>
      </c>
      <c r="AF38" s="73"/>
      <c r="AG38" s="73"/>
      <c r="AH38" s="73"/>
    </row>
    <row r="39" spans="1:34" ht="15" customHeight="1" x14ac:dyDescent="0.25">
      <c r="A39" s="540"/>
      <c r="B39" s="540"/>
      <c r="C39" s="540"/>
      <c r="D39" s="73"/>
      <c r="E39" s="654" t="s">
        <v>752</v>
      </c>
      <c r="F39" s="558"/>
      <c r="G39" s="558"/>
      <c r="H39" s="663"/>
      <c r="I39" s="557" t="s">
        <v>765</v>
      </c>
      <c r="J39" s="558"/>
      <c r="K39" s="558"/>
      <c r="L39" s="558"/>
      <c r="M39" s="558"/>
      <c r="N39" s="558"/>
      <c r="O39" s="558"/>
      <c r="P39" s="609"/>
      <c r="Q39" s="219">
        <v>4.8499999999999996</v>
      </c>
      <c r="R39" s="469"/>
      <c r="S39" s="248"/>
      <c r="T39" s="239"/>
      <c r="U39" s="469"/>
      <c r="V39" s="259"/>
      <c r="W39" s="240"/>
      <c r="X39" s="469"/>
      <c r="Y39" s="261"/>
      <c r="Z39" s="241"/>
      <c r="AA39" s="496">
        <f t="shared" si="0"/>
        <v>0</v>
      </c>
      <c r="AB39" s="224">
        <f t="shared" si="1"/>
        <v>0</v>
      </c>
      <c r="AC39" s="443">
        <f t="shared" si="6"/>
        <v>0</v>
      </c>
      <c r="AD39" s="443">
        <f t="shared" si="6"/>
        <v>0</v>
      </c>
      <c r="AE39" s="443">
        <f t="shared" si="6"/>
        <v>0</v>
      </c>
      <c r="AF39" s="73"/>
      <c r="AG39" s="73"/>
      <c r="AH39" s="73"/>
    </row>
    <row r="40" spans="1:34" ht="15" customHeight="1" x14ac:dyDescent="0.25">
      <c r="A40" s="538" t="s">
        <v>31</v>
      </c>
      <c r="B40" s="538"/>
      <c r="C40" s="538"/>
      <c r="D40" s="73"/>
      <c r="E40" s="654" t="s">
        <v>263</v>
      </c>
      <c r="F40" s="558"/>
      <c r="G40" s="558"/>
      <c r="H40" s="663"/>
      <c r="I40" s="557" t="s">
        <v>773</v>
      </c>
      <c r="J40" s="558"/>
      <c r="K40" s="558"/>
      <c r="L40" s="558"/>
      <c r="M40" s="558"/>
      <c r="N40" s="558"/>
      <c r="O40" s="558"/>
      <c r="P40" s="609"/>
      <c r="Q40" s="219">
        <v>212</v>
      </c>
      <c r="R40" s="469"/>
      <c r="S40" s="248"/>
      <c r="T40" s="239"/>
      <c r="U40" s="469"/>
      <c r="V40" s="259"/>
      <c r="W40" s="240"/>
      <c r="X40" s="469"/>
      <c r="Y40" s="261"/>
      <c r="Z40" s="241"/>
      <c r="AA40" s="496">
        <f t="shared" si="0"/>
        <v>0</v>
      </c>
      <c r="AB40" s="224">
        <f t="shared" si="1"/>
        <v>0</v>
      </c>
      <c r="AC40" s="443">
        <f t="shared" si="6"/>
        <v>0</v>
      </c>
      <c r="AD40" s="443">
        <f t="shared" si="6"/>
        <v>0</v>
      </c>
      <c r="AE40" s="443">
        <f t="shared" si="6"/>
        <v>0</v>
      </c>
      <c r="AF40" s="73"/>
      <c r="AG40" s="73"/>
      <c r="AH40" s="73"/>
    </row>
    <row r="41" spans="1:34" ht="15" customHeight="1" x14ac:dyDescent="0.25">
      <c r="A41" s="538"/>
      <c r="B41" s="538"/>
      <c r="C41" s="538"/>
      <c r="D41" s="73"/>
      <c r="E41" s="654" t="s">
        <v>191</v>
      </c>
      <c r="F41" s="558"/>
      <c r="G41" s="558"/>
      <c r="H41" s="663"/>
      <c r="I41" s="557"/>
      <c r="J41" s="558"/>
      <c r="K41" s="558"/>
      <c r="L41" s="558"/>
      <c r="M41" s="558"/>
      <c r="N41" s="558"/>
      <c r="O41" s="558"/>
      <c r="P41" s="609"/>
      <c r="Q41" s="219">
        <v>27.15</v>
      </c>
      <c r="R41" s="469"/>
      <c r="S41" s="248"/>
      <c r="T41" s="239"/>
      <c r="U41" s="469"/>
      <c r="V41" s="259"/>
      <c r="W41" s="240"/>
      <c r="X41" s="469"/>
      <c r="Y41" s="261"/>
      <c r="Z41" s="241"/>
      <c r="AA41" s="496">
        <f t="shared" si="0"/>
        <v>0</v>
      </c>
      <c r="AB41" s="224">
        <f t="shared" si="1"/>
        <v>0</v>
      </c>
      <c r="AC41" s="443">
        <f t="shared" si="6"/>
        <v>0</v>
      </c>
      <c r="AD41" s="443">
        <f t="shared" si="6"/>
        <v>0</v>
      </c>
      <c r="AE41" s="443">
        <f t="shared" si="6"/>
        <v>0</v>
      </c>
      <c r="AF41" s="73"/>
      <c r="AG41" s="73"/>
      <c r="AH41" s="73"/>
    </row>
    <row r="42" spans="1:34" ht="15" customHeight="1" x14ac:dyDescent="0.25">
      <c r="A42" s="75"/>
      <c r="B42" s="75"/>
      <c r="C42" s="75"/>
      <c r="D42" s="73"/>
      <c r="E42" s="654" t="s">
        <v>199</v>
      </c>
      <c r="F42" s="558"/>
      <c r="G42" s="558"/>
      <c r="H42" s="663"/>
      <c r="I42" s="557" t="s">
        <v>772</v>
      </c>
      <c r="J42" s="558"/>
      <c r="K42" s="558"/>
      <c r="L42" s="558"/>
      <c r="M42" s="558"/>
      <c r="N42" s="558"/>
      <c r="O42" s="558"/>
      <c r="P42" s="609"/>
      <c r="Q42" s="219">
        <v>7.45</v>
      </c>
      <c r="R42" s="469"/>
      <c r="S42" s="248"/>
      <c r="T42" s="239"/>
      <c r="U42" s="469"/>
      <c r="V42" s="259"/>
      <c r="W42" s="240"/>
      <c r="X42" s="469"/>
      <c r="Y42" s="261"/>
      <c r="Z42" s="241"/>
      <c r="AA42" s="496">
        <f t="shared" si="0"/>
        <v>0</v>
      </c>
      <c r="AB42" s="224">
        <f t="shared" si="1"/>
        <v>0</v>
      </c>
      <c r="AC42" s="443">
        <f t="shared" si="6"/>
        <v>0</v>
      </c>
      <c r="AD42" s="443">
        <f t="shared" si="6"/>
        <v>0</v>
      </c>
      <c r="AE42" s="443">
        <f t="shared" si="6"/>
        <v>0</v>
      </c>
      <c r="AF42" s="73"/>
      <c r="AG42" s="73"/>
      <c r="AH42" s="73"/>
    </row>
    <row r="43" spans="1:34" ht="15" customHeight="1" x14ac:dyDescent="0.25">
      <c r="D43" s="73"/>
      <c r="E43" s="654" t="s">
        <v>768</v>
      </c>
      <c r="F43" s="558"/>
      <c r="G43" s="558"/>
      <c r="H43" s="663"/>
      <c r="I43" s="557" t="s">
        <v>771</v>
      </c>
      <c r="J43" s="558"/>
      <c r="K43" s="558"/>
      <c r="L43" s="558"/>
      <c r="M43" s="558"/>
      <c r="N43" s="558"/>
      <c r="O43" s="558"/>
      <c r="P43" s="609"/>
      <c r="Q43" s="219">
        <v>1.65</v>
      </c>
      <c r="R43" s="469"/>
      <c r="S43" s="248"/>
      <c r="T43" s="239"/>
      <c r="U43" s="469"/>
      <c r="V43" s="259"/>
      <c r="W43" s="240"/>
      <c r="X43" s="469"/>
      <c r="Y43" s="261"/>
      <c r="Z43" s="241"/>
      <c r="AA43" s="496">
        <f t="shared" si="0"/>
        <v>0</v>
      </c>
      <c r="AB43" s="224">
        <f t="shared" si="1"/>
        <v>0</v>
      </c>
      <c r="AC43" s="443">
        <f t="shared" si="6"/>
        <v>0</v>
      </c>
      <c r="AD43" s="443">
        <f t="shared" si="6"/>
        <v>0</v>
      </c>
      <c r="AE43" s="443">
        <f t="shared" si="6"/>
        <v>0</v>
      </c>
      <c r="AF43" s="73"/>
      <c r="AG43" s="73"/>
      <c r="AH43" s="73"/>
    </row>
    <row r="44" spans="1:34" ht="15" customHeight="1" x14ac:dyDescent="0.25">
      <c r="D44" s="73"/>
      <c r="E44" s="654" t="s">
        <v>200</v>
      </c>
      <c r="F44" s="558"/>
      <c r="G44" s="558"/>
      <c r="H44" s="663"/>
      <c r="I44" s="557" t="s">
        <v>767</v>
      </c>
      <c r="J44" s="558"/>
      <c r="K44" s="558"/>
      <c r="L44" s="558"/>
      <c r="M44" s="558"/>
      <c r="N44" s="558"/>
      <c r="O44" s="558"/>
      <c r="P44" s="609"/>
      <c r="Q44" s="219">
        <v>5.9</v>
      </c>
      <c r="R44" s="469"/>
      <c r="S44" s="248"/>
      <c r="T44" s="239"/>
      <c r="U44" s="469"/>
      <c r="V44" s="259"/>
      <c r="W44" s="240"/>
      <c r="X44" s="469"/>
      <c r="Y44" s="261"/>
      <c r="Z44" s="241"/>
      <c r="AA44" s="496">
        <f t="shared" si="0"/>
        <v>0</v>
      </c>
      <c r="AB44" s="224">
        <f t="shared" si="1"/>
        <v>0</v>
      </c>
      <c r="AC44" s="443">
        <f t="shared" si="6"/>
        <v>0</v>
      </c>
      <c r="AD44" s="443">
        <f t="shared" si="6"/>
        <v>0</v>
      </c>
      <c r="AE44" s="443">
        <f t="shared" si="6"/>
        <v>0</v>
      </c>
      <c r="AF44" s="73"/>
      <c r="AG44" s="73"/>
      <c r="AH44" s="73"/>
    </row>
    <row r="45" spans="1:34" ht="15" customHeight="1" x14ac:dyDescent="0.25">
      <c r="D45" s="73"/>
      <c r="E45" s="667" t="s">
        <v>201</v>
      </c>
      <c r="F45" s="625"/>
      <c r="G45" s="625"/>
      <c r="H45" s="668"/>
      <c r="I45" s="624" t="s">
        <v>766</v>
      </c>
      <c r="J45" s="625"/>
      <c r="K45" s="625"/>
      <c r="L45" s="625"/>
      <c r="M45" s="625"/>
      <c r="N45" s="625"/>
      <c r="O45" s="625"/>
      <c r="P45" s="666"/>
      <c r="Q45" s="221">
        <v>9.6</v>
      </c>
      <c r="R45" s="472"/>
      <c r="S45" s="250"/>
      <c r="T45" s="244"/>
      <c r="U45" s="472"/>
      <c r="V45" s="260"/>
      <c r="W45" s="245"/>
      <c r="X45" s="472"/>
      <c r="Y45" s="262"/>
      <c r="Z45" s="246"/>
      <c r="AA45" s="497">
        <f t="shared" si="0"/>
        <v>0</v>
      </c>
      <c r="AB45" s="225">
        <f t="shared" si="1"/>
        <v>0</v>
      </c>
      <c r="AC45" s="443">
        <f t="shared" si="6"/>
        <v>0</v>
      </c>
      <c r="AD45" s="443">
        <f t="shared" si="6"/>
        <v>0</v>
      </c>
      <c r="AE45" s="443">
        <f t="shared" si="6"/>
        <v>0</v>
      </c>
      <c r="AF45" s="73"/>
      <c r="AG45" s="73"/>
      <c r="AH45" s="73"/>
    </row>
    <row r="46" spans="1:34" ht="15" customHeight="1" x14ac:dyDescent="0.25">
      <c r="D46" s="73"/>
      <c r="E46" s="74"/>
      <c r="F46" s="74"/>
      <c r="G46" s="74"/>
      <c r="H46" s="74"/>
      <c r="I46" s="74"/>
      <c r="J46" s="74"/>
      <c r="K46" s="74"/>
      <c r="L46" s="74"/>
      <c r="M46" s="74"/>
      <c r="N46" s="74"/>
      <c r="O46" s="74"/>
      <c r="P46" s="74"/>
      <c r="Q46" s="99"/>
      <c r="R46" s="87"/>
      <c r="S46" s="251"/>
      <c r="T46" s="99"/>
      <c r="U46" s="87"/>
      <c r="V46" s="251"/>
      <c r="W46" s="99"/>
      <c r="X46" s="87"/>
      <c r="Y46" s="251"/>
      <c r="Z46" s="99"/>
      <c r="AA46" s="87"/>
      <c r="AB46" s="99"/>
      <c r="AF46" s="73"/>
      <c r="AG46" s="73"/>
      <c r="AH46" s="73"/>
    </row>
    <row r="47" spans="1:34" ht="15" customHeight="1" x14ac:dyDescent="0.25">
      <c r="D47" s="73"/>
      <c r="E47" s="143" t="s">
        <v>215</v>
      </c>
      <c r="F47" s="143"/>
      <c r="G47" s="143"/>
      <c r="H47" s="143"/>
      <c r="I47" s="143"/>
      <c r="J47" s="143"/>
      <c r="K47" s="143"/>
      <c r="L47" s="143"/>
      <c r="M47" s="143"/>
      <c r="N47" s="143"/>
      <c r="O47" s="143"/>
      <c r="P47" s="143"/>
      <c r="Q47" s="144"/>
      <c r="R47" s="138"/>
      <c r="S47" s="252"/>
      <c r="T47" s="144"/>
      <c r="U47" s="138"/>
      <c r="V47" s="252"/>
      <c r="W47" s="144"/>
      <c r="X47" s="138"/>
      <c r="Y47" s="252"/>
      <c r="Z47" s="99"/>
      <c r="AA47" s="87"/>
      <c r="AB47" s="99"/>
      <c r="AF47" s="73"/>
      <c r="AG47" s="73"/>
      <c r="AH47" s="73"/>
    </row>
    <row r="48" spans="1:34" ht="15" customHeight="1" x14ac:dyDescent="0.25">
      <c r="D48" s="73"/>
      <c r="E48" s="139"/>
      <c r="F48" s="139"/>
      <c r="G48" s="139"/>
      <c r="H48" s="139"/>
      <c r="I48" s="139"/>
      <c r="J48" s="139"/>
      <c r="K48" s="139"/>
      <c r="L48" s="139"/>
      <c r="M48" s="139"/>
      <c r="N48" s="139"/>
      <c r="O48" s="139"/>
      <c r="P48" s="139"/>
      <c r="Q48" s="139"/>
      <c r="R48" s="139"/>
      <c r="S48" s="253"/>
      <c r="T48" s="139"/>
      <c r="U48" s="139"/>
      <c r="V48" s="253"/>
      <c r="W48" s="139"/>
      <c r="X48" s="139"/>
      <c r="Y48" s="253"/>
      <c r="Z48" s="90"/>
      <c r="AA48" s="90"/>
      <c r="AB48" s="90"/>
      <c r="AF48" s="73"/>
      <c r="AG48" s="73"/>
      <c r="AH48" s="73"/>
    </row>
    <row r="49" spans="4:34" ht="15" customHeight="1" x14ac:dyDescent="0.25">
      <c r="D49" s="73"/>
      <c r="E49" s="139" t="s">
        <v>250</v>
      </c>
      <c r="F49" s="139"/>
      <c r="G49" s="139"/>
      <c r="H49" s="139"/>
      <c r="I49" s="139"/>
      <c r="J49" s="139"/>
      <c r="K49" s="139"/>
      <c r="L49" s="139"/>
      <c r="M49" s="139"/>
      <c r="N49" s="139"/>
      <c r="O49" s="139"/>
      <c r="P49" s="139"/>
      <c r="Q49" s="139"/>
      <c r="R49" s="139"/>
      <c r="S49" s="253"/>
      <c r="T49" s="139"/>
      <c r="U49" s="139"/>
      <c r="V49" s="253"/>
      <c r="W49" s="139"/>
      <c r="X49" s="139"/>
      <c r="Y49" s="253"/>
      <c r="Z49" s="90"/>
      <c r="AA49" s="90"/>
      <c r="AB49" s="90"/>
      <c r="AF49" s="73"/>
      <c r="AG49" s="73"/>
      <c r="AH49" s="73"/>
    </row>
    <row r="50" spans="4:34" ht="15" customHeight="1" x14ac:dyDescent="0.25">
      <c r="D50" s="73"/>
      <c r="E50" s="139" t="s">
        <v>249</v>
      </c>
      <c r="F50" s="139"/>
      <c r="G50" s="139"/>
      <c r="H50" s="139"/>
      <c r="I50" s="139"/>
      <c r="J50" s="139"/>
      <c r="K50" s="139"/>
      <c r="L50" s="139"/>
      <c r="M50" s="139"/>
      <c r="N50" s="139"/>
      <c r="O50" s="139"/>
      <c r="P50" s="139"/>
      <c r="Q50" s="139"/>
      <c r="R50" s="139"/>
      <c r="S50" s="253"/>
      <c r="T50" s="139"/>
      <c r="U50" s="139"/>
      <c r="V50" s="253"/>
      <c r="W50" s="139"/>
      <c r="X50" s="139"/>
      <c r="Y50" s="253"/>
      <c r="Z50" s="90"/>
      <c r="AA50" s="90"/>
      <c r="AB50" s="90"/>
      <c r="AC50" s="73"/>
      <c r="AD50" s="73"/>
      <c r="AE50" s="73"/>
      <c r="AF50" s="73"/>
      <c r="AG50" s="73"/>
      <c r="AH50" s="73"/>
    </row>
    <row r="51" spans="4:34" ht="15" customHeight="1" x14ac:dyDescent="0.25">
      <c r="D51" s="73"/>
      <c r="E51" s="139" t="s">
        <v>251</v>
      </c>
      <c r="F51" s="139"/>
      <c r="G51" s="139"/>
      <c r="H51" s="139"/>
      <c r="I51" s="139"/>
      <c r="J51" s="139"/>
      <c r="K51" s="139"/>
      <c r="L51" s="139"/>
      <c r="M51" s="139"/>
      <c r="N51" s="139"/>
      <c r="O51" s="139"/>
      <c r="P51" s="139"/>
      <c r="Q51" s="139"/>
      <c r="R51" s="139"/>
      <c r="S51" s="253"/>
      <c r="T51" s="139"/>
      <c r="U51" s="139"/>
      <c r="V51" s="253"/>
      <c r="W51" s="139"/>
      <c r="X51" s="139"/>
      <c r="Y51" s="253"/>
      <c r="Z51" s="90"/>
      <c r="AA51" s="90"/>
      <c r="AB51" s="90"/>
      <c r="AC51" s="73"/>
      <c r="AD51" s="73"/>
      <c r="AE51" s="73"/>
      <c r="AF51" s="73"/>
      <c r="AG51" s="73"/>
      <c r="AH51" s="73"/>
    </row>
    <row r="52" spans="4:34" ht="15" customHeight="1" x14ac:dyDescent="0.25">
      <c r="D52" s="73"/>
      <c r="E52" s="139"/>
      <c r="F52" s="139"/>
      <c r="G52" s="139"/>
      <c r="H52" s="139"/>
      <c r="I52" s="139"/>
      <c r="J52" s="139"/>
      <c r="K52" s="139"/>
      <c r="L52" s="139"/>
      <c r="M52" s="139"/>
      <c r="N52" s="139"/>
      <c r="O52" s="139"/>
      <c r="P52" s="139"/>
      <c r="Q52" s="139"/>
      <c r="R52" s="139"/>
      <c r="S52" s="253"/>
      <c r="T52" s="139"/>
      <c r="U52" s="139"/>
      <c r="V52" s="253"/>
      <c r="W52" s="139"/>
      <c r="X52" s="139"/>
      <c r="Y52" s="253"/>
      <c r="Z52" s="90"/>
      <c r="AA52" s="90"/>
      <c r="AB52" s="90"/>
      <c r="AC52" s="73"/>
      <c r="AD52" s="73"/>
      <c r="AE52" s="73"/>
      <c r="AF52" s="73"/>
      <c r="AG52" s="73"/>
      <c r="AH52" s="73"/>
    </row>
    <row r="53" spans="4:34" ht="15" customHeight="1" x14ac:dyDescent="0.25">
      <c r="D53" s="73"/>
      <c r="E53" s="134" t="s">
        <v>216</v>
      </c>
      <c r="F53" s="139"/>
      <c r="G53" s="139"/>
      <c r="H53" s="139"/>
      <c r="I53" s="139"/>
      <c r="J53" s="139"/>
      <c r="K53" s="139"/>
      <c r="L53" s="139"/>
      <c r="M53" s="139"/>
      <c r="N53" s="139"/>
      <c r="O53" s="139"/>
      <c r="P53" s="139"/>
      <c r="Q53" s="139"/>
      <c r="R53" s="139"/>
      <c r="S53" s="253"/>
      <c r="T53" s="139"/>
      <c r="U53" s="139"/>
      <c r="V53" s="253"/>
      <c r="W53" s="139"/>
      <c r="X53" s="139"/>
      <c r="Y53" s="253"/>
      <c r="Z53" s="90"/>
      <c r="AA53" s="90"/>
      <c r="AB53" s="90"/>
      <c r="AC53" s="73"/>
      <c r="AD53" s="73"/>
      <c r="AE53" s="73"/>
      <c r="AF53" s="73"/>
      <c r="AG53" s="73"/>
      <c r="AH53" s="73"/>
    </row>
    <row r="54" spans="4:34" ht="15" customHeight="1" x14ac:dyDescent="0.25">
      <c r="D54" s="73"/>
      <c r="E54" s="677" t="s">
        <v>217</v>
      </c>
      <c r="F54" s="677"/>
      <c r="G54" s="677"/>
      <c r="H54" s="677"/>
      <c r="I54" s="677"/>
      <c r="J54" s="677"/>
      <c r="K54" s="677"/>
      <c r="L54" s="677"/>
      <c r="M54" s="677"/>
      <c r="N54" s="677"/>
      <c r="O54" s="677"/>
      <c r="P54" s="677"/>
      <c r="Q54" s="677"/>
      <c r="R54" s="677"/>
      <c r="S54" s="677"/>
      <c r="T54" s="677"/>
      <c r="U54" s="677"/>
      <c r="V54" s="677"/>
      <c r="W54" s="677"/>
      <c r="X54" s="677"/>
      <c r="Y54" s="677"/>
      <c r="Z54" s="90"/>
      <c r="AA54" s="90"/>
      <c r="AB54" s="90"/>
      <c r="AC54" s="73"/>
      <c r="AD54" s="73"/>
      <c r="AE54" s="73"/>
      <c r="AF54" s="73"/>
      <c r="AG54" s="73"/>
      <c r="AH54" s="73"/>
    </row>
    <row r="55" spans="4:34" ht="15" customHeight="1" x14ac:dyDescent="0.25">
      <c r="D55" s="73"/>
      <c r="E55" s="677"/>
      <c r="F55" s="677"/>
      <c r="G55" s="677"/>
      <c r="H55" s="677"/>
      <c r="I55" s="677"/>
      <c r="J55" s="677"/>
      <c r="K55" s="677"/>
      <c r="L55" s="677"/>
      <c r="M55" s="677"/>
      <c r="N55" s="677"/>
      <c r="O55" s="677"/>
      <c r="P55" s="677"/>
      <c r="Q55" s="677"/>
      <c r="R55" s="677"/>
      <c r="S55" s="677"/>
      <c r="T55" s="677"/>
      <c r="U55" s="677"/>
      <c r="V55" s="677"/>
      <c r="W55" s="677"/>
      <c r="X55" s="677"/>
      <c r="Y55" s="677"/>
      <c r="Z55" s="73"/>
      <c r="AA55" s="73"/>
      <c r="AB55" s="73"/>
      <c r="AC55" s="73"/>
      <c r="AD55" s="73"/>
      <c r="AE55" s="73"/>
      <c r="AF55" s="73"/>
      <c r="AG55" s="73"/>
      <c r="AH55" s="73"/>
    </row>
    <row r="56" spans="4:34" ht="15" customHeight="1" x14ac:dyDescent="0.25">
      <c r="D56" s="73"/>
      <c r="E56" s="677"/>
      <c r="F56" s="677"/>
      <c r="G56" s="677"/>
      <c r="H56" s="677"/>
      <c r="I56" s="677"/>
      <c r="J56" s="677"/>
      <c r="K56" s="677"/>
      <c r="L56" s="677"/>
      <c r="M56" s="677"/>
      <c r="N56" s="677"/>
      <c r="O56" s="677"/>
      <c r="P56" s="677"/>
      <c r="Q56" s="677"/>
      <c r="R56" s="677"/>
      <c r="S56" s="677"/>
      <c r="T56" s="677"/>
      <c r="U56" s="677"/>
      <c r="V56" s="677"/>
      <c r="W56" s="677"/>
      <c r="X56" s="677"/>
      <c r="Y56" s="677"/>
      <c r="Z56" s="90"/>
      <c r="AA56" s="90"/>
      <c r="AB56" s="90"/>
      <c r="AC56" s="73"/>
      <c r="AD56" s="73"/>
      <c r="AE56" s="73"/>
      <c r="AF56" s="73"/>
      <c r="AG56" s="73"/>
      <c r="AH56" s="73"/>
    </row>
    <row r="57" spans="4:34" ht="15" customHeight="1" x14ac:dyDescent="0.25">
      <c r="D57" s="73"/>
      <c r="E57" s="677"/>
      <c r="F57" s="677"/>
      <c r="G57" s="677"/>
      <c r="H57" s="677"/>
      <c r="I57" s="677"/>
      <c r="J57" s="677"/>
      <c r="K57" s="677"/>
      <c r="L57" s="677"/>
      <c r="M57" s="677"/>
      <c r="N57" s="677"/>
      <c r="O57" s="677"/>
      <c r="P57" s="677"/>
      <c r="Q57" s="677"/>
      <c r="R57" s="677"/>
      <c r="S57" s="677"/>
      <c r="T57" s="677"/>
      <c r="U57" s="677"/>
      <c r="V57" s="677"/>
      <c r="W57" s="677"/>
      <c r="X57" s="677"/>
      <c r="Y57" s="677"/>
      <c r="Z57" s="90"/>
      <c r="AA57" s="90"/>
      <c r="AB57" s="90"/>
      <c r="AC57" s="73"/>
      <c r="AD57" s="73"/>
      <c r="AE57" s="73"/>
      <c r="AF57" s="73"/>
      <c r="AG57" s="73"/>
      <c r="AH57" s="73"/>
    </row>
    <row r="58" spans="4:34" ht="15" customHeight="1" x14ac:dyDescent="0.25">
      <c r="D58" s="73"/>
      <c r="E58" s="677"/>
      <c r="F58" s="677"/>
      <c r="G58" s="677"/>
      <c r="H58" s="677"/>
      <c r="I58" s="677"/>
      <c r="J58" s="677"/>
      <c r="K58" s="677"/>
      <c r="L58" s="677"/>
      <c r="M58" s="677"/>
      <c r="N58" s="677"/>
      <c r="O58" s="677"/>
      <c r="P58" s="677"/>
      <c r="Q58" s="677"/>
      <c r="R58" s="677"/>
      <c r="S58" s="677"/>
      <c r="T58" s="677"/>
      <c r="U58" s="677"/>
      <c r="V58" s="677"/>
      <c r="W58" s="677"/>
      <c r="X58" s="677"/>
      <c r="Y58" s="677"/>
      <c r="Z58" s="90"/>
      <c r="AA58" s="90"/>
      <c r="AB58" s="90"/>
      <c r="AC58" s="73"/>
      <c r="AD58" s="73"/>
      <c r="AE58" s="73"/>
      <c r="AF58" s="73"/>
      <c r="AG58" s="73"/>
      <c r="AH58" s="73"/>
    </row>
    <row r="59" spans="4:34" ht="15" customHeight="1" x14ac:dyDescent="0.25">
      <c r="D59" s="73"/>
      <c r="E59" s="139" t="s">
        <v>262</v>
      </c>
      <c r="F59" s="139"/>
      <c r="G59" s="139"/>
      <c r="H59" s="139"/>
      <c r="I59" s="139"/>
      <c r="J59" s="139"/>
      <c r="K59" s="139"/>
      <c r="L59" s="139"/>
      <c r="M59" s="139"/>
      <c r="N59" s="139"/>
      <c r="O59" s="139"/>
      <c r="P59" s="139"/>
      <c r="Q59" s="139"/>
      <c r="R59" s="139"/>
      <c r="S59" s="253"/>
      <c r="T59" s="139"/>
      <c r="U59" s="139"/>
      <c r="V59" s="253"/>
      <c r="W59" s="139"/>
      <c r="X59" s="139"/>
      <c r="Y59" s="253"/>
      <c r="Z59" s="90"/>
      <c r="AA59" s="90"/>
      <c r="AB59" s="90"/>
      <c r="AC59" s="73"/>
      <c r="AD59" s="73"/>
      <c r="AE59" s="73"/>
      <c r="AF59" s="73"/>
      <c r="AG59" s="73"/>
      <c r="AH59" s="73"/>
    </row>
    <row r="60" spans="4:34" ht="15" customHeight="1" x14ac:dyDescent="0.25">
      <c r="D60" s="73"/>
      <c r="E60" s="139" t="s">
        <v>218</v>
      </c>
      <c r="F60" s="139"/>
      <c r="G60" s="139"/>
      <c r="H60" s="139"/>
      <c r="I60" s="139"/>
      <c r="J60" s="139"/>
      <c r="K60" s="139"/>
      <c r="L60" s="139"/>
      <c r="M60" s="139"/>
      <c r="N60" s="139"/>
      <c r="O60" s="139"/>
      <c r="P60" s="139"/>
      <c r="Q60" s="139"/>
      <c r="R60" s="139"/>
      <c r="S60" s="253"/>
      <c r="T60" s="139"/>
      <c r="U60" s="139"/>
      <c r="V60" s="253"/>
      <c r="W60" s="139"/>
      <c r="X60" s="139"/>
      <c r="Y60" s="253"/>
      <c r="Z60" s="90"/>
      <c r="AA60" s="90"/>
      <c r="AB60" s="90"/>
      <c r="AC60" s="73"/>
      <c r="AD60" s="73"/>
      <c r="AE60" s="73"/>
      <c r="AF60" s="73"/>
      <c r="AG60" s="73"/>
      <c r="AH60" s="73"/>
    </row>
    <row r="61" spans="4:34" ht="15" customHeight="1" x14ac:dyDescent="0.25">
      <c r="D61" s="73"/>
      <c r="E61" s="73"/>
      <c r="F61" s="100"/>
      <c r="G61" s="100"/>
      <c r="H61" s="100"/>
      <c r="I61" s="100"/>
      <c r="J61" s="100"/>
      <c r="K61" s="100"/>
      <c r="L61" s="100"/>
      <c r="M61" s="100"/>
      <c r="N61" s="100"/>
      <c r="O61" s="100"/>
      <c r="P61" s="100"/>
      <c r="Q61" s="100"/>
      <c r="R61" s="100"/>
      <c r="S61" s="254"/>
      <c r="T61" s="100"/>
      <c r="U61" s="100"/>
      <c r="V61" s="254"/>
      <c r="W61" s="100"/>
      <c r="X61" s="100"/>
      <c r="Y61" s="254"/>
      <c r="Z61" s="100"/>
      <c r="AA61" s="100"/>
      <c r="AB61" s="100"/>
      <c r="AC61" s="73"/>
      <c r="AD61" s="73"/>
      <c r="AE61" s="73"/>
      <c r="AF61" s="73"/>
      <c r="AG61" s="73"/>
      <c r="AH61" s="73"/>
    </row>
    <row r="62" spans="4:34" ht="15" customHeight="1" x14ac:dyDescent="0.25">
      <c r="D62" s="73"/>
      <c r="E62" s="73"/>
      <c r="F62" s="90"/>
      <c r="G62" s="90"/>
      <c r="H62" s="90"/>
      <c r="I62" s="90"/>
      <c r="J62" s="90"/>
      <c r="K62" s="90"/>
      <c r="L62" s="90"/>
      <c r="M62" s="90"/>
      <c r="N62" s="90"/>
      <c r="O62" s="90"/>
      <c r="P62" s="90"/>
      <c r="Q62" s="90"/>
      <c r="R62" s="90"/>
      <c r="S62" s="255"/>
      <c r="T62" s="90"/>
      <c r="U62" s="90"/>
      <c r="V62" s="255"/>
      <c r="W62" s="90"/>
      <c r="X62" s="90"/>
      <c r="Y62" s="255"/>
      <c r="Z62" s="90"/>
      <c r="AA62" s="90"/>
      <c r="AB62" s="90"/>
      <c r="AC62" s="73"/>
      <c r="AD62" s="73"/>
      <c r="AE62" s="73"/>
      <c r="AF62" s="73"/>
      <c r="AG62" s="73"/>
      <c r="AH62" s="73"/>
    </row>
    <row r="63" spans="4:34" ht="15" customHeight="1" x14ac:dyDescent="0.25">
      <c r="D63" s="73"/>
      <c r="E63" s="73"/>
      <c r="F63" s="90"/>
      <c r="G63" s="90"/>
      <c r="H63" s="90"/>
      <c r="I63" s="90"/>
      <c r="J63" s="90"/>
      <c r="K63" s="90"/>
      <c r="L63" s="90"/>
      <c r="M63" s="90"/>
      <c r="N63" s="90"/>
      <c r="O63" s="90"/>
      <c r="P63" s="90"/>
      <c r="Q63" s="90"/>
      <c r="R63" s="90"/>
      <c r="S63" s="255"/>
      <c r="T63" s="90"/>
      <c r="U63" s="90"/>
      <c r="V63" s="255"/>
      <c r="W63" s="90"/>
      <c r="X63" s="90"/>
      <c r="Y63" s="255"/>
      <c r="Z63" s="90"/>
      <c r="AA63" s="90"/>
      <c r="AB63" s="90"/>
      <c r="AC63" s="73"/>
      <c r="AD63" s="73"/>
      <c r="AE63" s="73"/>
      <c r="AF63" s="73"/>
      <c r="AG63" s="73"/>
      <c r="AH63" s="73"/>
    </row>
    <row r="64" spans="4:34" ht="15" customHeight="1" x14ac:dyDescent="0.25">
      <c r="D64" s="73"/>
      <c r="E64" s="73"/>
      <c r="F64" s="73"/>
      <c r="G64" s="73"/>
      <c r="H64" s="73"/>
      <c r="I64" s="73"/>
      <c r="J64" s="73"/>
      <c r="K64" s="73"/>
      <c r="L64" s="73"/>
      <c r="M64" s="73"/>
      <c r="N64" s="73"/>
      <c r="O64" s="73"/>
      <c r="P64" s="73"/>
      <c r="Q64" s="73"/>
      <c r="R64" s="73"/>
      <c r="S64" s="247"/>
      <c r="T64" s="73"/>
      <c r="U64" s="73"/>
      <c r="V64" s="247"/>
      <c r="W64" s="73"/>
      <c r="X64" s="73"/>
      <c r="Y64" s="247"/>
      <c r="Z64" s="73"/>
      <c r="AA64" s="73"/>
      <c r="AB64" s="73"/>
      <c r="AC64" s="73"/>
      <c r="AD64" s="73"/>
      <c r="AE64" s="73"/>
      <c r="AF64" s="73"/>
      <c r="AG64" s="73"/>
      <c r="AH64" s="73"/>
    </row>
    <row r="65" spans="4:34" ht="15" customHeight="1" x14ac:dyDescent="0.25">
      <c r="D65" s="73"/>
      <c r="E65" s="73"/>
      <c r="F65" s="73"/>
      <c r="G65" s="73"/>
      <c r="H65" s="73"/>
      <c r="I65" s="73"/>
      <c r="J65" s="73"/>
      <c r="K65" s="73"/>
      <c r="L65" s="73"/>
      <c r="M65" s="73"/>
      <c r="N65" s="73"/>
      <c r="O65" s="73"/>
      <c r="P65" s="73"/>
      <c r="Q65" s="73"/>
      <c r="R65" s="73"/>
      <c r="S65" s="247"/>
      <c r="T65" s="73"/>
      <c r="U65" s="73"/>
      <c r="V65" s="247"/>
      <c r="W65" s="73"/>
      <c r="X65" s="73"/>
      <c r="Y65" s="247"/>
      <c r="Z65" s="73"/>
      <c r="AA65" s="73"/>
      <c r="AB65" s="73"/>
      <c r="AC65" s="73"/>
      <c r="AD65" s="73"/>
      <c r="AE65" s="73"/>
      <c r="AF65" s="73"/>
      <c r="AG65" s="73"/>
      <c r="AH65" s="73"/>
    </row>
    <row r="66" spans="4:34" ht="15" customHeight="1" x14ac:dyDescent="0.25">
      <c r="D66" s="73"/>
      <c r="E66" s="73"/>
      <c r="F66" s="73"/>
      <c r="G66" s="73"/>
      <c r="H66" s="73"/>
      <c r="I66" s="73"/>
      <c r="J66" s="73"/>
      <c r="K66" s="73"/>
      <c r="L66" s="73"/>
      <c r="M66" s="73"/>
      <c r="N66" s="73"/>
      <c r="O66" s="73"/>
      <c r="P66" s="73"/>
      <c r="Q66" s="73"/>
      <c r="R66" s="73"/>
      <c r="S66" s="247"/>
      <c r="T66" s="73"/>
      <c r="U66" s="73"/>
      <c r="V66" s="247"/>
      <c r="W66" s="73"/>
      <c r="X66" s="73"/>
      <c r="Y66" s="247"/>
      <c r="Z66" s="73"/>
      <c r="AA66" s="73"/>
      <c r="AB66" s="73"/>
      <c r="AC66" s="73"/>
      <c r="AD66" s="73"/>
      <c r="AE66" s="73"/>
      <c r="AF66" s="73"/>
      <c r="AG66" s="73"/>
      <c r="AH66" s="73"/>
    </row>
    <row r="67" spans="4:34" ht="15" customHeight="1" x14ac:dyDescent="0.25">
      <c r="D67" s="73"/>
      <c r="E67" s="73"/>
      <c r="F67" s="73"/>
      <c r="G67" s="73"/>
      <c r="H67" s="73"/>
      <c r="I67" s="73"/>
      <c r="J67" s="73"/>
      <c r="K67" s="73"/>
      <c r="L67" s="73"/>
      <c r="M67" s="73"/>
      <c r="N67" s="73"/>
      <c r="O67" s="73"/>
      <c r="P67" s="73"/>
      <c r="Q67" s="73"/>
      <c r="R67" s="73"/>
      <c r="S67" s="247"/>
      <c r="T67" s="73"/>
      <c r="U67" s="73"/>
      <c r="V67" s="247"/>
      <c r="W67" s="73"/>
      <c r="X67" s="73"/>
      <c r="Y67" s="247"/>
      <c r="Z67" s="73"/>
      <c r="AA67" s="73"/>
      <c r="AB67" s="73"/>
      <c r="AC67" s="73"/>
      <c r="AD67" s="73"/>
      <c r="AE67" s="73"/>
      <c r="AF67" s="73"/>
      <c r="AG67" s="73"/>
      <c r="AH67" s="73"/>
    </row>
    <row r="68" spans="4:34" ht="15" customHeight="1" x14ac:dyDescent="0.25">
      <c r="D68" s="73"/>
      <c r="E68" s="73"/>
      <c r="F68" s="73"/>
      <c r="G68" s="73"/>
      <c r="H68" s="73"/>
      <c r="I68" s="73"/>
      <c r="J68" s="73"/>
      <c r="K68" s="73"/>
      <c r="L68" s="73"/>
      <c r="M68" s="73"/>
      <c r="N68" s="73"/>
      <c r="O68" s="73"/>
      <c r="P68" s="73"/>
      <c r="Q68" s="73"/>
      <c r="R68" s="73"/>
      <c r="S68" s="247"/>
      <c r="T68" s="73"/>
      <c r="U68" s="73"/>
      <c r="V68" s="247"/>
      <c r="W68" s="73"/>
      <c r="X68" s="73"/>
      <c r="Y68" s="247"/>
      <c r="Z68" s="73"/>
      <c r="AA68" s="73"/>
      <c r="AB68" s="73"/>
      <c r="AC68" s="73"/>
      <c r="AD68" s="73"/>
      <c r="AE68" s="73"/>
      <c r="AF68" s="73"/>
      <c r="AG68" s="73"/>
      <c r="AH68" s="73"/>
    </row>
    <row r="69" spans="4:34" ht="15" customHeight="1" x14ac:dyDescent="0.25">
      <c r="D69" s="73"/>
      <c r="E69" s="73"/>
      <c r="F69" s="73"/>
      <c r="G69" s="73"/>
      <c r="H69" s="73"/>
      <c r="I69" s="73"/>
      <c r="J69" s="73"/>
      <c r="K69" s="73"/>
      <c r="L69" s="73"/>
      <c r="M69" s="73"/>
      <c r="N69" s="73"/>
      <c r="O69" s="73"/>
      <c r="P69" s="73"/>
      <c r="Q69" s="73"/>
      <c r="R69" s="73"/>
      <c r="S69" s="247"/>
      <c r="T69" s="73"/>
      <c r="U69" s="73"/>
      <c r="V69" s="247"/>
      <c r="W69" s="73"/>
      <c r="X69" s="73"/>
      <c r="Y69" s="247"/>
      <c r="Z69" s="73"/>
      <c r="AA69" s="73"/>
      <c r="AB69" s="73"/>
      <c r="AC69" s="73"/>
      <c r="AD69" s="73"/>
      <c r="AE69" s="73"/>
      <c r="AF69" s="73"/>
      <c r="AG69" s="73"/>
      <c r="AH69" s="73"/>
    </row>
    <row r="70" spans="4:34" ht="15" customHeight="1" x14ac:dyDescent="0.25">
      <c r="D70" s="73"/>
      <c r="E70" s="73"/>
      <c r="F70" s="73"/>
      <c r="G70" s="73"/>
      <c r="H70" s="73"/>
      <c r="I70" s="73"/>
      <c r="J70" s="73"/>
      <c r="K70" s="73"/>
      <c r="L70" s="73"/>
      <c r="M70" s="73"/>
      <c r="N70" s="73"/>
      <c r="O70" s="73"/>
      <c r="P70" s="73"/>
      <c r="Q70" s="73"/>
      <c r="R70" s="73"/>
      <c r="S70" s="247"/>
      <c r="T70" s="73"/>
      <c r="U70" s="73"/>
      <c r="V70" s="247"/>
      <c r="W70" s="73"/>
      <c r="X70" s="73"/>
      <c r="Y70" s="247"/>
      <c r="Z70" s="73"/>
      <c r="AA70" s="73"/>
      <c r="AB70" s="73"/>
      <c r="AC70" s="73"/>
      <c r="AD70" s="73"/>
      <c r="AE70" s="73"/>
      <c r="AF70" s="73"/>
      <c r="AG70" s="73"/>
      <c r="AH70" s="73"/>
    </row>
    <row r="71" spans="4:34" ht="15" customHeight="1" x14ac:dyDescent="0.25">
      <c r="D71" s="73"/>
      <c r="E71" s="73"/>
      <c r="F71" s="73"/>
      <c r="G71" s="73"/>
      <c r="H71" s="73"/>
      <c r="I71" s="73"/>
      <c r="J71" s="73"/>
      <c r="K71" s="73"/>
      <c r="L71" s="73"/>
      <c r="M71" s="73"/>
      <c r="N71" s="73"/>
      <c r="O71" s="73"/>
      <c r="P71" s="73"/>
      <c r="Q71" s="73"/>
      <c r="R71" s="73"/>
      <c r="S71" s="247"/>
      <c r="T71" s="73"/>
      <c r="U71" s="73"/>
      <c r="V71" s="247"/>
      <c r="W71" s="73"/>
      <c r="X71" s="73"/>
      <c r="Y71" s="247"/>
      <c r="Z71" s="73"/>
      <c r="AA71" s="73"/>
      <c r="AB71" s="73"/>
      <c r="AC71" s="73"/>
      <c r="AD71" s="73"/>
      <c r="AE71" s="73"/>
      <c r="AF71" s="73"/>
      <c r="AG71" s="73"/>
      <c r="AH71" s="73"/>
    </row>
    <row r="72" spans="4:34" ht="15" customHeight="1" x14ac:dyDescent="0.25">
      <c r="D72" s="73"/>
      <c r="E72" s="73"/>
      <c r="F72" s="73"/>
      <c r="G72" s="73"/>
      <c r="H72" s="73"/>
      <c r="I72" s="73"/>
      <c r="J72" s="73"/>
      <c r="K72" s="73"/>
      <c r="L72" s="73"/>
      <c r="M72" s="73"/>
      <c r="N72" s="73"/>
      <c r="O72" s="73"/>
      <c r="P72" s="73"/>
      <c r="Q72" s="73"/>
      <c r="R72" s="73"/>
      <c r="S72" s="247"/>
      <c r="T72" s="73"/>
      <c r="U72" s="73"/>
      <c r="V72" s="247"/>
      <c r="W72" s="73"/>
      <c r="X72" s="73"/>
      <c r="Y72" s="247"/>
      <c r="Z72" s="73"/>
      <c r="AA72" s="73"/>
      <c r="AB72" s="73"/>
      <c r="AC72" s="73"/>
      <c r="AD72" s="73"/>
      <c r="AE72" s="73"/>
      <c r="AF72" s="73"/>
      <c r="AG72" s="73"/>
      <c r="AH72" s="73"/>
    </row>
    <row r="73" spans="4:34" ht="15" customHeight="1" x14ac:dyDescent="0.25">
      <c r="D73" s="73"/>
      <c r="E73" s="73"/>
      <c r="F73" s="73"/>
      <c r="G73" s="73"/>
      <c r="H73" s="73"/>
      <c r="I73" s="73"/>
      <c r="J73" s="73"/>
      <c r="K73" s="73"/>
      <c r="L73" s="73"/>
      <c r="M73" s="73"/>
      <c r="N73" s="73"/>
      <c r="O73" s="73"/>
      <c r="P73" s="73"/>
      <c r="Q73" s="73"/>
      <c r="R73" s="73"/>
      <c r="S73" s="247"/>
      <c r="T73" s="73"/>
      <c r="U73" s="73"/>
      <c r="V73" s="247"/>
      <c r="W73" s="73"/>
      <c r="X73" s="73"/>
      <c r="Y73" s="247"/>
      <c r="Z73" s="73"/>
      <c r="AA73" s="73"/>
      <c r="AB73" s="73"/>
      <c r="AC73" s="73"/>
      <c r="AD73" s="73"/>
      <c r="AE73" s="73"/>
      <c r="AF73" s="73"/>
      <c r="AG73" s="73"/>
      <c r="AH73" s="73"/>
    </row>
    <row r="74" spans="4:34" ht="15" customHeight="1" x14ac:dyDescent="0.25">
      <c r="D74" s="73"/>
      <c r="E74" s="73"/>
      <c r="F74" s="73"/>
      <c r="G74" s="73"/>
      <c r="H74" s="73"/>
      <c r="I74" s="73"/>
      <c r="J74" s="73"/>
      <c r="K74" s="73"/>
      <c r="L74" s="73"/>
      <c r="M74" s="73"/>
      <c r="N74" s="73"/>
      <c r="O74" s="73"/>
      <c r="P74" s="73"/>
      <c r="Q74" s="73"/>
      <c r="R74" s="73"/>
      <c r="S74" s="247"/>
      <c r="T74" s="73"/>
      <c r="U74" s="73"/>
      <c r="V74" s="247"/>
      <c r="W74" s="73"/>
      <c r="X74" s="73"/>
      <c r="Y74" s="247"/>
      <c r="Z74" s="73"/>
      <c r="AA74" s="73"/>
      <c r="AB74" s="73"/>
      <c r="AC74" s="73"/>
      <c r="AD74" s="73"/>
      <c r="AE74" s="73"/>
      <c r="AF74" s="73"/>
      <c r="AG74" s="73"/>
      <c r="AH74" s="73"/>
    </row>
    <row r="75" spans="4:34" ht="15" customHeight="1" x14ac:dyDescent="0.25">
      <c r="D75" s="73"/>
      <c r="E75" s="73"/>
      <c r="F75" s="73"/>
      <c r="G75" s="73"/>
      <c r="H75" s="73"/>
      <c r="I75" s="73"/>
      <c r="J75" s="73"/>
      <c r="K75" s="73"/>
      <c r="L75" s="73"/>
      <c r="M75" s="73"/>
      <c r="N75" s="73"/>
      <c r="O75" s="73"/>
      <c r="P75" s="73"/>
      <c r="Q75" s="73"/>
      <c r="R75" s="73"/>
      <c r="S75" s="247"/>
      <c r="T75" s="73"/>
      <c r="U75" s="73"/>
      <c r="V75" s="247"/>
      <c r="W75" s="73"/>
      <c r="X75" s="73"/>
      <c r="Y75" s="247"/>
      <c r="Z75" s="73"/>
      <c r="AA75" s="73"/>
      <c r="AB75" s="73"/>
      <c r="AC75" s="73"/>
      <c r="AD75" s="73"/>
      <c r="AE75" s="73"/>
      <c r="AF75" s="73"/>
      <c r="AG75" s="73"/>
      <c r="AH75" s="73"/>
    </row>
    <row r="76" spans="4:34" ht="15" customHeight="1" x14ac:dyDescent="0.25">
      <c r="D76" s="73"/>
      <c r="E76" s="73"/>
      <c r="F76" s="73"/>
      <c r="G76" s="73"/>
      <c r="H76" s="73"/>
      <c r="I76" s="73"/>
      <c r="J76" s="73"/>
      <c r="K76" s="73"/>
      <c r="L76" s="73"/>
      <c r="M76" s="73"/>
      <c r="N76" s="73"/>
      <c r="O76" s="73"/>
      <c r="P76" s="73"/>
      <c r="Q76" s="73"/>
      <c r="R76" s="73"/>
      <c r="S76" s="247"/>
      <c r="T76" s="73"/>
      <c r="U76" s="73"/>
      <c r="V76" s="247"/>
      <c r="W76" s="73"/>
      <c r="X76" s="73"/>
      <c r="Y76" s="247"/>
      <c r="Z76" s="73"/>
      <c r="AA76" s="73"/>
      <c r="AB76" s="73"/>
      <c r="AC76" s="73"/>
      <c r="AD76" s="73"/>
      <c r="AE76" s="73"/>
      <c r="AF76" s="73"/>
      <c r="AG76" s="73"/>
      <c r="AH76" s="73"/>
    </row>
    <row r="77" spans="4:34" ht="15" customHeight="1" x14ac:dyDescent="0.25">
      <c r="D77" s="73"/>
      <c r="E77" s="73"/>
      <c r="F77" s="73"/>
      <c r="G77" s="73"/>
      <c r="H77" s="73"/>
      <c r="I77" s="73"/>
      <c r="J77" s="73"/>
      <c r="K77" s="73"/>
      <c r="L77" s="73"/>
      <c r="M77" s="73"/>
      <c r="N77" s="73"/>
      <c r="O77" s="73"/>
      <c r="P77" s="73"/>
      <c r="Q77" s="73"/>
      <c r="R77" s="73"/>
      <c r="S77" s="247"/>
      <c r="T77" s="73"/>
      <c r="U77" s="73"/>
      <c r="V77" s="247"/>
      <c r="W77" s="73"/>
      <c r="X77" s="73"/>
      <c r="Y77" s="247"/>
      <c r="Z77" s="73"/>
      <c r="AA77" s="73"/>
      <c r="AB77" s="73"/>
      <c r="AC77" s="73"/>
      <c r="AD77" s="73"/>
      <c r="AE77" s="73"/>
      <c r="AF77" s="73"/>
      <c r="AG77" s="73"/>
      <c r="AH77" s="73"/>
    </row>
    <row r="78" spans="4:34" ht="15" customHeight="1" x14ac:dyDescent="0.25">
      <c r="D78" s="73"/>
      <c r="E78" s="73"/>
      <c r="F78" s="73"/>
      <c r="G78" s="73"/>
      <c r="H78" s="73"/>
      <c r="I78" s="73"/>
      <c r="J78" s="73"/>
      <c r="K78" s="73"/>
      <c r="L78" s="73"/>
      <c r="M78" s="73"/>
      <c r="N78" s="73"/>
      <c r="O78" s="73"/>
      <c r="P78" s="73"/>
      <c r="Q78" s="73"/>
      <c r="R78" s="73"/>
      <c r="S78" s="247"/>
      <c r="T78" s="73"/>
      <c r="U78" s="73"/>
      <c r="V78" s="247"/>
      <c r="W78" s="73"/>
      <c r="X78" s="73"/>
      <c r="Y78" s="247"/>
      <c r="Z78" s="73"/>
      <c r="AA78" s="73"/>
      <c r="AB78" s="73"/>
      <c r="AC78" s="73"/>
      <c r="AD78" s="73"/>
      <c r="AE78" s="73"/>
      <c r="AF78" s="73"/>
      <c r="AG78" s="73"/>
      <c r="AH78" s="73"/>
    </row>
    <row r="79" spans="4:34" ht="15" customHeight="1" x14ac:dyDescent="0.25">
      <c r="D79" s="73"/>
      <c r="E79" s="73"/>
      <c r="F79" s="73"/>
      <c r="G79" s="73"/>
      <c r="H79" s="73"/>
      <c r="I79" s="73"/>
      <c r="J79" s="73"/>
      <c r="K79" s="73"/>
      <c r="L79" s="73"/>
      <c r="M79" s="73"/>
      <c r="N79" s="73"/>
      <c r="O79" s="73"/>
      <c r="P79" s="73"/>
      <c r="Q79" s="73"/>
      <c r="R79" s="73"/>
      <c r="S79" s="247"/>
      <c r="T79" s="73"/>
      <c r="U79" s="73"/>
      <c r="V79" s="247"/>
      <c r="W79" s="73"/>
      <c r="X79" s="73"/>
      <c r="Y79" s="247"/>
      <c r="Z79" s="73"/>
      <c r="AA79" s="73"/>
      <c r="AB79" s="73"/>
      <c r="AC79" s="73"/>
      <c r="AD79" s="73"/>
      <c r="AE79" s="73"/>
      <c r="AF79" s="73"/>
      <c r="AG79" s="73"/>
      <c r="AH79" s="73"/>
    </row>
    <row r="80" spans="4:34" ht="15" customHeight="1" x14ac:dyDescent="0.25">
      <c r="D80" s="73"/>
      <c r="E80" s="73"/>
      <c r="F80" s="73"/>
      <c r="G80" s="73"/>
      <c r="H80" s="73"/>
      <c r="I80" s="73"/>
      <c r="J80" s="73"/>
      <c r="K80" s="73"/>
      <c r="L80" s="73"/>
      <c r="M80" s="73"/>
      <c r="N80" s="73"/>
      <c r="O80" s="73"/>
      <c r="P80" s="73"/>
      <c r="Q80" s="73"/>
      <c r="R80" s="73"/>
      <c r="S80" s="247"/>
      <c r="T80" s="73"/>
      <c r="U80" s="73"/>
      <c r="V80" s="247"/>
      <c r="W80" s="73"/>
      <c r="X80" s="73"/>
      <c r="Y80" s="247"/>
      <c r="Z80" s="73"/>
      <c r="AA80" s="73"/>
      <c r="AB80" s="73"/>
      <c r="AC80" s="73"/>
      <c r="AD80" s="73"/>
      <c r="AE80" s="73"/>
      <c r="AF80" s="73"/>
      <c r="AG80" s="73"/>
      <c r="AH80" s="73"/>
    </row>
    <row r="81" spans="4:34" ht="15" customHeight="1" x14ac:dyDescent="0.25">
      <c r="D81" s="73"/>
      <c r="E81" s="73"/>
      <c r="F81" s="73"/>
      <c r="G81" s="73"/>
      <c r="H81" s="73"/>
      <c r="I81" s="73"/>
      <c r="J81" s="73"/>
      <c r="K81" s="73"/>
      <c r="L81" s="73"/>
      <c r="M81" s="73"/>
      <c r="N81" s="73"/>
      <c r="O81" s="73"/>
      <c r="P81" s="73"/>
      <c r="Q81" s="73"/>
      <c r="R81" s="73"/>
      <c r="S81" s="247"/>
      <c r="T81" s="73"/>
      <c r="U81" s="73"/>
      <c r="V81" s="247"/>
      <c r="W81" s="73"/>
      <c r="X81" s="73"/>
      <c r="Y81" s="247"/>
      <c r="Z81" s="73"/>
      <c r="AA81" s="73"/>
      <c r="AB81" s="73"/>
      <c r="AC81" s="73"/>
      <c r="AD81" s="73"/>
      <c r="AE81" s="73"/>
      <c r="AF81" s="73"/>
      <c r="AG81" s="73"/>
      <c r="AH81" s="73"/>
    </row>
    <row r="82" spans="4:34" ht="15" customHeight="1" x14ac:dyDescent="0.25">
      <c r="D82" s="73"/>
      <c r="E82" s="73"/>
      <c r="F82" s="73"/>
      <c r="G82" s="73"/>
      <c r="H82" s="73"/>
      <c r="I82" s="73"/>
      <c r="J82" s="73"/>
      <c r="K82" s="73"/>
      <c r="L82" s="73"/>
      <c r="M82" s="73"/>
      <c r="N82" s="73"/>
      <c r="O82" s="73"/>
      <c r="P82" s="73"/>
      <c r="Q82" s="73"/>
      <c r="R82" s="73"/>
      <c r="S82" s="247"/>
      <c r="T82" s="73"/>
      <c r="U82" s="73"/>
      <c r="V82" s="247"/>
      <c r="W82" s="73"/>
      <c r="X82" s="73"/>
      <c r="Y82" s="247"/>
      <c r="Z82" s="73"/>
      <c r="AA82" s="73"/>
      <c r="AB82" s="73"/>
      <c r="AC82" s="73"/>
      <c r="AD82" s="73"/>
      <c r="AE82" s="73"/>
      <c r="AF82" s="73"/>
      <c r="AG82" s="73"/>
      <c r="AH82" s="73"/>
    </row>
    <row r="83" spans="4:34" ht="15" customHeight="1" x14ac:dyDescent="0.25">
      <c r="D83" s="73"/>
      <c r="E83" s="73"/>
      <c r="F83" s="73"/>
      <c r="G83" s="73"/>
      <c r="H83" s="73"/>
      <c r="I83" s="73"/>
      <c r="J83" s="73"/>
      <c r="K83" s="73"/>
      <c r="L83" s="73"/>
      <c r="M83" s="73"/>
      <c r="N83" s="73"/>
      <c r="O83" s="73"/>
      <c r="P83" s="73"/>
      <c r="Q83" s="73"/>
      <c r="R83" s="73"/>
      <c r="S83" s="247"/>
      <c r="T83" s="73"/>
      <c r="U83" s="73"/>
      <c r="V83" s="247"/>
      <c r="W83" s="73"/>
      <c r="X83" s="73"/>
      <c r="Y83" s="247"/>
      <c r="Z83" s="73"/>
      <c r="AA83" s="73"/>
      <c r="AB83" s="73"/>
      <c r="AC83" s="73"/>
      <c r="AD83" s="73"/>
      <c r="AE83" s="73"/>
      <c r="AF83" s="73"/>
      <c r="AG83" s="73"/>
      <c r="AH83" s="73"/>
    </row>
    <row r="84" spans="4:34" ht="15" customHeight="1" x14ac:dyDescent="0.25">
      <c r="D84" s="73"/>
      <c r="E84" s="73"/>
      <c r="F84" s="73"/>
      <c r="G84" s="73"/>
      <c r="H84" s="73"/>
      <c r="I84" s="73"/>
      <c r="J84" s="73"/>
      <c r="K84" s="73"/>
      <c r="L84" s="73"/>
      <c r="M84" s="73"/>
      <c r="N84" s="73"/>
      <c r="O84" s="73"/>
      <c r="P84" s="73"/>
      <c r="Q84" s="73"/>
      <c r="R84" s="73"/>
      <c r="S84" s="247"/>
      <c r="T84" s="73"/>
      <c r="U84" s="73"/>
      <c r="V84" s="247"/>
      <c r="W84" s="73"/>
      <c r="X84" s="73"/>
      <c r="Y84" s="247"/>
      <c r="Z84" s="73"/>
      <c r="AA84" s="73"/>
      <c r="AB84" s="73"/>
      <c r="AC84" s="73"/>
      <c r="AD84" s="73"/>
      <c r="AE84" s="73"/>
      <c r="AF84" s="73"/>
      <c r="AG84" s="73"/>
      <c r="AH84" s="73"/>
    </row>
    <row r="85" spans="4:34" ht="15" customHeight="1" x14ac:dyDescent="0.25">
      <c r="D85" s="73"/>
      <c r="E85" s="73"/>
      <c r="F85" s="73"/>
      <c r="G85" s="73"/>
      <c r="H85" s="73"/>
      <c r="I85" s="73"/>
      <c r="J85" s="73"/>
      <c r="K85" s="73"/>
      <c r="L85" s="73"/>
      <c r="M85" s="73"/>
      <c r="N85" s="73"/>
      <c r="O85" s="73"/>
      <c r="P85" s="73"/>
      <c r="Q85" s="73"/>
      <c r="R85" s="73"/>
      <c r="S85" s="247"/>
      <c r="T85" s="73"/>
      <c r="U85" s="73"/>
      <c r="V85" s="247"/>
      <c r="W85" s="73"/>
      <c r="X85" s="73"/>
      <c r="Y85" s="247"/>
      <c r="Z85" s="73"/>
      <c r="AA85" s="73"/>
      <c r="AB85" s="73"/>
      <c r="AC85" s="73"/>
      <c r="AD85" s="73"/>
      <c r="AE85" s="73"/>
      <c r="AF85" s="73"/>
      <c r="AG85" s="73"/>
      <c r="AH85" s="73"/>
    </row>
    <row r="86" spans="4:34" ht="15" customHeight="1" x14ac:dyDescent="0.25">
      <c r="D86" s="73"/>
      <c r="E86" s="73"/>
      <c r="F86" s="73"/>
      <c r="G86" s="73"/>
      <c r="H86" s="73"/>
      <c r="I86" s="73"/>
      <c r="J86" s="73"/>
      <c r="K86" s="73"/>
      <c r="L86" s="73"/>
      <c r="M86" s="73"/>
      <c r="N86" s="73"/>
      <c r="O86" s="73"/>
      <c r="P86" s="73"/>
      <c r="Q86" s="73"/>
      <c r="R86" s="73"/>
      <c r="S86" s="247"/>
      <c r="T86" s="73"/>
      <c r="U86" s="73"/>
      <c r="V86" s="247"/>
      <c r="W86" s="73"/>
      <c r="X86" s="73"/>
      <c r="Y86" s="247"/>
      <c r="Z86" s="73"/>
      <c r="AA86" s="73"/>
      <c r="AB86" s="73"/>
      <c r="AC86" s="73"/>
      <c r="AD86" s="73"/>
      <c r="AE86" s="73"/>
      <c r="AF86" s="73"/>
      <c r="AG86" s="73"/>
      <c r="AH86" s="73"/>
    </row>
    <row r="87" spans="4:34" ht="15" customHeight="1" x14ac:dyDescent="0.25">
      <c r="D87" s="73"/>
      <c r="E87" s="73"/>
      <c r="F87" s="73"/>
      <c r="G87" s="73"/>
      <c r="H87" s="73"/>
      <c r="I87" s="73"/>
      <c r="J87" s="73"/>
      <c r="K87" s="73"/>
      <c r="L87" s="73"/>
      <c r="M87" s="73"/>
      <c r="N87" s="73"/>
      <c r="O87" s="73"/>
      <c r="P87" s="73"/>
      <c r="Q87" s="73"/>
      <c r="R87" s="73"/>
      <c r="S87" s="247"/>
      <c r="T87" s="73"/>
      <c r="U87" s="73"/>
      <c r="V87" s="247"/>
      <c r="W87" s="73"/>
      <c r="X87" s="73"/>
      <c r="Y87" s="247"/>
      <c r="Z87" s="73"/>
      <c r="AA87" s="73"/>
      <c r="AB87" s="73"/>
      <c r="AC87" s="73"/>
      <c r="AD87" s="73"/>
      <c r="AE87" s="73"/>
      <c r="AF87" s="73"/>
      <c r="AG87" s="73"/>
      <c r="AH87" s="73"/>
    </row>
    <row r="88" spans="4:34" ht="15" customHeight="1" x14ac:dyDescent="0.25">
      <c r="D88" s="73"/>
      <c r="E88" s="97"/>
      <c r="F88" s="73"/>
      <c r="G88" s="73"/>
      <c r="H88" s="73"/>
      <c r="I88" s="73"/>
      <c r="J88" s="73"/>
      <c r="K88" s="73"/>
      <c r="L88" s="73"/>
      <c r="M88" s="73"/>
      <c r="N88" s="73"/>
      <c r="O88" s="73"/>
      <c r="P88" s="73"/>
      <c r="Q88" s="73"/>
      <c r="R88" s="73"/>
      <c r="S88" s="247"/>
      <c r="T88" s="73"/>
      <c r="U88" s="73"/>
      <c r="V88" s="247"/>
      <c r="W88" s="73"/>
      <c r="X88" s="73"/>
      <c r="Y88" s="247"/>
      <c r="Z88" s="73"/>
      <c r="AA88" s="73"/>
      <c r="AB88" s="73"/>
      <c r="AC88" s="73"/>
      <c r="AD88" s="73"/>
      <c r="AE88" s="73"/>
      <c r="AF88" s="73"/>
      <c r="AG88" s="73"/>
      <c r="AH88" s="73"/>
    </row>
    <row r="89" spans="4:34" ht="15" customHeight="1" x14ac:dyDescent="0.25">
      <c r="D89" s="73"/>
      <c r="E89" s="97"/>
      <c r="F89" s="73"/>
      <c r="G89" s="73"/>
      <c r="H89" s="73"/>
      <c r="I89" s="73"/>
      <c r="J89" s="73"/>
      <c r="K89" s="73"/>
      <c r="L89" s="73"/>
      <c r="M89" s="73"/>
      <c r="N89" s="73"/>
      <c r="O89" s="73"/>
      <c r="P89" s="73"/>
      <c r="Q89" s="73"/>
      <c r="R89" s="73"/>
      <c r="S89" s="247"/>
      <c r="T89" s="73"/>
      <c r="U89" s="73"/>
      <c r="V89" s="247"/>
      <c r="W89" s="73"/>
      <c r="X89" s="73"/>
      <c r="Y89" s="247"/>
      <c r="Z89" s="73"/>
      <c r="AA89" s="73"/>
      <c r="AB89" s="73"/>
      <c r="AC89" s="73"/>
      <c r="AD89" s="73"/>
      <c r="AE89" s="73"/>
      <c r="AF89" s="73"/>
      <c r="AG89" s="73"/>
      <c r="AH89" s="73"/>
    </row>
    <row r="90" spans="4:34" ht="15" customHeight="1" x14ac:dyDescent="0.25">
      <c r="D90" s="73"/>
      <c r="E90" s="97"/>
      <c r="F90" s="73"/>
      <c r="G90" s="73"/>
      <c r="H90" s="73"/>
      <c r="I90" s="73"/>
      <c r="J90" s="73"/>
      <c r="K90" s="73"/>
      <c r="L90" s="73"/>
      <c r="M90" s="73"/>
      <c r="N90" s="73"/>
      <c r="O90" s="73"/>
      <c r="P90" s="73"/>
      <c r="Q90" s="73"/>
      <c r="R90" s="73"/>
      <c r="S90" s="247"/>
      <c r="T90" s="73"/>
      <c r="U90" s="73"/>
      <c r="V90" s="247"/>
      <c r="W90" s="73"/>
      <c r="X90" s="73"/>
      <c r="Y90" s="247"/>
      <c r="Z90" s="73"/>
      <c r="AA90" s="73"/>
      <c r="AB90" s="73"/>
      <c r="AC90" s="73"/>
      <c r="AD90" s="73"/>
      <c r="AE90" s="73"/>
      <c r="AF90" s="73"/>
      <c r="AG90" s="73"/>
      <c r="AH90" s="73"/>
    </row>
    <row r="91" spans="4:34" ht="15" customHeight="1" x14ac:dyDescent="0.25">
      <c r="D91" s="73"/>
      <c r="E91" s="97"/>
      <c r="F91" s="73"/>
      <c r="G91" s="73"/>
      <c r="H91" s="73"/>
      <c r="I91" s="73"/>
      <c r="J91" s="73"/>
      <c r="K91" s="73"/>
      <c r="L91" s="73"/>
      <c r="M91" s="73"/>
      <c r="N91" s="73"/>
      <c r="O91" s="73"/>
      <c r="P91" s="73"/>
      <c r="Q91" s="73"/>
      <c r="R91" s="73"/>
      <c r="S91" s="247"/>
      <c r="T91" s="73"/>
      <c r="U91" s="73"/>
      <c r="V91" s="247"/>
      <c r="W91" s="73"/>
      <c r="X91" s="73"/>
      <c r="Y91" s="247"/>
      <c r="Z91" s="73"/>
      <c r="AA91" s="73"/>
      <c r="AB91" s="73"/>
      <c r="AC91" s="73"/>
      <c r="AD91" s="73"/>
      <c r="AE91" s="73"/>
      <c r="AF91" s="73"/>
      <c r="AG91" s="73"/>
      <c r="AH91" s="73"/>
    </row>
    <row r="92" spans="4:34" ht="15" customHeight="1" x14ac:dyDescent="0.25">
      <c r="D92" s="73"/>
      <c r="E92" s="73"/>
      <c r="F92" s="97"/>
      <c r="G92" s="97"/>
      <c r="H92" s="97"/>
      <c r="I92" s="97"/>
      <c r="J92" s="97"/>
      <c r="K92" s="97"/>
      <c r="L92" s="97"/>
      <c r="M92" s="97"/>
      <c r="N92" s="97"/>
      <c r="O92" s="97"/>
      <c r="P92" s="97"/>
      <c r="Q92" s="97"/>
      <c r="R92" s="97"/>
      <c r="S92" s="256"/>
      <c r="T92" s="97"/>
      <c r="U92" s="97"/>
      <c r="V92" s="256"/>
      <c r="W92" s="97"/>
      <c r="X92" s="97"/>
      <c r="Y92" s="256"/>
      <c r="Z92" s="97"/>
      <c r="AA92" s="97"/>
      <c r="AB92" s="97"/>
      <c r="AC92" s="73"/>
      <c r="AD92" s="73"/>
      <c r="AE92" s="73"/>
      <c r="AF92" s="73"/>
      <c r="AG92" s="73"/>
      <c r="AH92" s="73"/>
    </row>
    <row r="93" spans="4:34" ht="15" customHeight="1" x14ac:dyDescent="0.25">
      <c r="D93" s="73"/>
      <c r="E93" s="73"/>
      <c r="F93" s="97"/>
      <c r="G93" s="97"/>
      <c r="H93" s="97"/>
      <c r="I93" s="97"/>
      <c r="J93" s="97"/>
      <c r="K93" s="97"/>
      <c r="L93" s="97"/>
      <c r="M93" s="97"/>
      <c r="N93" s="97"/>
      <c r="O93" s="97"/>
      <c r="P93" s="97"/>
      <c r="Q93" s="97"/>
      <c r="R93" s="97"/>
      <c r="S93" s="256"/>
      <c r="T93" s="97"/>
      <c r="U93" s="97"/>
      <c r="V93" s="256"/>
      <c r="W93" s="97"/>
      <c r="X93" s="97"/>
      <c r="Y93" s="256"/>
      <c r="Z93" s="97"/>
      <c r="AA93" s="97"/>
      <c r="AB93" s="97"/>
      <c r="AC93" s="73"/>
      <c r="AD93" s="73"/>
      <c r="AE93" s="73"/>
      <c r="AF93" s="73"/>
      <c r="AG93" s="73"/>
      <c r="AH93" s="73"/>
    </row>
    <row r="94" spans="4:34" ht="15" customHeight="1" x14ac:dyDescent="0.25">
      <c r="D94" s="73"/>
      <c r="E94" s="73"/>
      <c r="F94" s="97"/>
      <c r="G94" s="97"/>
      <c r="H94" s="97"/>
      <c r="I94" s="97"/>
      <c r="J94" s="97"/>
      <c r="K94" s="97"/>
      <c r="L94" s="97"/>
      <c r="M94" s="97"/>
      <c r="N94" s="97"/>
      <c r="O94" s="97"/>
      <c r="P94" s="97"/>
      <c r="Q94" s="97"/>
      <c r="R94" s="97"/>
      <c r="S94" s="256"/>
      <c r="T94" s="97"/>
      <c r="U94" s="97"/>
      <c r="V94" s="256"/>
      <c r="W94" s="97"/>
      <c r="X94" s="97"/>
      <c r="Y94" s="256"/>
      <c r="Z94" s="97"/>
      <c r="AA94" s="97"/>
      <c r="AB94" s="97"/>
      <c r="AC94" s="73"/>
      <c r="AD94" s="73"/>
      <c r="AE94" s="73"/>
      <c r="AF94" s="73"/>
      <c r="AG94" s="73"/>
      <c r="AH94" s="73"/>
    </row>
    <row r="95" spans="4:34" ht="15" customHeight="1" x14ac:dyDescent="0.25">
      <c r="D95" s="73"/>
      <c r="E95" s="73"/>
      <c r="F95" s="97"/>
      <c r="G95" s="97"/>
      <c r="H95" s="97"/>
      <c r="I95" s="97"/>
      <c r="J95" s="97"/>
      <c r="K95" s="97"/>
      <c r="L95" s="97"/>
      <c r="M95" s="97"/>
      <c r="N95" s="97"/>
      <c r="O95" s="97"/>
      <c r="P95" s="97"/>
      <c r="Q95" s="97"/>
      <c r="R95" s="97"/>
      <c r="S95" s="256"/>
      <c r="T95" s="97"/>
      <c r="U95" s="97"/>
      <c r="V95" s="256"/>
      <c r="W95" s="97"/>
      <c r="X95" s="97"/>
      <c r="Y95" s="256"/>
      <c r="Z95" s="97"/>
      <c r="AA95" s="97"/>
      <c r="AB95" s="97"/>
      <c r="AC95" s="73"/>
      <c r="AD95" s="73"/>
      <c r="AE95" s="73"/>
      <c r="AF95" s="73"/>
      <c r="AG95" s="73"/>
      <c r="AH95" s="73"/>
    </row>
    <row r="96" spans="4:34" ht="15" customHeight="1" x14ac:dyDescent="0.25">
      <c r="D96" s="73"/>
      <c r="E96" s="73"/>
      <c r="F96" s="73"/>
      <c r="G96" s="73"/>
      <c r="H96" s="73"/>
      <c r="I96" s="73"/>
      <c r="J96" s="73"/>
      <c r="K96" s="73"/>
      <c r="L96" s="73"/>
      <c r="M96" s="73"/>
      <c r="N96" s="73"/>
      <c r="O96" s="73"/>
      <c r="P96" s="73"/>
      <c r="Q96" s="73"/>
      <c r="R96" s="73"/>
      <c r="S96" s="247"/>
      <c r="T96" s="73"/>
      <c r="U96" s="73"/>
      <c r="V96" s="247"/>
      <c r="W96" s="73"/>
      <c r="X96" s="73"/>
      <c r="Y96" s="247"/>
      <c r="Z96" s="73"/>
      <c r="AA96" s="73"/>
      <c r="AB96" s="73"/>
      <c r="AC96" s="73"/>
      <c r="AD96" s="73"/>
      <c r="AE96" s="73"/>
      <c r="AF96" s="73"/>
      <c r="AG96" s="73"/>
      <c r="AH96" s="73"/>
    </row>
    <row r="97" spans="4:34" ht="15" customHeight="1" x14ac:dyDescent="0.25">
      <c r="D97" s="73"/>
      <c r="E97" s="73"/>
      <c r="F97" s="73"/>
      <c r="G97" s="73"/>
      <c r="H97" s="73"/>
      <c r="I97" s="73"/>
      <c r="J97" s="73"/>
      <c r="K97" s="73"/>
      <c r="L97" s="73"/>
      <c r="M97" s="73"/>
      <c r="N97" s="73"/>
      <c r="O97" s="73"/>
      <c r="P97" s="73"/>
      <c r="Q97" s="73"/>
      <c r="R97" s="73"/>
      <c r="S97" s="247"/>
      <c r="T97" s="73"/>
      <c r="U97" s="73"/>
      <c r="V97" s="247"/>
      <c r="W97" s="73"/>
      <c r="X97" s="73"/>
      <c r="Y97" s="247"/>
      <c r="Z97" s="73"/>
      <c r="AA97" s="73"/>
      <c r="AB97" s="73"/>
      <c r="AC97" s="73"/>
      <c r="AD97" s="73"/>
      <c r="AE97" s="73"/>
      <c r="AF97" s="73"/>
      <c r="AG97" s="73"/>
      <c r="AH97" s="73"/>
    </row>
    <row r="98" spans="4:34" ht="15" customHeight="1" x14ac:dyDescent="0.25">
      <c r="D98" s="73"/>
      <c r="E98" s="73"/>
      <c r="F98" s="73"/>
      <c r="G98" s="73"/>
      <c r="H98" s="73"/>
      <c r="I98" s="73"/>
      <c r="J98" s="73"/>
      <c r="K98" s="73"/>
      <c r="L98" s="73"/>
      <c r="M98" s="73"/>
      <c r="N98" s="73"/>
      <c r="O98" s="73"/>
      <c r="P98" s="73"/>
      <c r="Q98" s="73"/>
      <c r="R98" s="73"/>
      <c r="S98" s="247"/>
      <c r="T98" s="73"/>
      <c r="U98" s="73"/>
      <c r="V98" s="247"/>
      <c r="W98" s="73"/>
      <c r="X98" s="73"/>
      <c r="Y98" s="247"/>
      <c r="Z98" s="73"/>
      <c r="AA98" s="73"/>
      <c r="AB98" s="73"/>
      <c r="AC98" s="73"/>
      <c r="AD98" s="73"/>
      <c r="AE98" s="73"/>
      <c r="AF98" s="73"/>
      <c r="AG98" s="73"/>
      <c r="AH98" s="73"/>
    </row>
    <row r="99" spans="4:34" ht="15" customHeight="1" x14ac:dyDescent="0.25">
      <c r="D99" s="73"/>
      <c r="E99" s="73"/>
      <c r="F99" s="73"/>
      <c r="G99" s="73"/>
      <c r="H99" s="73"/>
      <c r="I99" s="73"/>
      <c r="J99" s="73"/>
      <c r="K99" s="73"/>
      <c r="L99" s="73"/>
      <c r="M99" s="73"/>
      <c r="N99" s="73"/>
      <c r="O99" s="73"/>
      <c r="P99" s="73"/>
      <c r="Q99" s="73"/>
      <c r="R99" s="73"/>
      <c r="S99" s="247"/>
      <c r="T99" s="73"/>
      <c r="U99" s="73"/>
      <c r="V99" s="247"/>
      <c r="W99" s="73"/>
      <c r="X99" s="73"/>
      <c r="Y99" s="247"/>
      <c r="Z99" s="73"/>
      <c r="AA99" s="73"/>
      <c r="AB99" s="73"/>
      <c r="AC99" s="73"/>
      <c r="AD99" s="73"/>
      <c r="AE99" s="73"/>
      <c r="AF99" s="73"/>
      <c r="AG99" s="73"/>
      <c r="AH99" s="73"/>
    </row>
    <row r="100" spans="4:34" ht="15" customHeight="1" x14ac:dyDescent="0.25">
      <c r="D100" s="73"/>
      <c r="E100" s="73"/>
      <c r="F100" s="73"/>
      <c r="G100" s="73"/>
      <c r="H100" s="73"/>
      <c r="I100" s="73"/>
      <c r="J100" s="73"/>
      <c r="K100" s="73"/>
      <c r="L100" s="73"/>
      <c r="M100" s="73"/>
      <c r="N100" s="73"/>
      <c r="O100" s="73"/>
      <c r="P100" s="73"/>
      <c r="Q100" s="73"/>
      <c r="R100" s="73"/>
      <c r="S100" s="247"/>
      <c r="T100" s="73"/>
      <c r="U100" s="73"/>
      <c r="V100" s="247"/>
      <c r="W100" s="73"/>
      <c r="X100" s="73"/>
      <c r="Y100" s="247"/>
      <c r="Z100" s="73"/>
      <c r="AA100" s="73"/>
      <c r="AB100" s="73"/>
      <c r="AC100" s="73"/>
      <c r="AD100" s="73"/>
      <c r="AE100" s="73"/>
      <c r="AF100" s="73"/>
      <c r="AG100" s="73"/>
      <c r="AH100" s="73"/>
    </row>
    <row r="101" spans="4:34" ht="15" customHeight="1" x14ac:dyDescent="0.25">
      <c r="D101" s="73"/>
      <c r="E101" s="73"/>
      <c r="F101" s="73"/>
      <c r="G101" s="73"/>
      <c r="H101" s="73"/>
      <c r="I101" s="73"/>
      <c r="J101" s="73"/>
      <c r="K101" s="73"/>
      <c r="L101" s="73"/>
      <c r="M101" s="73"/>
      <c r="N101" s="73"/>
      <c r="O101" s="73"/>
      <c r="P101" s="73"/>
      <c r="Q101" s="73"/>
      <c r="R101" s="73"/>
      <c r="S101" s="247"/>
      <c r="T101" s="73"/>
      <c r="U101" s="73"/>
      <c r="V101" s="247"/>
      <c r="W101" s="73"/>
      <c r="X101" s="73"/>
      <c r="Y101" s="247"/>
      <c r="Z101" s="73"/>
      <c r="AA101" s="73"/>
      <c r="AB101" s="73"/>
      <c r="AC101" s="73"/>
      <c r="AD101" s="73"/>
      <c r="AE101" s="73"/>
      <c r="AF101" s="73"/>
      <c r="AG101" s="73"/>
      <c r="AH101" s="73"/>
    </row>
    <row r="102" spans="4:34" ht="15" customHeight="1" x14ac:dyDescent="0.25">
      <c r="D102" s="73"/>
      <c r="E102" s="73"/>
      <c r="F102" s="73"/>
      <c r="G102" s="73"/>
      <c r="H102" s="73"/>
      <c r="I102" s="73"/>
      <c r="J102" s="73"/>
      <c r="K102" s="73"/>
      <c r="L102" s="73"/>
      <c r="M102" s="73"/>
      <c r="N102" s="73"/>
      <c r="O102" s="73"/>
      <c r="P102" s="73"/>
      <c r="Q102" s="73"/>
      <c r="R102" s="73"/>
      <c r="S102" s="247"/>
      <c r="T102" s="73"/>
      <c r="U102" s="73"/>
      <c r="V102" s="247"/>
      <c r="W102" s="73"/>
      <c r="X102" s="73"/>
      <c r="Y102" s="247"/>
      <c r="Z102" s="73"/>
      <c r="AA102" s="73"/>
      <c r="AB102" s="73"/>
      <c r="AC102" s="73"/>
      <c r="AD102" s="73"/>
      <c r="AE102" s="73"/>
      <c r="AF102" s="73"/>
      <c r="AG102" s="73"/>
      <c r="AH102" s="73"/>
    </row>
    <row r="103" spans="4:34" ht="15" customHeight="1" x14ac:dyDescent="0.25">
      <c r="D103" s="73"/>
      <c r="E103" s="73"/>
      <c r="F103" s="73"/>
      <c r="G103" s="73"/>
      <c r="H103" s="73"/>
      <c r="I103" s="73"/>
      <c r="J103" s="73"/>
      <c r="K103" s="73"/>
      <c r="L103" s="73"/>
      <c r="M103" s="73"/>
      <c r="N103" s="73"/>
      <c r="O103" s="73"/>
      <c r="P103" s="73"/>
      <c r="Q103" s="73"/>
      <c r="R103" s="73"/>
      <c r="S103" s="247"/>
      <c r="T103" s="73"/>
      <c r="U103" s="73"/>
      <c r="V103" s="247"/>
      <c r="W103" s="73"/>
      <c r="X103" s="73"/>
      <c r="Y103" s="247"/>
      <c r="Z103" s="73"/>
      <c r="AA103" s="73"/>
      <c r="AB103" s="73"/>
      <c r="AC103" s="73"/>
      <c r="AD103" s="73"/>
      <c r="AE103" s="73"/>
      <c r="AF103" s="73"/>
      <c r="AG103" s="73"/>
      <c r="AH103" s="73"/>
    </row>
    <row r="104" spans="4:34" ht="15" customHeight="1" x14ac:dyDescent="0.25">
      <c r="D104" s="73"/>
      <c r="E104" s="73"/>
      <c r="F104" s="73"/>
      <c r="G104" s="73"/>
      <c r="H104" s="73"/>
      <c r="I104" s="73"/>
      <c r="J104" s="73"/>
      <c r="K104" s="73"/>
      <c r="L104" s="73"/>
      <c r="M104" s="73"/>
      <c r="N104" s="73"/>
      <c r="O104" s="73"/>
      <c r="P104" s="73"/>
      <c r="Q104" s="73"/>
      <c r="R104" s="73"/>
      <c r="S104" s="247"/>
      <c r="T104" s="73"/>
      <c r="U104" s="73"/>
      <c r="V104" s="247"/>
      <c r="W104" s="73"/>
      <c r="X104" s="73"/>
      <c r="Y104" s="247"/>
      <c r="Z104" s="73"/>
      <c r="AA104" s="73"/>
      <c r="AB104" s="73"/>
      <c r="AC104" s="73"/>
      <c r="AD104" s="73"/>
      <c r="AE104" s="73"/>
      <c r="AF104" s="73"/>
      <c r="AG104" s="73"/>
      <c r="AH104" s="73"/>
    </row>
    <row r="105" spans="4:34" ht="15" customHeight="1" x14ac:dyDescent="0.25">
      <c r="D105" s="73"/>
      <c r="E105" s="73"/>
      <c r="F105" s="73"/>
      <c r="G105" s="73"/>
      <c r="H105" s="73"/>
      <c r="I105" s="73"/>
      <c r="J105" s="73"/>
      <c r="K105" s="73"/>
      <c r="L105" s="73"/>
      <c r="M105" s="73"/>
      <c r="N105" s="73"/>
      <c r="O105" s="73"/>
      <c r="P105" s="73"/>
      <c r="Q105" s="73"/>
      <c r="R105" s="73"/>
      <c r="S105" s="247"/>
      <c r="T105" s="73"/>
      <c r="U105" s="73"/>
      <c r="V105" s="247"/>
      <c r="W105" s="73"/>
      <c r="X105" s="73"/>
      <c r="Y105" s="247"/>
      <c r="Z105" s="73"/>
      <c r="AA105" s="73"/>
      <c r="AB105" s="73"/>
      <c r="AC105" s="73"/>
      <c r="AD105" s="73"/>
      <c r="AE105" s="73"/>
      <c r="AF105" s="73"/>
      <c r="AG105" s="73"/>
      <c r="AH105" s="73"/>
    </row>
    <row r="106" spans="4:34" ht="15" customHeight="1" x14ac:dyDescent="0.25">
      <c r="D106" s="73"/>
      <c r="E106" s="73"/>
      <c r="F106" s="73"/>
      <c r="G106" s="73"/>
      <c r="H106" s="73"/>
      <c r="I106" s="73"/>
      <c r="J106" s="73"/>
      <c r="K106" s="73"/>
      <c r="L106" s="73"/>
      <c r="M106" s="73"/>
      <c r="N106" s="73"/>
      <c r="O106" s="73"/>
      <c r="P106" s="73"/>
      <c r="Q106" s="73"/>
      <c r="R106" s="73"/>
      <c r="S106" s="247"/>
      <c r="T106" s="73"/>
      <c r="U106" s="73"/>
      <c r="V106" s="247"/>
      <c r="W106" s="73"/>
      <c r="X106" s="73"/>
      <c r="Y106" s="247"/>
      <c r="Z106" s="73"/>
      <c r="AA106" s="73"/>
      <c r="AB106" s="73"/>
      <c r="AC106" s="73"/>
      <c r="AD106" s="73"/>
      <c r="AE106" s="73"/>
      <c r="AF106" s="73"/>
      <c r="AG106" s="73"/>
      <c r="AH106" s="73"/>
    </row>
    <row r="107" spans="4:34" ht="15" customHeight="1" x14ac:dyDescent="0.25">
      <c r="D107" s="73"/>
      <c r="E107" s="73"/>
      <c r="F107" s="73"/>
      <c r="G107" s="73"/>
      <c r="H107" s="73"/>
      <c r="I107" s="73"/>
      <c r="J107" s="73"/>
      <c r="K107" s="73"/>
      <c r="L107" s="73"/>
      <c r="M107" s="73"/>
      <c r="N107" s="73"/>
      <c r="O107" s="73"/>
      <c r="P107" s="73"/>
      <c r="Q107" s="73"/>
      <c r="R107" s="73"/>
      <c r="S107" s="247"/>
      <c r="T107" s="73"/>
      <c r="U107" s="73"/>
      <c r="V107" s="247"/>
      <c r="W107" s="73"/>
      <c r="X107" s="73"/>
      <c r="Y107" s="247"/>
      <c r="Z107" s="73"/>
      <c r="AA107" s="73"/>
      <c r="AB107" s="73"/>
      <c r="AC107" s="73"/>
      <c r="AD107" s="73"/>
      <c r="AE107" s="73"/>
      <c r="AF107" s="73"/>
      <c r="AG107" s="73"/>
      <c r="AH107" s="73"/>
    </row>
    <row r="108" spans="4:34" ht="15" customHeight="1" x14ac:dyDescent="0.25">
      <c r="D108" s="73"/>
      <c r="E108" s="73"/>
      <c r="F108" s="73"/>
      <c r="G108" s="73"/>
      <c r="H108" s="73"/>
      <c r="I108" s="73"/>
      <c r="J108" s="73"/>
      <c r="K108" s="73"/>
      <c r="L108" s="73"/>
      <c r="M108" s="73"/>
      <c r="N108" s="73"/>
      <c r="O108" s="73"/>
      <c r="P108" s="73"/>
      <c r="Q108" s="73"/>
      <c r="R108" s="73"/>
      <c r="S108" s="247"/>
      <c r="T108" s="73"/>
      <c r="U108" s="73"/>
      <c r="V108" s="247"/>
      <c r="W108" s="73"/>
      <c r="X108" s="73"/>
      <c r="Y108" s="247"/>
      <c r="Z108" s="73"/>
      <c r="AA108" s="73"/>
      <c r="AB108" s="73"/>
      <c r="AC108" s="73"/>
      <c r="AD108" s="73"/>
      <c r="AE108" s="73"/>
      <c r="AF108" s="73"/>
      <c r="AG108" s="73"/>
      <c r="AH108" s="73"/>
    </row>
    <row r="109" spans="4:34" ht="15" customHeight="1" x14ac:dyDescent="0.25">
      <c r="D109" s="73"/>
      <c r="E109" s="73"/>
      <c r="F109" s="73"/>
      <c r="G109" s="73"/>
      <c r="H109" s="73"/>
      <c r="I109" s="73"/>
      <c r="J109" s="73"/>
      <c r="K109" s="73"/>
      <c r="L109" s="73"/>
      <c r="M109" s="73"/>
      <c r="N109" s="73"/>
      <c r="O109" s="73"/>
      <c r="P109" s="73"/>
      <c r="Q109" s="73"/>
      <c r="R109" s="73"/>
      <c r="S109" s="247"/>
      <c r="T109" s="73"/>
      <c r="U109" s="73"/>
      <c r="V109" s="247"/>
      <c r="W109" s="73"/>
      <c r="X109" s="73"/>
      <c r="Y109" s="247"/>
      <c r="Z109" s="73"/>
      <c r="AA109" s="73"/>
      <c r="AB109" s="73"/>
      <c r="AC109" s="73"/>
      <c r="AD109" s="73"/>
      <c r="AE109" s="73"/>
      <c r="AF109" s="73"/>
      <c r="AG109" s="73"/>
      <c r="AH109" s="73"/>
    </row>
    <row r="110" spans="4:34" ht="15" customHeight="1" x14ac:dyDescent="0.25">
      <c r="D110" s="73"/>
      <c r="E110" s="73"/>
      <c r="F110" s="73"/>
      <c r="G110" s="73"/>
      <c r="H110" s="73"/>
      <c r="I110" s="73"/>
      <c r="J110" s="73"/>
      <c r="K110" s="73"/>
      <c r="L110" s="73"/>
      <c r="M110" s="73"/>
      <c r="N110" s="73"/>
      <c r="O110" s="73"/>
      <c r="P110" s="73"/>
      <c r="Q110" s="73"/>
      <c r="R110" s="73"/>
      <c r="S110" s="247"/>
      <c r="T110" s="73"/>
      <c r="U110" s="73"/>
      <c r="V110" s="247"/>
      <c r="W110" s="73"/>
      <c r="X110" s="73"/>
      <c r="Y110" s="247"/>
      <c r="Z110" s="73"/>
      <c r="AA110" s="73"/>
      <c r="AB110" s="73"/>
      <c r="AC110" s="73"/>
      <c r="AD110" s="73"/>
      <c r="AE110" s="73"/>
      <c r="AF110" s="73"/>
      <c r="AG110" s="73"/>
      <c r="AH110" s="73"/>
    </row>
    <row r="111" spans="4:34" ht="15" customHeight="1" x14ac:dyDescent="0.25">
      <c r="D111" s="73"/>
      <c r="E111" s="73"/>
      <c r="F111" s="73"/>
      <c r="G111" s="73"/>
      <c r="H111" s="73"/>
      <c r="I111" s="73"/>
      <c r="J111" s="73"/>
      <c r="K111" s="73"/>
      <c r="L111" s="73"/>
      <c r="M111" s="73"/>
      <c r="N111" s="73"/>
      <c r="O111" s="73"/>
      <c r="P111" s="73"/>
      <c r="Q111" s="73"/>
      <c r="R111" s="73"/>
      <c r="S111" s="247"/>
      <c r="T111" s="73"/>
      <c r="U111" s="73"/>
      <c r="V111" s="247"/>
      <c r="W111" s="73"/>
      <c r="X111" s="73"/>
      <c r="Y111" s="247"/>
      <c r="Z111" s="73"/>
      <c r="AA111" s="73"/>
      <c r="AB111" s="73"/>
      <c r="AC111" s="73"/>
      <c r="AD111" s="73"/>
      <c r="AE111" s="73"/>
      <c r="AF111" s="73"/>
      <c r="AG111" s="73"/>
      <c r="AH111" s="73"/>
    </row>
    <row r="112" spans="4:34" ht="15" customHeight="1" x14ac:dyDescent="0.25">
      <c r="D112" s="73"/>
      <c r="AC112" s="73"/>
      <c r="AD112" s="73"/>
      <c r="AE112" s="73"/>
      <c r="AF112" s="73"/>
      <c r="AG112" s="73"/>
      <c r="AH112" s="73"/>
    </row>
    <row r="113" spans="4:34" ht="15" customHeight="1" x14ac:dyDescent="0.25">
      <c r="D113" s="73"/>
      <c r="AC113" s="73"/>
      <c r="AD113" s="73"/>
      <c r="AE113" s="73"/>
      <c r="AF113" s="73"/>
      <c r="AG113" s="73"/>
      <c r="AH113" s="73"/>
    </row>
    <row r="114" spans="4:34" x14ac:dyDescent="0.25">
      <c r="D114" s="73"/>
      <c r="AC114" s="73"/>
      <c r="AD114" s="73"/>
      <c r="AE114" s="73"/>
      <c r="AF114" s="73"/>
      <c r="AG114" s="73"/>
      <c r="AH114" s="73"/>
    </row>
    <row r="115" spans="4:34" x14ac:dyDescent="0.25">
      <c r="D115" s="73"/>
      <c r="AC115" s="73"/>
      <c r="AD115" s="73"/>
      <c r="AE115" s="73"/>
      <c r="AF115" s="73"/>
      <c r="AG115" s="73"/>
      <c r="AH115" s="73"/>
    </row>
  </sheetData>
  <sheetProtection algorithmName="SHA-512" hashValue="+QcDrphNE0tZnIZMK/Joc7cpba5HujZkI+p2tprW9EpWLPhxW3KNZn2xZoEW+IMFkjz9X5ZBu5a+R46pHNSHwg==" saltValue="+UbNZ5vYzjs56HEkaVmlbQ==" spinCount="100000" sheet="1" objects="1" scenarios="1"/>
  <mergeCells count="95">
    <mergeCell ref="I12:P12"/>
    <mergeCell ref="I21:P21"/>
    <mergeCell ref="E44:H44"/>
    <mergeCell ref="I44:P44"/>
    <mergeCell ref="E38:H38"/>
    <mergeCell ref="I38:P38"/>
    <mergeCell ref="E39:H39"/>
    <mergeCell ref="I39:P39"/>
    <mergeCell ref="E40:H40"/>
    <mergeCell ref="I40:P40"/>
    <mergeCell ref="I35:P35"/>
    <mergeCell ref="E36:H36"/>
    <mergeCell ref="I36:P36"/>
    <mergeCell ref="E37:H37"/>
    <mergeCell ref="I37:P37"/>
    <mergeCell ref="E45:H45"/>
    <mergeCell ref="I45:P45"/>
    <mergeCell ref="E41:H41"/>
    <mergeCell ref="I41:P41"/>
    <mergeCell ref="E42:H42"/>
    <mergeCell ref="I42:P42"/>
    <mergeCell ref="E43:H43"/>
    <mergeCell ref="I43:P43"/>
    <mergeCell ref="A1:C1"/>
    <mergeCell ref="I16:P16"/>
    <mergeCell ref="R3:Z3"/>
    <mergeCell ref="A4:C5"/>
    <mergeCell ref="E4:H4"/>
    <mergeCell ref="E5:H5"/>
    <mergeCell ref="A6:C7"/>
    <mergeCell ref="A12:C13"/>
    <mergeCell ref="A2:C3"/>
    <mergeCell ref="A8:C9"/>
    <mergeCell ref="E9:H9"/>
    <mergeCell ref="I15:P15"/>
    <mergeCell ref="E6:H6"/>
    <mergeCell ref="E7:H7"/>
    <mergeCell ref="E8:H8"/>
    <mergeCell ref="E13:H13"/>
    <mergeCell ref="A10:C11"/>
    <mergeCell ref="E10:H10"/>
    <mergeCell ref="E11:H11"/>
    <mergeCell ref="E12:H12"/>
    <mergeCell ref="A16:C17"/>
    <mergeCell ref="E16:H16"/>
    <mergeCell ref="A14:C15"/>
    <mergeCell ref="E14:H14"/>
    <mergeCell ref="A40:C41"/>
    <mergeCell ref="E54:Y58"/>
    <mergeCell ref="A18:C19"/>
    <mergeCell ref="A20:C21"/>
    <mergeCell ref="A22:C23"/>
    <mergeCell ref="I31:P31"/>
    <mergeCell ref="E32:H32"/>
    <mergeCell ref="I32:P32"/>
    <mergeCell ref="I30:P30"/>
    <mergeCell ref="I25:P25"/>
    <mergeCell ref="I26:P26"/>
    <mergeCell ref="I27:P27"/>
    <mergeCell ref="E34:H34"/>
    <mergeCell ref="E22:H22"/>
    <mergeCell ref="I22:P22"/>
    <mergeCell ref="I34:P34"/>
    <mergeCell ref="A38:C39"/>
    <mergeCell ref="E23:H23"/>
    <mergeCell ref="I23:P23"/>
    <mergeCell ref="E20:H20"/>
    <mergeCell ref="E21:H21"/>
    <mergeCell ref="A30:C30"/>
    <mergeCell ref="A24:C25"/>
    <mergeCell ref="A26:C27"/>
    <mergeCell ref="E31:H31"/>
    <mergeCell ref="E30:H30"/>
    <mergeCell ref="E27:H27"/>
    <mergeCell ref="E24:H24"/>
    <mergeCell ref="I24:P24"/>
    <mergeCell ref="E33:H33"/>
    <mergeCell ref="E28:H28"/>
    <mergeCell ref="I28:P28"/>
    <mergeCell ref="AC2:AE3"/>
    <mergeCell ref="Q1:AA1"/>
    <mergeCell ref="E35:H35"/>
    <mergeCell ref="I18:P18"/>
    <mergeCell ref="I19:P19"/>
    <mergeCell ref="E18:H18"/>
    <mergeCell ref="E19:H19"/>
    <mergeCell ref="E29:H29"/>
    <mergeCell ref="I29:P29"/>
    <mergeCell ref="E25:H25"/>
    <mergeCell ref="I14:P14"/>
    <mergeCell ref="E15:H15"/>
    <mergeCell ref="E17:H17"/>
    <mergeCell ref="I17:P17"/>
    <mergeCell ref="E26:H26"/>
    <mergeCell ref="I6:P6"/>
  </mergeCells>
  <hyperlinks>
    <hyperlink ref="A4:C5" location="Landing!A1" display="Home" xr:uid="{F5565C61-C861-41E1-9FAA-7588DA7AB168}"/>
    <hyperlink ref="A8:C9" location="ShellEI!A1" display=" - Event IT" xr:uid="{5401725F-5766-4238-895D-34441F4EE12E}"/>
    <hyperlink ref="A22:C23" location="ShellCD!A1" display="Your contact details" xr:uid="{B8B3AF10-1871-4898-951A-64BD047A4EB6}"/>
    <hyperlink ref="A24:C25" location="ShellOS!A1" display="Order summary" xr:uid="{CAC1369E-F223-4528-A7D3-B7D380EA6978}"/>
    <hyperlink ref="A10:C11" location="ShellSA!A1" display="- Safety" xr:uid="{5ABD93C5-8890-4CDA-BE85-97AE8095ECC5}"/>
    <hyperlink ref="A20:C21" location="ShellGR!A1" display="- Graphics &amp; Rigging" xr:uid="{7FE05813-D416-4069-BF01-D4B4CA1A0311}"/>
    <hyperlink ref="A14:C15" location="'ShellCA (2)'!A1" display="- Catering - Lunch/Dinner" xr:uid="{0773DD18-F890-4D4E-9199-568CA28A6BC9}"/>
    <hyperlink ref="A16:C17" location="'ShellCA (3)'!A1" display="- Catering - Alcohol" xr:uid="{25285F0E-754C-4D96-8841-9FCEDF22AE7B}"/>
    <hyperlink ref="A18:C19" location="'ShellCA (4)'!A1" display="- Catering - Hygiene" xr:uid="{6D74BEC3-8A0A-441E-A21F-118E622450C5}"/>
    <hyperlink ref="A12:C13" location="ShellCA!A1" display="- Catering - Breakfast" xr:uid="{64CA5288-4A99-40F1-A87B-E19CA64AD1F5}"/>
    <hyperlink ref="A26:C27" location="ShellTC!A1" display="Terms and Conditions" xr:uid="{7FB48475-8788-40E2-8478-49274F746C77}"/>
    <hyperlink ref="A6:C7" location="ShellIO!A1" display="Important information" xr:uid="{3963812D-5818-4A2D-AFA5-CB24A669F531}"/>
    <hyperlink ref="A38" r:id="rId1" display="eventorders.nec@necgroup.co.uk" xr:uid="{4D3ACEC1-B1A4-4C92-97E8-A504AF913CCE}"/>
    <hyperlink ref="A38:C39" r:id="rId2" display="Click here to speak to our team!" xr:uid="{6A359F08-E5BE-41D9-B829-76F3EDC42615}"/>
  </hyperlinks>
  <printOptions horizontalCentered="1" verticalCentered="1"/>
  <pageMargins left="0.23622047244094491" right="0.23622047244094491" top="0.35433070866141736" bottom="0.35433070866141736" header="0.31496062992125984" footer="0.31496062992125984"/>
  <pageSetup paperSize="9" scale="58"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4E29E91-700E-42B1-B58C-7675390FB9BC}">
          <x14:formula1>
            <xm:f>Admin!$D$3:$D$19</xm:f>
          </x14:formula1>
          <xm:sqref>W6:W45 Z6:Z45 T6:T45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35EE8-2A2E-49CE-8A67-7FFF2D18442F}">
  <sheetPr>
    <tabColor rgb="FF162A3A"/>
    <pageSetUpPr autoPageBreaks="0" fitToPage="1"/>
  </sheetPr>
  <dimension ref="A1:AF96"/>
  <sheetViews>
    <sheetView showRowColHeaders="0" zoomScaleNormal="100" workbookViewId="0">
      <selection activeCell="A18" sqref="A18:C19"/>
    </sheetView>
  </sheetViews>
  <sheetFormatPr defaultColWidth="8.85546875" defaultRowHeight="15" x14ac:dyDescent="0.25"/>
  <cols>
    <col min="1" max="3" width="10.5703125" style="78" customWidth="1"/>
    <col min="4" max="4" width="4.5703125" style="1" customWidth="1"/>
    <col min="5" max="7" width="8.140625" style="1" customWidth="1"/>
    <col min="8" max="8" width="10.85546875" style="1" customWidth="1"/>
    <col min="9" max="15" width="7.5703125" style="1" customWidth="1"/>
    <col min="16" max="16" width="0.42578125" style="1" customWidth="1"/>
    <col min="17" max="17" width="9.5703125" style="1" customWidth="1"/>
    <col min="18" max="18" width="5.5703125" style="1" customWidth="1"/>
    <col min="19" max="19" width="8.28515625" style="1" bestFit="1" customWidth="1"/>
    <col min="20" max="20" width="13.7109375" style="1" bestFit="1" customWidth="1"/>
    <col min="21" max="21" width="5.5703125" style="1" customWidth="1"/>
    <col min="22" max="22" width="8.28515625" style="1" bestFit="1" customWidth="1"/>
    <col min="23" max="23" width="13.7109375" style="1" bestFit="1" customWidth="1"/>
    <col min="24" max="24" width="5.5703125" style="1" customWidth="1"/>
    <col min="25" max="25" width="8.28515625" style="1" bestFit="1" customWidth="1"/>
    <col min="26" max="26" width="13.7109375" style="1" bestFit="1" customWidth="1"/>
    <col min="27" max="27" width="9.5703125" style="1" customWidth="1"/>
    <col min="28" max="28" width="11.42578125" style="1" bestFit="1" customWidth="1"/>
    <col min="29" max="31" width="8.85546875" style="1" hidden="1" customWidth="1"/>
    <col min="32" max="16384" width="8.85546875" style="1"/>
  </cols>
  <sheetData>
    <row r="1" spans="1:32" s="78" customFormat="1" ht="36" customHeight="1" x14ac:dyDescent="0.2">
      <c r="A1" s="541" t="s">
        <v>4</v>
      </c>
      <c r="B1" s="541"/>
      <c r="C1" s="541"/>
      <c r="E1" s="79" t="str">
        <f>Landing!B2</f>
        <v>NEC Products and Services Order Form 2024 - 2025</v>
      </c>
      <c r="K1" s="80"/>
      <c r="L1" s="80"/>
      <c r="M1" s="72"/>
      <c r="Q1" s="554" t="s">
        <v>709</v>
      </c>
      <c r="R1" s="554"/>
      <c r="S1" s="554"/>
      <c r="T1" s="554"/>
      <c r="U1" s="554"/>
      <c r="V1" s="554"/>
      <c r="W1" s="554"/>
      <c r="X1" s="554"/>
      <c r="Y1" s="554"/>
      <c r="Z1" s="554"/>
      <c r="AA1" s="554"/>
    </row>
    <row r="2" spans="1:32" ht="15" customHeight="1" x14ac:dyDescent="0.25">
      <c r="A2" s="723"/>
      <c r="B2" s="723"/>
      <c r="C2" s="723"/>
      <c r="D2" s="73"/>
      <c r="E2" s="73"/>
      <c r="F2" s="73"/>
      <c r="G2" s="73"/>
      <c r="H2" s="73"/>
      <c r="I2" s="73"/>
      <c r="J2" s="73"/>
      <c r="K2" s="73"/>
      <c r="L2" s="73"/>
      <c r="M2" s="73"/>
      <c r="N2" s="73"/>
      <c r="O2" s="73"/>
      <c r="P2" s="73"/>
      <c r="Q2" s="73"/>
      <c r="R2" s="73"/>
      <c r="S2" s="73"/>
      <c r="T2" s="73"/>
      <c r="U2" s="73"/>
      <c r="V2" s="73"/>
      <c r="W2" s="73"/>
      <c r="X2" s="73"/>
      <c r="Y2" s="73"/>
      <c r="Z2" s="73"/>
      <c r="AA2" s="73"/>
      <c r="AB2" s="73"/>
      <c r="AC2" s="661" t="s">
        <v>841</v>
      </c>
      <c r="AD2" s="661"/>
      <c r="AE2" s="661"/>
      <c r="AF2" s="73"/>
    </row>
    <row r="3" spans="1:32" ht="15" customHeight="1" x14ac:dyDescent="0.25">
      <c r="A3" s="724"/>
      <c r="B3" s="724"/>
      <c r="C3" s="724"/>
      <c r="D3" s="73"/>
      <c r="E3" s="298"/>
      <c r="F3" s="298"/>
      <c r="G3" s="298"/>
      <c r="H3" s="298"/>
      <c r="I3" s="298"/>
      <c r="J3" s="298"/>
      <c r="K3" s="298"/>
      <c r="L3" s="298"/>
      <c r="M3" s="298"/>
      <c r="N3" s="298"/>
      <c r="O3" s="298"/>
      <c r="P3" s="298"/>
      <c r="Q3" s="298"/>
      <c r="R3" s="656" t="s">
        <v>240</v>
      </c>
      <c r="S3" s="672"/>
      <c r="T3" s="672"/>
      <c r="U3" s="672"/>
      <c r="V3" s="672"/>
      <c r="W3" s="672"/>
      <c r="X3" s="672"/>
      <c r="Y3" s="672"/>
      <c r="Z3" s="673"/>
      <c r="AA3" s="298"/>
      <c r="AB3" s="298"/>
      <c r="AC3" s="662"/>
      <c r="AD3" s="662"/>
      <c r="AE3" s="662"/>
      <c r="AF3" s="73"/>
    </row>
    <row r="4" spans="1:32" ht="15" customHeight="1" x14ac:dyDescent="0.25">
      <c r="A4" s="584" t="s">
        <v>6</v>
      </c>
      <c r="B4" s="585"/>
      <c r="C4" s="586"/>
      <c r="D4" s="73"/>
      <c r="E4" s="602" t="s">
        <v>32</v>
      </c>
      <c r="F4" s="582"/>
      <c r="G4" s="582"/>
      <c r="H4" s="583"/>
      <c r="I4" s="455" t="s">
        <v>33</v>
      </c>
      <c r="J4" s="456"/>
      <c r="K4" s="456"/>
      <c r="L4" s="456"/>
      <c r="M4" s="456"/>
      <c r="N4" s="456"/>
      <c r="O4" s="456"/>
      <c r="P4" s="457"/>
      <c r="Q4" s="458" t="s">
        <v>637</v>
      </c>
      <c r="R4" s="459" t="s">
        <v>258</v>
      </c>
      <c r="S4" s="459" t="s">
        <v>165</v>
      </c>
      <c r="T4" s="459" t="s">
        <v>219</v>
      </c>
      <c r="U4" s="459" t="s">
        <v>258</v>
      </c>
      <c r="V4" s="459" t="s">
        <v>165</v>
      </c>
      <c r="W4" s="459" t="s">
        <v>219</v>
      </c>
      <c r="X4" s="459" t="s">
        <v>258</v>
      </c>
      <c r="Y4" s="459" t="s">
        <v>165</v>
      </c>
      <c r="Z4" s="461" t="s">
        <v>219</v>
      </c>
      <c r="AA4" s="458" t="s">
        <v>715</v>
      </c>
      <c r="AB4" s="462" t="s">
        <v>256</v>
      </c>
      <c r="AC4" s="449" t="s">
        <v>265</v>
      </c>
      <c r="AD4" s="449" t="s">
        <v>36</v>
      </c>
      <c r="AE4" s="449" t="s">
        <v>37</v>
      </c>
      <c r="AF4" s="73"/>
    </row>
    <row r="5" spans="1:32" ht="15" customHeight="1" x14ac:dyDescent="0.25">
      <c r="A5" s="587"/>
      <c r="B5" s="588"/>
      <c r="C5" s="589"/>
      <c r="D5" s="73"/>
      <c r="E5" s="555" t="s">
        <v>653</v>
      </c>
      <c r="F5" s="556"/>
      <c r="G5" s="556"/>
      <c r="H5" s="556"/>
      <c r="I5" s="184"/>
      <c r="J5" s="184"/>
      <c r="K5" s="184"/>
      <c r="L5" s="184"/>
      <c r="M5" s="184"/>
      <c r="N5" s="184"/>
      <c r="O5" s="184"/>
      <c r="P5" s="299"/>
      <c r="Q5" s="223"/>
      <c r="R5" s="297">
        <f>IF(SUM(R6:R15)&gt;0,9999,0)</f>
        <v>0</v>
      </c>
      <c r="S5" s="184"/>
      <c r="T5" s="184"/>
      <c r="U5" s="297">
        <f>IF(SUM(U6:U15)&gt;0,9999,0)</f>
        <v>0</v>
      </c>
      <c r="V5" s="184"/>
      <c r="W5" s="184"/>
      <c r="X5" s="297">
        <f>IF(SUM(X6:X15)&gt;0,9999,0)</f>
        <v>0</v>
      </c>
      <c r="Y5" s="184"/>
      <c r="Z5" s="184"/>
      <c r="AA5" s="347">
        <f>IF(SUM(AA6:AA15)&gt;0,9999,0)</f>
        <v>0</v>
      </c>
      <c r="AB5" s="185"/>
      <c r="AC5" s="444"/>
      <c r="AD5" s="444"/>
      <c r="AE5" s="444"/>
      <c r="AF5" s="73"/>
    </row>
    <row r="6" spans="1:32" ht="15" customHeight="1" x14ac:dyDescent="0.25">
      <c r="A6" s="532" t="s">
        <v>8</v>
      </c>
      <c r="B6" s="533"/>
      <c r="C6" s="534"/>
      <c r="D6" s="73"/>
      <c r="E6" s="659" t="s">
        <v>792</v>
      </c>
      <c r="F6" s="570"/>
      <c r="G6" s="570"/>
      <c r="H6" s="674"/>
      <c r="I6" s="569" t="s">
        <v>799</v>
      </c>
      <c r="J6" s="570"/>
      <c r="K6" s="570"/>
      <c r="L6" s="570"/>
      <c r="M6" s="570"/>
      <c r="N6" s="570"/>
      <c r="O6" s="570"/>
      <c r="P6" s="664"/>
      <c r="Q6" s="157">
        <v>37.450000000000003</v>
      </c>
      <c r="R6" s="469"/>
      <c r="S6" s="248"/>
      <c r="T6" s="239"/>
      <c r="U6" s="469"/>
      <c r="V6" s="248"/>
      <c r="W6" s="239"/>
      <c r="X6" s="469"/>
      <c r="Y6" s="248"/>
      <c r="Z6" s="239"/>
      <c r="AA6" s="498">
        <f t="shared" ref="AA6:AA15" si="0">SUM(R6,U6,X6)</f>
        <v>0</v>
      </c>
      <c r="AB6" s="224">
        <f t="shared" ref="AB6:AB24" si="1">$Q6*AA6</f>
        <v>0</v>
      </c>
      <c r="AC6" s="443">
        <f>$Q6*$AA6</f>
        <v>0</v>
      </c>
      <c r="AD6" s="443">
        <f>$Q6*$AA6</f>
        <v>0</v>
      </c>
      <c r="AE6" s="443">
        <f>$Q6*$AA6</f>
        <v>0</v>
      </c>
      <c r="AF6" s="73"/>
    </row>
    <row r="7" spans="1:32" ht="15" customHeight="1" x14ac:dyDescent="0.25">
      <c r="A7" s="535"/>
      <c r="B7" s="536"/>
      <c r="C7" s="537"/>
      <c r="D7" s="73"/>
      <c r="E7" s="654" t="s">
        <v>793</v>
      </c>
      <c r="F7" s="558"/>
      <c r="G7" s="558"/>
      <c r="H7" s="663"/>
      <c r="I7" s="557" t="s">
        <v>800</v>
      </c>
      <c r="J7" s="558"/>
      <c r="K7" s="558"/>
      <c r="L7" s="558"/>
      <c r="M7" s="558"/>
      <c r="N7" s="558"/>
      <c r="O7" s="558"/>
      <c r="P7" s="609"/>
      <c r="Q7" s="157">
        <v>64.2</v>
      </c>
      <c r="R7" s="469"/>
      <c r="S7" s="248"/>
      <c r="T7" s="239"/>
      <c r="U7" s="469"/>
      <c r="V7" s="248"/>
      <c r="W7" s="239"/>
      <c r="X7" s="469"/>
      <c r="Y7" s="248"/>
      <c r="Z7" s="239"/>
      <c r="AA7" s="498">
        <f t="shared" si="0"/>
        <v>0</v>
      </c>
      <c r="AB7" s="224">
        <f t="shared" si="1"/>
        <v>0</v>
      </c>
      <c r="AC7" s="443">
        <f t="shared" ref="AC7:AE15" si="2">$Q7*$AA7</f>
        <v>0</v>
      </c>
      <c r="AD7" s="443">
        <f t="shared" si="2"/>
        <v>0</v>
      </c>
      <c r="AE7" s="443">
        <f t="shared" si="2"/>
        <v>0</v>
      </c>
      <c r="AF7" s="73"/>
    </row>
    <row r="8" spans="1:32" ht="15" customHeight="1" x14ac:dyDescent="0.25">
      <c r="A8" s="532" t="s">
        <v>843</v>
      </c>
      <c r="B8" s="533"/>
      <c r="C8" s="534"/>
      <c r="D8" s="73"/>
      <c r="E8" s="654" t="s">
        <v>794</v>
      </c>
      <c r="F8" s="558"/>
      <c r="G8" s="558"/>
      <c r="H8" s="663"/>
      <c r="I8" s="557" t="s">
        <v>799</v>
      </c>
      <c r="J8" s="558"/>
      <c r="K8" s="558"/>
      <c r="L8" s="558"/>
      <c r="M8" s="558"/>
      <c r="N8" s="558"/>
      <c r="O8" s="558"/>
      <c r="P8" s="609"/>
      <c r="Q8" s="157">
        <v>37.450000000000003</v>
      </c>
      <c r="R8" s="469"/>
      <c r="S8" s="248"/>
      <c r="T8" s="239"/>
      <c r="U8" s="469"/>
      <c r="V8" s="248"/>
      <c r="W8" s="239"/>
      <c r="X8" s="469"/>
      <c r="Y8" s="248"/>
      <c r="Z8" s="239"/>
      <c r="AA8" s="498">
        <f t="shared" si="0"/>
        <v>0</v>
      </c>
      <c r="AB8" s="224">
        <f t="shared" si="1"/>
        <v>0</v>
      </c>
      <c r="AC8" s="443">
        <f t="shared" si="2"/>
        <v>0</v>
      </c>
      <c r="AD8" s="443">
        <f t="shared" si="2"/>
        <v>0</v>
      </c>
      <c r="AE8" s="443">
        <f t="shared" si="2"/>
        <v>0</v>
      </c>
      <c r="AF8" s="73"/>
    </row>
    <row r="9" spans="1:32" ht="15" customHeight="1" x14ac:dyDescent="0.25">
      <c r="A9" s="535"/>
      <c r="B9" s="536"/>
      <c r="C9" s="537"/>
      <c r="D9" s="73"/>
      <c r="E9" s="654" t="s">
        <v>795</v>
      </c>
      <c r="F9" s="558"/>
      <c r="G9" s="558"/>
      <c r="H9" s="663"/>
      <c r="I9" s="557" t="s">
        <v>800</v>
      </c>
      <c r="J9" s="558"/>
      <c r="K9" s="558"/>
      <c r="L9" s="558"/>
      <c r="M9" s="558"/>
      <c r="N9" s="558"/>
      <c r="O9" s="558"/>
      <c r="P9" s="609"/>
      <c r="Q9" s="157">
        <v>64.2</v>
      </c>
      <c r="R9" s="469"/>
      <c r="S9" s="248"/>
      <c r="T9" s="239"/>
      <c r="U9" s="469"/>
      <c r="V9" s="248"/>
      <c r="W9" s="239"/>
      <c r="X9" s="469"/>
      <c r="Y9" s="248"/>
      <c r="Z9" s="239"/>
      <c r="AA9" s="498">
        <f t="shared" si="0"/>
        <v>0</v>
      </c>
      <c r="AB9" s="224">
        <f t="shared" si="1"/>
        <v>0</v>
      </c>
      <c r="AC9" s="443">
        <f t="shared" si="2"/>
        <v>0</v>
      </c>
      <c r="AD9" s="443">
        <f t="shared" si="2"/>
        <v>0</v>
      </c>
      <c r="AE9" s="443">
        <f t="shared" si="2"/>
        <v>0</v>
      </c>
      <c r="AF9" s="73"/>
    </row>
    <row r="10" spans="1:32" ht="15" customHeight="1" x14ac:dyDescent="0.25">
      <c r="A10" s="532" t="s">
        <v>703</v>
      </c>
      <c r="B10" s="533"/>
      <c r="C10" s="534"/>
      <c r="D10" s="73"/>
      <c r="E10" s="654" t="s">
        <v>796</v>
      </c>
      <c r="F10" s="558"/>
      <c r="G10" s="558"/>
      <c r="H10" s="663"/>
      <c r="I10" s="557" t="s">
        <v>800</v>
      </c>
      <c r="J10" s="558"/>
      <c r="K10" s="558"/>
      <c r="L10" s="558"/>
      <c r="M10" s="558"/>
      <c r="N10" s="558"/>
      <c r="O10" s="558"/>
      <c r="P10" s="609"/>
      <c r="Q10" s="157">
        <v>76.8</v>
      </c>
      <c r="R10" s="469"/>
      <c r="S10" s="248"/>
      <c r="T10" s="239"/>
      <c r="U10" s="469"/>
      <c r="V10" s="248"/>
      <c r="W10" s="239"/>
      <c r="X10" s="469"/>
      <c r="Y10" s="248"/>
      <c r="Z10" s="239"/>
      <c r="AA10" s="498">
        <f t="shared" si="0"/>
        <v>0</v>
      </c>
      <c r="AB10" s="224">
        <f t="shared" si="1"/>
        <v>0</v>
      </c>
      <c r="AC10" s="443">
        <f t="shared" si="2"/>
        <v>0</v>
      </c>
      <c r="AD10" s="443">
        <f t="shared" si="2"/>
        <v>0</v>
      </c>
      <c r="AE10" s="443">
        <f t="shared" si="2"/>
        <v>0</v>
      </c>
      <c r="AF10" s="73"/>
    </row>
    <row r="11" spans="1:32" ht="15" customHeight="1" x14ac:dyDescent="0.25">
      <c r="A11" s="535"/>
      <c r="B11" s="536"/>
      <c r="C11" s="537"/>
      <c r="D11" s="73"/>
      <c r="E11" s="348" t="s">
        <v>797</v>
      </c>
      <c r="F11" s="345"/>
      <c r="G11" s="345"/>
      <c r="H11" s="349"/>
      <c r="I11" s="557" t="s">
        <v>799</v>
      </c>
      <c r="J11" s="558"/>
      <c r="K11" s="558"/>
      <c r="L11" s="558"/>
      <c r="M11" s="558"/>
      <c r="N11" s="558"/>
      <c r="O11" s="558"/>
      <c r="P11" s="609"/>
      <c r="Q11" s="157">
        <v>39.450000000000003</v>
      </c>
      <c r="R11" s="469"/>
      <c r="S11" s="248"/>
      <c r="T11" s="239"/>
      <c r="U11" s="469"/>
      <c r="V11" s="248"/>
      <c r="W11" s="239"/>
      <c r="X11" s="469"/>
      <c r="Y11" s="248"/>
      <c r="Z11" s="239"/>
      <c r="AA11" s="498">
        <f t="shared" si="0"/>
        <v>0</v>
      </c>
      <c r="AB11" s="224">
        <f t="shared" si="1"/>
        <v>0</v>
      </c>
      <c r="AC11" s="443">
        <f t="shared" si="2"/>
        <v>0</v>
      </c>
      <c r="AD11" s="443">
        <f t="shared" si="2"/>
        <v>0</v>
      </c>
      <c r="AE11" s="443">
        <f t="shared" si="2"/>
        <v>0</v>
      </c>
      <c r="AF11" s="73"/>
    </row>
    <row r="12" spans="1:32" ht="15" customHeight="1" x14ac:dyDescent="0.25">
      <c r="A12" s="532" t="s">
        <v>704</v>
      </c>
      <c r="B12" s="533"/>
      <c r="C12" s="534"/>
      <c r="D12" s="73"/>
      <c r="E12" s="348" t="s">
        <v>798</v>
      </c>
      <c r="F12" s="345"/>
      <c r="G12" s="345"/>
      <c r="H12" s="349"/>
      <c r="I12" s="557" t="s">
        <v>800</v>
      </c>
      <c r="J12" s="558"/>
      <c r="K12" s="558"/>
      <c r="L12" s="558"/>
      <c r="M12" s="558"/>
      <c r="N12" s="558"/>
      <c r="O12" s="558"/>
      <c r="P12" s="609"/>
      <c r="Q12" s="157">
        <v>76.8</v>
      </c>
      <c r="R12" s="469"/>
      <c r="S12" s="248"/>
      <c r="T12" s="239"/>
      <c r="U12" s="469"/>
      <c r="V12" s="248"/>
      <c r="W12" s="239"/>
      <c r="X12" s="469"/>
      <c r="Y12" s="248"/>
      <c r="Z12" s="239"/>
      <c r="AA12" s="498">
        <f t="shared" si="0"/>
        <v>0</v>
      </c>
      <c r="AB12" s="224">
        <f t="shared" si="1"/>
        <v>0</v>
      </c>
      <c r="AC12" s="443">
        <f t="shared" si="2"/>
        <v>0</v>
      </c>
      <c r="AD12" s="443">
        <f t="shared" si="2"/>
        <v>0</v>
      </c>
      <c r="AE12" s="443">
        <f t="shared" si="2"/>
        <v>0</v>
      </c>
      <c r="AF12" s="73"/>
    </row>
    <row r="13" spans="1:32" ht="15" customHeight="1" x14ac:dyDescent="0.25">
      <c r="A13" s="535"/>
      <c r="B13" s="536"/>
      <c r="C13" s="537"/>
      <c r="D13" s="73"/>
      <c r="E13" s="348" t="s">
        <v>791</v>
      </c>
      <c r="F13" s="345"/>
      <c r="G13" s="345"/>
      <c r="H13" s="349"/>
      <c r="I13" s="557" t="s">
        <v>801</v>
      </c>
      <c r="J13" s="558"/>
      <c r="K13" s="558"/>
      <c r="L13" s="558"/>
      <c r="M13" s="558"/>
      <c r="N13" s="558"/>
      <c r="O13" s="558"/>
      <c r="P13" s="609"/>
      <c r="Q13" s="157">
        <v>44.95</v>
      </c>
      <c r="R13" s="469"/>
      <c r="S13" s="248"/>
      <c r="T13" s="239"/>
      <c r="U13" s="469"/>
      <c r="V13" s="248"/>
      <c r="W13" s="239"/>
      <c r="X13" s="469"/>
      <c r="Y13" s="248"/>
      <c r="Z13" s="239"/>
      <c r="AA13" s="498">
        <f t="shared" si="0"/>
        <v>0</v>
      </c>
      <c r="AB13" s="224">
        <f t="shared" si="1"/>
        <v>0</v>
      </c>
      <c r="AC13" s="443">
        <f t="shared" si="2"/>
        <v>0</v>
      </c>
      <c r="AD13" s="443">
        <f t="shared" si="2"/>
        <v>0</v>
      </c>
      <c r="AE13" s="443">
        <f t="shared" si="2"/>
        <v>0</v>
      </c>
      <c r="AF13" s="73"/>
    </row>
    <row r="14" spans="1:32" ht="15" customHeight="1" x14ac:dyDescent="0.25">
      <c r="A14" s="532" t="s">
        <v>705</v>
      </c>
      <c r="B14" s="533"/>
      <c r="C14" s="534"/>
      <c r="D14" s="73"/>
      <c r="E14" s="348" t="s">
        <v>790</v>
      </c>
      <c r="F14" s="345"/>
      <c r="G14" s="345"/>
      <c r="H14" s="349"/>
      <c r="I14" s="557" t="s">
        <v>801</v>
      </c>
      <c r="J14" s="558"/>
      <c r="K14" s="558"/>
      <c r="L14" s="558"/>
      <c r="M14" s="558"/>
      <c r="N14" s="558"/>
      <c r="O14" s="558"/>
      <c r="P14" s="609"/>
      <c r="Q14" s="157">
        <v>44.95</v>
      </c>
      <c r="R14" s="469"/>
      <c r="S14" s="248"/>
      <c r="T14" s="239"/>
      <c r="U14" s="469"/>
      <c r="V14" s="248"/>
      <c r="W14" s="239"/>
      <c r="X14" s="469"/>
      <c r="Y14" s="248"/>
      <c r="Z14" s="239"/>
      <c r="AA14" s="498">
        <f t="shared" si="0"/>
        <v>0</v>
      </c>
      <c r="AB14" s="224">
        <f t="shared" si="1"/>
        <v>0</v>
      </c>
      <c r="AC14" s="443">
        <f t="shared" si="2"/>
        <v>0</v>
      </c>
      <c r="AD14" s="443">
        <f t="shared" si="2"/>
        <v>0</v>
      </c>
      <c r="AE14" s="443">
        <f t="shared" si="2"/>
        <v>0</v>
      </c>
      <c r="AF14" s="73"/>
    </row>
    <row r="15" spans="1:32" ht="15" customHeight="1" x14ac:dyDescent="0.25">
      <c r="A15" s="535"/>
      <c r="B15" s="536"/>
      <c r="C15" s="537"/>
      <c r="D15" s="73"/>
      <c r="E15" s="655" t="s">
        <v>194</v>
      </c>
      <c r="F15" s="560"/>
      <c r="G15" s="560"/>
      <c r="H15" s="675"/>
      <c r="I15" s="559" t="s">
        <v>802</v>
      </c>
      <c r="J15" s="560"/>
      <c r="K15" s="560"/>
      <c r="L15" s="560"/>
      <c r="M15" s="560"/>
      <c r="N15" s="560"/>
      <c r="O15" s="560"/>
      <c r="P15" s="676"/>
      <c r="Q15" s="157">
        <v>19.25</v>
      </c>
      <c r="R15" s="469"/>
      <c r="S15" s="248"/>
      <c r="T15" s="239"/>
      <c r="U15" s="469"/>
      <c r="V15" s="248"/>
      <c r="W15" s="239"/>
      <c r="X15" s="469"/>
      <c r="Y15" s="248"/>
      <c r="Z15" s="239"/>
      <c r="AA15" s="498">
        <f t="shared" si="0"/>
        <v>0</v>
      </c>
      <c r="AB15" s="224">
        <f t="shared" si="1"/>
        <v>0</v>
      </c>
      <c r="AC15" s="443">
        <f t="shared" si="2"/>
        <v>0</v>
      </c>
      <c r="AD15" s="443">
        <f t="shared" si="2"/>
        <v>0</v>
      </c>
      <c r="AE15" s="443">
        <f t="shared" si="2"/>
        <v>0</v>
      </c>
      <c r="AF15" s="73"/>
    </row>
    <row r="16" spans="1:32" ht="15" customHeight="1" x14ac:dyDescent="0.25">
      <c r="A16" s="591" t="s">
        <v>706</v>
      </c>
      <c r="B16" s="592"/>
      <c r="C16" s="593"/>
      <c r="D16" s="73"/>
      <c r="E16" s="555" t="s">
        <v>178</v>
      </c>
      <c r="F16" s="556"/>
      <c r="G16" s="556"/>
      <c r="H16" s="556"/>
      <c r="I16" s="184"/>
      <c r="J16" s="184"/>
      <c r="K16" s="184"/>
      <c r="L16" s="184"/>
      <c r="M16" s="184"/>
      <c r="N16" s="184"/>
      <c r="O16" s="184"/>
      <c r="P16" s="299"/>
      <c r="Q16" s="223"/>
      <c r="R16" s="297">
        <f>IF(SUM(R17:R24)&gt;0,9999,0)</f>
        <v>0</v>
      </c>
      <c r="S16" s="184"/>
      <c r="T16" s="184"/>
      <c r="U16" s="297">
        <f>IF(SUM(U17:U24)&gt;0,9999,0)</f>
        <v>0</v>
      </c>
      <c r="V16" s="184"/>
      <c r="W16" s="184"/>
      <c r="X16" s="297">
        <f>IF(SUM(X17:X24)&gt;0,9999,0)</f>
        <v>0</v>
      </c>
      <c r="Y16" s="184"/>
      <c r="Z16" s="184"/>
      <c r="AA16" s="347">
        <f>IF(SUM(AA17:AA24)&gt;0,9999,0)</f>
        <v>0</v>
      </c>
      <c r="AB16" s="233"/>
      <c r="AC16" s="448"/>
      <c r="AD16" s="448"/>
      <c r="AE16" s="448"/>
      <c r="AF16" s="73"/>
    </row>
    <row r="17" spans="1:32" ht="15" customHeight="1" x14ac:dyDescent="0.25">
      <c r="A17" s="594"/>
      <c r="B17" s="595"/>
      <c r="C17" s="596"/>
      <c r="D17" s="73"/>
      <c r="E17" s="659" t="s">
        <v>805</v>
      </c>
      <c r="F17" s="570"/>
      <c r="G17" s="570"/>
      <c r="H17" s="674"/>
      <c r="I17" s="569"/>
      <c r="J17" s="570"/>
      <c r="K17" s="570"/>
      <c r="L17" s="570"/>
      <c r="M17" s="570"/>
      <c r="N17" s="570"/>
      <c r="O17" s="570"/>
      <c r="P17" s="664"/>
      <c r="Q17" s="157">
        <v>53.45</v>
      </c>
      <c r="R17" s="469"/>
      <c r="S17" s="248"/>
      <c r="T17" s="239"/>
      <c r="U17" s="469"/>
      <c r="V17" s="248"/>
      <c r="W17" s="239"/>
      <c r="X17" s="469"/>
      <c r="Y17" s="248"/>
      <c r="Z17" s="239"/>
      <c r="AA17" s="498">
        <f t="shared" ref="AA17:AA24" si="3">SUM(R17,U17,X17)</f>
        <v>0</v>
      </c>
      <c r="AB17" s="224">
        <f t="shared" si="1"/>
        <v>0</v>
      </c>
      <c r="AC17" s="443">
        <f t="shared" ref="AC17:AE24" si="4">$Q17*$AA17</f>
        <v>0</v>
      </c>
      <c r="AD17" s="443">
        <f t="shared" si="4"/>
        <v>0</v>
      </c>
      <c r="AE17" s="443">
        <f t="shared" si="4"/>
        <v>0</v>
      </c>
      <c r="AF17" s="73"/>
    </row>
    <row r="18" spans="1:32" ht="15" customHeight="1" x14ac:dyDescent="0.25">
      <c r="A18" s="532" t="s">
        <v>707</v>
      </c>
      <c r="B18" s="533"/>
      <c r="C18" s="534"/>
      <c r="D18" s="73"/>
      <c r="E18" s="654" t="s">
        <v>806</v>
      </c>
      <c r="F18" s="558"/>
      <c r="G18" s="558"/>
      <c r="H18" s="663"/>
      <c r="I18" s="557"/>
      <c r="J18" s="558"/>
      <c r="K18" s="558"/>
      <c r="L18" s="558"/>
      <c r="M18" s="558"/>
      <c r="N18" s="558"/>
      <c r="O18" s="558"/>
      <c r="P18" s="609"/>
      <c r="Q18" s="157">
        <v>22.45</v>
      </c>
      <c r="R18" s="469"/>
      <c r="S18" s="248"/>
      <c r="T18" s="239"/>
      <c r="U18" s="469"/>
      <c r="V18" s="248"/>
      <c r="W18" s="239"/>
      <c r="X18" s="469"/>
      <c r="Y18" s="248"/>
      <c r="Z18" s="239"/>
      <c r="AA18" s="498">
        <f t="shared" si="3"/>
        <v>0</v>
      </c>
      <c r="AB18" s="224">
        <f t="shared" si="1"/>
        <v>0</v>
      </c>
      <c r="AC18" s="443">
        <f t="shared" si="4"/>
        <v>0</v>
      </c>
      <c r="AD18" s="443">
        <f t="shared" si="4"/>
        <v>0</v>
      </c>
      <c r="AE18" s="443">
        <f t="shared" si="4"/>
        <v>0</v>
      </c>
      <c r="AF18" s="73"/>
    </row>
    <row r="19" spans="1:32" ht="15" customHeight="1" x14ac:dyDescent="0.25">
      <c r="A19" s="535"/>
      <c r="B19" s="536"/>
      <c r="C19" s="537"/>
      <c r="D19" s="73"/>
      <c r="E19" s="654" t="s">
        <v>811</v>
      </c>
      <c r="F19" s="558"/>
      <c r="G19" s="558"/>
      <c r="H19" s="663"/>
      <c r="I19" s="557"/>
      <c r="J19" s="558"/>
      <c r="K19" s="558"/>
      <c r="L19" s="558"/>
      <c r="M19" s="558"/>
      <c r="N19" s="558"/>
      <c r="O19" s="558"/>
      <c r="P19" s="609"/>
      <c r="Q19" s="157">
        <v>17.100000000000001</v>
      </c>
      <c r="R19" s="469"/>
      <c r="S19" s="248"/>
      <c r="T19" s="239"/>
      <c r="U19" s="469"/>
      <c r="V19" s="248"/>
      <c r="W19" s="239"/>
      <c r="X19" s="469"/>
      <c r="Y19" s="248"/>
      <c r="Z19" s="239"/>
      <c r="AA19" s="498">
        <f t="shared" si="3"/>
        <v>0</v>
      </c>
      <c r="AB19" s="224">
        <f t="shared" si="1"/>
        <v>0</v>
      </c>
      <c r="AC19" s="443">
        <f t="shared" si="4"/>
        <v>0</v>
      </c>
      <c r="AD19" s="443">
        <f t="shared" si="4"/>
        <v>0</v>
      </c>
      <c r="AE19" s="443">
        <f t="shared" si="4"/>
        <v>0</v>
      </c>
      <c r="AF19" s="73"/>
    </row>
    <row r="20" spans="1:32" ht="15" customHeight="1" x14ac:dyDescent="0.25">
      <c r="A20" s="532" t="s">
        <v>708</v>
      </c>
      <c r="B20" s="533"/>
      <c r="C20" s="534"/>
      <c r="D20" s="73"/>
      <c r="E20" s="654" t="s">
        <v>809</v>
      </c>
      <c r="F20" s="558"/>
      <c r="G20" s="558"/>
      <c r="H20" s="663"/>
      <c r="I20" s="557"/>
      <c r="J20" s="558"/>
      <c r="K20" s="558"/>
      <c r="L20" s="558"/>
      <c r="M20" s="558"/>
      <c r="N20" s="558"/>
      <c r="O20" s="558"/>
      <c r="P20" s="609"/>
      <c r="Q20" s="157">
        <v>17.100000000000001</v>
      </c>
      <c r="R20" s="469"/>
      <c r="S20" s="248"/>
      <c r="T20" s="239"/>
      <c r="U20" s="469"/>
      <c r="V20" s="248"/>
      <c r="W20" s="239"/>
      <c r="X20" s="469"/>
      <c r="Y20" s="248"/>
      <c r="Z20" s="239"/>
      <c r="AA20" s="498">
        <f t="shared" si="3"/>
        <v>0</v>
      </c>
      <c r="AB20" s="224">
        <f t="shared" si="1"/>
        <v>0</v>
      </c>
      <c r="AC20" s="443">
        <f t="shared" si="4"/>
        <v>0</v>
      </c>
      <c r="AD20" s="443">
        <f t="shared" si="4"/>
        <v>0</v>
      </c>
      <c r="AE20" s="443">
        <f t="shared" si="4"/>
        <v>0</v>
      </c>
      <c r="AF20" s="73"/>
    </row>
    <row r="21" spans="1:32" ht="15" customHeight="1" x14ac:dyDescent="0.25">
      <c r="A21" s="535"/>
      <c r="B21" s="536"/>
      <c r="C21" s="537"/>
      <c r="D21" s="73"/>
      <c r="E21" s="654" t="s">
        <v>810</v>
      </c>
      <c r="F21" s="558"/>
      <c r="G21" s="558"/>
      <c r="H21" s="663"/>
      <c r="I21" s="557"/>
      <c r="J21" s="558"/>
      <c r="K21" s="558"/>
      <c r="L21" s="558"/>
      <c r="M21" s="558"/>
      <c r="N21" s="558"/>
      <c r="O21" s="558"/>
      <c r="P21" s="609"/>
      <c r="Q21" s="157">
        <v>17.100000000000001</v>
      </c>
      <c r="R21" s="469"/>
      <c r="S21" s="248"/>
      <c r="T21" s="239"/>
      <c r="U21" s="469"/>
      <c r="V21" s="248"/>
      <c r="W21" s="239"/>
      <c r="X21" s="469"/>
      <c r="Y21" s="248"/>
      <c r="Z21" s="239"/>
      <c r="AA21" s="498">
        <f t="shared" si="3"/>
        <v>0</v>
      </c>
      <c r="AB21" s="224">
        <f t="shared" si="1"/>
        <v>0</v>
      </c>
      <c r="AC21" s="443">
        <f t="shared" si="4"/>
        <v>0</v>
      </c>
      <c r="AD21" s="443">
        <f t="shared" si="4"/>
        <v>0</v>
      </c>
      <c r="AE21" s="443">
        <f t="shared" si="4"/>
        <v>0</v>
      </c>
      <c r="AF21" s="73"/>
    </row>
    <row r="22" spans="1:32" ht="15" customHeight="1" x14ac:dyDescent="0.25">
      <c r="A22" s="584" t="s">
        <v>14</v>
      </c>
      <c r="B22" s="585"/>
      <c r="C22" s="586"/>
      <c r="D22" s="73"/>
      <c r="E22" s="552" t="s">
        <v>807</v>
      </c>
      <c r="F22" s="553"/>
      <c r="G22" s="553"/>
      <c r="H22" s="553"/>
      <c r="I22" s="557" t="s">
        <v>808</v>
      </c>
      <c r="J22" s="558"/>
      <c r="K22" s="558"/>
      <c r="L22" s="558"/>
      <c r="M22" s="558"/>
      <c r="N22" s="558"/>
      <c r="O22" s="558"/>
      <c r="P22" s="609"/>
      <c r="Q22" s="157">
        <v>8.0500000000000007</v>
      </c>
      <c r="R22" s="469"/>
      <c r="S22" s="248"/>
      <c r="T22" s="239"/>
      <c r="U22" s="469"/>
      <c r="V22" s="248"/>
      <c r="W22" s="239"/>
      <c r="X22" s="469"/>
      <c r="Y22" s="248"/>
      <c r="Z22" s="239"/>
      <c r="AA22" s="498">
        <f t="shared" si="3"/>
        <v>0</v>
      </c>
      <c r="AB22" s="224">
        <f t="shared" si="1"/>
        <v>0</v>
      </c>
      <c r="AC22" s="443">
        <f t="shared" si="4"/>
        <v>0</v>
      </c>
      <c r="AD22" s="443">
        <f t="shared" si="4"/>
        <v>0</v>
      </c>
      <c r="AE22" s="443">
        <f t="shared" si="4"/>
        <v>0</v>
      </c>
      <c r="AF22" s="73"/>
    </row>
    <row r="23" spans="1:32" ht="15" customHeight="1" x14ac:dyDescent="0.25">
      <c r="A23" s="587"/>
      <c r="B23" s="588"/>
      <c r="C23" s="589"/>
      <c r="D23" s="73"/>
      <c r="E23" s="654" t="s">
        <v>803</v>
      </c>
      <c r="F23" s="558"/>
      <c r="G23" s="558"/>
      <c r="H23" s="663"/>
      <c r="I23" s="557" t="s">
        <v>804</v>
      </c>
      <c r="J23" s="558"/>
      <c r="K23" s="558"/>
      <c r="L23" s="558"/>
      <c r="M23" s="558"/>
      <c r="N23" s="558"/>
      <c r="O23" s="558"/>
      <c r="P23" s="609"/>
      <c r="Q23" s="157">
        <v>8.5500000000000007</v>
      </c>
      <c r="R23" s="469"/>
      <c r="S23" s="248"/>
      <c r="T23" s="239"/>
      <c r="U23" s="469"/>
      <c r="V23" s="248"/>
      <c r="W23" s="239"/>
      <c r="X23" s="469"/>
      <c r="Y23" s="248"/>
      <c r="Z23" s="239"/>
      <c r="AA23" s="498">
        <f t="shared" si="3"/>
        <v>0</v>
      </c>
      <c r="AB23" s="224">
        <f t="shared" si="1"/>
        <v>0</v>
      </c>
      <c r="AC23" s="443">
        <f t="shared" si="4"/>
        <v>0</v>
      </c>
      <c r="AD23" s="443">
        <f t="shared" si="4"/>
        <v>0</v>
      </c>
      <c r="AE23" s="443">
        <f t="shared" si="4"/>
        <v>0</v>
      </c>
      <c r="AF23" s="73"/>
    </row>
    <row r="24" spans="1:32" ht="15" customHeight="1" x14ac:dyDescent="0.25">
      <c r="A24" s="584" t="s">
        <v>17</v>
      </c>
      <c r="B24" s="585"/>
      <c r="C24" s="586"/>
      <c r="D24" s="73"/>
      <c r="E24" s="667" t="s">
        <v>194</v>
      </c>
      <c r="F24" s="625"/>
      <c r="G24" s="625"/>
      <c r="H24" s="668"/>
      <c r="I24" s="624" t="s">
        <v>802</v>
      </c>
      <c r="J24" s="625"/>
      <c r="K24" s="625"/>
      <c r="L24" s="625"/>
      <c r="M24" s="625"/>
      <c r="N24" s="625"/>
      <c r="O24" s="625"/>
      <c r="P24" s="666"/>
      <c r="Q24" s="191">
        <v>19.25</v>
      </c>
      <c r="R24" s="472"/>
      <c r="S24" s="250"/>
      <c r="T24" s="244"/>
      <c r="U24" s="472"/>
      <c r="V24" s="250"/>
      <c r="W24" s="244"/>
      <c r="X24" s="472"/>
      <c r="Y24" s="250"/>
      <c r="Z24" s="244"/>
      <c r="AA24" s="500">
        <f t="shared" si="3"/>
        <v>0</v>
      </c>
      <c r="AB24" s="225">
        <f t="shared" si="1"/>
        <v>0</v>
      </c>
      <c r="AC24" s="443">
        <f t="shared" si="4"/>
        <v>0</v>
      </c>
      <c r="AD24" s="443">
        <f t="shared" si="4"/>
        <v>0</v>
      </c>
      <c r="AE24" s="443">
        <f t="shared" si="4"/>
        <v>0</v>
      </c>
      <c r="AF24" s="73"/>
    </row>
    <row r="25" spans="1:32" ht="15" customHeight="1" x14ac:dyDescent="0.25">
      <c r="A25" s="587"/>
      <c r="B25" s="588"/>
      <c r="C25" s="589"/>
      <c r="D25" s="73"/>
      <c r="E25" s="74"/>
      <c r="F25" s="74"/>
      <c r="G25" s="74"/>
      <c r="H25" s="74"/>
      <c r="I25" s="74"/>
      <c r="J25" s="74"/>
      <c r="K25" s="74"/>
      <c r="L25" s="74"/>
      <c r="M25" s="74"/>
      <c r="N25" s="74"/>
      <c r="O25" s="74"/>
      <c r="P25" s="74"/>
      <c r="Q25" s="99"/>
      <c r="R25" s="87"/>
      <c r="S25" s="99"/>
      <c r="T25" s="99"/>
      <c r="U25" s="87"/>
      <c r="V25" s="99"/>
      <c r="W25" s="99"/>
      <c r="X25" s="87"/>
      <c r="Y25" s="99"/>
      <c r="Z25" s="99"/>
      <c r="AA25" s="87"/>
      <c r="AB25" s="99"/>
      <c r="AF25" s="73"/>
    </row>
    <row r="26" spans="1:32" ht="15" customHeight="1" x14ac:dyDescent="0.25">
      <c r="A26" s="584" t="s">
        <v>19</v>
      </c>
      <c r="B26" s="585"/>
      <c r="C26" s="586"/>
      <c r="D26" s="73"/>
      <c r="E26" s="143" t="s">
        <v>215</v>
      </c>
      <c r="F26" s="143"/>
      <c r="G26" s="143"/>
      <c r="H26" s="143"/>
      <c r="I26" s="143"/>
      <c r="J26" s="143"/>
      <c r="K26" s="143"/>
      <c r="L26" s="143"/>
      <c r="M26" s="143"/>
      <c r="N26" s="143"/>
      <c r="O26" s="143"/>
      <c r="P26" s="143"/>
      <c r="Q26" s="144"/>
      <c r="R26" s="138"/>
      <c r="S26" s="144"/>
      <c r="T26" s="144"/>
      <c r="U26" s="138"/>
      <c r="V26" s="144"/>
      <c r="W26" s="144"/>
      <c r="X26" s="138"/>
      <c r="Y26" s="144"/>
      <c r="Z26" s="99"/>
      <c r="AA26" s="87"/>
      <c r="AB26" s="99"/>
      <c r="AF26" s="73"/>
    </row>
    <row r="27" spans="1:32" ht="15" customHeight="1" x14ac:dyDescent="0.25">
      <c r="A27" s="587"/>
      <c r="B27" s="588"/>
      <c r="C27" s="589"/>
      <c r="D27" s="73"/>
      <c r="E27" s="139"/>
      <c r="F27" s="139"/>
      <c r="G27" s="139"/>
      <c r="H27" s="139"/>
      <c r="I27" s="139"/>
      <c r="J27" s="139"/>
      <c r="K27" s="139"/>
      <c r="L27" s="139"/>
      <c r="M27" s="139"/>
      <c r="N27" s="139"/>
      <c r="O27" s="139"/>
      <c r="P27" s="139"/>
      <c r="Q27" s="139"/>
      <c r="R27" s="139"/>
      <c r="S27" s="139"/>
      <c r="T27" s="139"/>
      <c r="U27" s="139"/>
      <c r="V27" s="139"/>
      <c r="W27" s="139"/>
      <c r="X27" s="139"/>
      <c r="Y27" s="139"/>
      <c r="Z27" s="90"/>
      <c r="AA27" s="90"/>
      <c r="AB27" s="90"/>
      <c r="AF27" s="73"/>
    </row>
    <row r="28" spans="1:32" ht="15" customHeight="1" x14ac:dyDescent="0.25">
      <c r="D28" s="73"/>
      <c r="E28" s="139" t="s">
        <v>250</v>
      </c>
      <c r="F28" s="139"/>
      <c r="G28" s="139"/>
      <c r="H28" s="139"/>
      <c r="I28" s="139"/>
      <c r="J28" s="139"/>
      <c r="K28" s="139"/>
      <c r="L28" s="139"/>
      <c r="M28" s="139"/>
      <c r="N28" s="139"/>
      <c r="O28" s="139"/>
      <c r="P28" s="139"/>
      <c r="Q28" s="139"/>
      <c r="R28" s="139"/>
      <c r="S28" s="139"/>
      <c r="T28" s="139"/>
      <c r="U28" s="139"/>
      <c r="V28" s="139"/>
      <c r="W28" s="139"/>
      <c r="X28" s="139"/>
      <c r="Y28" s="139"/>
      <c r="Z28" s="90"/>
      <c r="AA28" s="90"/>
      <c r="AB28" s="90"/>
      <c r="AF28" s="73"/>
    </row>
    <row r="29" spans="1:32" ht="15" customHeight="1" x14ac:dyDescent="0.25">
      <c r="A29" s="83"/>
      <c r="B29" s="83"/>
      <c r="C29" s="83"/>
      <c r="D29" s="73"/>
      <c r="E29" s="139" t="s">
        <v>249</v>
      </c>
      <c r="F29" s="139"/>
      <c r="G29" s="139"/>
      <c r="H29" s="139"/>
      <c r="I29" s="139"/>
      <c r="J29" s="139"/>
      <c r="K29" s="139"/>
      <c r="L29" s="139"/>
      <c r="M29" s="139"/>
      <c r="N29" s="139"/>
      <c r="O29" s="139"/>
      <c r="P29" s="139"/>
      <c r="Q29" s="139"/>
      <c r="R29" s="139"/>
      <c r="S29" s="139"/>
      <c r="T29" s="139"/>
      <c r="U29" s="139"/>
      <c r="V29" s="139"/>
      <c r="W29" s="139"/>
      <c r="X29" s="139"/>
      <c r="Y29" s="139"/>
      <c r="Z29" s="90"/>
      <c r="AA29" s="90"/>
      <c r="AB29" s="90"/>
      <c r="AF29" s="73"/>
    </row>
    <row r="30" spans="1:32" ht="15" customHeight="1" x14ac:dyDescent="0.25">
      <c r="A30" s="539" t="s">
        <v>24</v>
      </c>
      <c r="B30" s="539"/>
      <c r="C30" s="539"/>
      <c r="D30" s="73"/>
      <c r="E30" s="139" t="s">
        <v>251</v>
      </c>
      <c r="F30" s="139"/>
      <c r="G30" s="139"/>
      <c r="H30" s="139"/>
      <c r="I30" s="139"/>
      <c r="J30" s="139"/>
      <c r="K30" s="139"/>
      <c r="L30" s="139"/>
      <c r="M30" s="139"/>
      <c r="N30" s="139"/>
      <c r="O30" s="139"/>
      <c r="P30" s="139"/>
      <c r="Q30" s="139"/>
      <c r="R30" s="139"/>
      <c r="S30" s="139"/>
      <c r="T30" s="139"/>
      <c r="U30" s="139"/>
      <c r="V30" s="139"/>
      <c r="W30" s="139"/>
      <c r="X30" s="139"/>
      <c r="Y30" s="139"/>
      <c r="Z30" s="90"/>
      <c r="AA30" s="90"/>
      <c r="AB30" s="90"/>
      <c r="AC30" s="73"/>
      <c r="AD30" s="73"/>
      <c r="AE30" s="73"/>
      <c r="AF30" s="73"/>
    </row>
    <row r="31" spans="1:32" ht="15" customHeight="1" x14ac:dyDescent="0.25">
      <c r="A31" s="132" t="s">
        <v>98</v>
      </c>
      <c r="B31" s="76"/>
      <c r="C31" s="76"/>
      <c r="D31" s="73"/>
      <c r="E31" s="139"/>
      <c r="F31" s="139"/>
      <c r="G31" s="139"/>
      <c r="H31" s="139"/>
      <c r="I31" s="139"/>
      <c r="J31" s="139"/>
      <c r="K31" s="139"/>
      <c r="L31" s="139"/>
      <c r="M31" s="139"/>
      <c r="N31" s="139"/>
      <c r="O31" s="139"/>
      <c r="P31" s="139"/>
      <c r="Q31" s="139"/>
      <c r="R31" s="139"/>
      <c r="S31" s="139"/>
      <c r="T31" s="139"/>
      <c r="U31" s="139"/>
      <c r="V31" s="139"/>
      <c r="W31" s="139"/>
      <c r="X31" s="139"/>
      <c r="Y31" s="139"/>
      <c r="Z31" s="90"/>
      <c r="AA31" s="90"/>
      <c r="AB31" s="90"/>
      <c r="AC31" s="73"/>
      <c r="AD31" s="73"/>
      <c r="AE31" s="73"/>
      <c r="AF31" s="73"/>
    </row>
    <row r="32" spans="1:32" ht="15" customHeight="1" x14ac:dyDescent="0.25">
      <c r="A32" s="77" t="s">
        <v>26</v>
      </c>
      <c r="B32" s="76"/>
      <c r="C32" s="76"/>
      <c r="D32" s="73"/>
      <c r="E32" s="134" t="s">
        <v>216</v>
      </c>
      <c r="F32" s="139"/>
      <c r="G32" s="139"/>
      <c r="H32" s="139"/>
      <c r="I32" s="139"/>
      <c r="J32" s="139"/>
      <c r="K32" s="139"/>
      <c r="L32" s="139"/>
      <c r="M32" s="139"/>
      <c r="N32" s="139"/>
      <c r="O32" s="139"/>
      <c r="P32" s="139"/>
      <c r="Q32" s="139"/>
      <c r="R32" s="139"/>
      <c r="S32" s="139"/>
      <c r="T32" s="139"/>
      <c r="U32" s="139"/>
      <c r="V32" s="139"/>
      <c r="W32" s="139"/>
      <c r="X32" s="139"/>
      <c r="Y32" s="139"/>
      <c r="Z32" s="90"/>
      <c r="AA32" s="90"/>
      <c r="AB32" s="90"/>
      <c r="AC32" s="73"/>
      <c r="AD32" s="73"/>
      <c r="AE32" s="73"/>
      <c r="AF32" s="73"/>
    </row>
    <row r="33" spans="1:32" ht="15" customHeight="1" x14ac:dyDescent="0.25">
      <c r="A33" s="77" t="s">
        <v>27</v>
      </c>
      <c r="B33" s="76"/>
      <c r="C33" s="76"/>
      <c r="D33" s="73"/>
      <c r="E33" s="677" t="s">
        <v>217</v>
      </c>
      <c r="F33" s="677"/>
      <c r="G33" s="677"/>
      <c r="H33" s="677"/>
      <c r="I33" s="677"/>
      <c r="J33" s="677"/>
      <c r="K33" s="677"/>
      <c r="L33" s="677"/>
      <c r="M33" s="677"/>
      <c r="N33" s="677"/>
      <c r="O33" s="677"/>
      <c r="P33" s="677"/>
      <c r="Q33" s="677"/>
      <c r="R33" s="677"/>
      <c r="S33" s="677"/>
      <c r="T33" s="677"/>
      <c r="U33" s="677"/>
      <c r="V33" s="677"/>
      <c r="W33" s="677"/>
      <c r="X33" s="677"/>
      <c r="Y33" s="677"/>
      <c r="Z33" s="90"/>
      <c r="AA33" s="90"/>
      <c r="AB33" s="90"/>
      <c r="AC33" s="73"/>
      <c r="AD33" s="73"/>
      <c r="AE33" s="73"/>
      <c r="AF33" s="73"/>
    </row>
    <row r="34" spans="1:32" ht="15" customHeight="1" x14ac:dyDescent="0.25">
      <c r="A34" s="77" t="s">
        <v>28</v>
      </c>
      <c r="B34" s="76"/>
      <c r="C34" s="76"/>
      <c r="D34" s="73"/>
      <c r="E34" s="677"/>
      <c r="F34" s="677"/>
      <c r="G34" s="677"/>
      <c r="H34" s="677"/>
      <c r="I34" s="677"/>
      <c r="J34" s="677"/>
      <c r="K34" s="677"/>
      <c r="L34" s="677"/>
      <c r="M34" s="677"/>
      <c r="N34" s="677"/>
      <c r="O34" s="677"/>
      <c r="P34" s="677"/>
      <c r="Q34" s="677"/>
      <c r="R34" s="677"/>
      <c r="S34" s="677"/>
      <c r="T34" s="677"/>
      <c r="U34" s="677"/>
      <c r="V34" s="677"/>
      <c r="W34" s="677"/>
      <c r="X34" s="677"/>
      <c r="Y34" s="677"/>
      <c r="Z34" s="73"/>
      <c r="AA34" s="73"/>
      <c r="AB34" s="73"/>
      <c r="AC34" s="73"/>
      <c r="AD34" s="73"/>
      <c r="AE34" s="73"/>
      <c r="AF34" s="73"/>
    </row>
    <row r="35" spans="1:32" ht="15" customHeight="1" x14ac:dyDescent="0.25">
      <c r="A35" s="77" t="s">
        <v>29</v>
      </c>
      <c r="B35" s="76"/>
      <c r="C35" s="76"/>
      <c r="D35" s="73"/>
      <c r="E35" s="677"/>
      <c r="F35" s="677"/>
      <c r="G35" s="677"/>
      <c r="H35" s="677"/>
      <c r="I35" s="677"/>
      <c r="J35" s="677"/>
      <c r="K35" s="677"/>
      <c r="L35" s="677"/>
      <c r="M35" s="677"/>
      <c r="N35" s="677"/>
      <c r="O35" s="677"/>
      <c r="P35" s="677"/>
      <c r="Q35" s="677"/>
      <c r="R35" s="677"/>
      <c r="S35" s="677"/>
      <c r="T35" s="677"/>
      <c r="U35" s="677"/>
      <c r="V35" s="677"/>
      <c r="W35" s="677"/>
      <c r="X35" s="677"/>
      <c r="Y35" s="677"/>
      <c r="Z35" s="90"/>
      <c r="AA35" s="90"/>
      <c r="AB35" s="90"/>
      <c r="AC35" s="73"/>
      <c r="AD35" s="73"/>
      <c r="AE35" s="73"/>
      <c r="AF35" s="73"/>
    </row>
    <row r="36" spans="1:32" ht="15" customHeight="1" x14ac:dyDescent="0.25">
      <c r="A36" s="77" t="s">
        <v>30</v>
      </c>
      <c r="B36" s="76"/>
      <c r="C36" s="76"/>
      <c r="D36" s="73"/>
      <c r="E36" s="677"/>
      <c r="F36" s="677"/>
      <c r="G36" s="677"/>
      <c r="H36" s="677"/>
      <c r="I36" s="677"/>
      <c r="J36" s="677"/>
      <c r="K36" s="677"/>
      <c r="L36" s="677"/>
      <c r="M36" s="677"/>
      <c r="N36" s="677"/>
      <c r="O36" s="677"/>
      <c r="P36" s="677"/>
      <c r="Q36" s="677"/>
      <c r="R36" s="677"/>
      <c r="S36" s="677"/>
      <c r="T36" s="677"/>
      <c r="U36" s="677"/>
      <c r="V36" s="677"/>
      <c r="W36" s="677"/>
      <c r="X36" s="677"/>
      <c r="Y36" s="677"/>
      <c r="Z36" s="90"/>
      <c r="AA36" s="90"/>
      <c r="AB36" s="90"/>
      <c r="AC36" s="73"/>
      <c r="AD36" s="73"/>
      <c r="AE36" s="73"/>
      <c r="AF36" s="73"/>
    </row>
    <row r="37" spans="1:32" ht="15" customHeight="1" x14ac:dyDescent="0.25">
      <c r="A37" s="83"/>
      <c r="B37" s="76"/>
      <c r="C37" s="76"/>
      <c r="D37" s="73"/>
      <c r="E37" s="677"/>
      <c r="F37" s="677"/>
      <c r="G37" s="677"/>
      <c r="H37" s="677"/>
      <c r="I37" s="677"/>
      <c r="J37" s="677"/>
      <c r="K37" s="677"/>
      <c r="L37" s="677"/>
      <c r="M37" s="677"/>
      <c r="N37" s="677"/>
      <c r="O37" s="677"/>
      <c r="P37" s="677"/>
      <c r="Q37" s="677"/>
      <c r="R37" s="677"/>
      <c r="S37" s="677"/>
      <c r="T37" s="677"/>
      <c r="U37" s="677"/>
      <c r="V37" s="677"/>
      <c r="W37" s="677"/>
      <c r="X37" s="677"/>
      <c r="Y37" s="677"/>
      <c r="Z37" s="90"/>
      <c r="AA37" s="90"/>
      <c r="AB37" s="90"/>
      <c r="AC37" s="73"/>
      <c r="AD37" s="73"/>
      <c r="AE37" s="73"/>
      <c r="AF37" s="73"/>
    </row>
    <row r="38" spans="1:32" ht="15" customHeight="1" x14ac:dyDescent="0.25">
      <c r="A38" s="540" t="s">
        <v>830</v>
      </c>
      <c r="B38" s="540"/>
      <c r="C38" s="540"/>
      <c r="D38" s="73"/>
      <c r="E38" s="139" t="s">
        <v>262</v>
      </c>
      <c r="F38" s="139"/>
      <c r="G38" s="139"/>
      <c r="H38" s="139"/>
      <c r="I38" s="139"/>
      <c r="J38" s="139"/>
      <c r="K38" s="139"/>
      <c r="L38" s="139"/>
      <c r="M38" s="139"/>
      <c r="N38" s="139"/>
      <c r="O38" s="139"/>
      <c r="P38" s="139"/>
      <c r="Q38" s="139"/>
      <c r="R38" s="139"/>
      <c r="S38" s="139"/>
      <c r="T38" s="139"/>
      <c r="U38" s="139"/>
      <c r="V38" s="139"/>
      <c r="W38" s="139"/>
      <c r="X38" s="139"/>
      <c r="Y38" s="139"/>
      <c r="Z38" s="90"/>
      <c r="AA38" s="90"/>
      <c r="AB38" s="90"/>
      <c r="AC38" s="73"/>
      <c r="AD38" s="73"/>
      <c r="AE38" s="73"/>
      <c r="AF38" s="73"/>
    </row>
    <row r="39" spans="1:32" ht="15" customHeight="1" x14ac:dyDescent="0.25">
      <c r="A39" s="540"/>
      <c r="B39" s="540"/>
      <c r="C39" s="540"/>
      <c r="D39" s="73"/>
      <c r="E39" s="139" t="s">
        <v>218</v>
      </c>
      <c r="F39" s="139"/>
      <c r="G39" s="139"/>
      <c r="H39" s="139"/>
      <c r="I39" s="139"/>
      <c r="J39" s="139"/>
      <c r="K39" s="139"/>
      <c r="L39" s="139"/>
      <c r="M39" s="139"/>
      <c r="N39" s="139"/>
      <c r="O39" s="139"/>
      <c r="P39" s="139"/>
      <c r="Q39" s="139"/>
      <c r="R39" s="139"/>
      <c r="S39" s="139"/>
      <c r="T39" s="139"/>
      <c r="U39" s="139"/>
      <c r="V39" s="139"/>
      <c r="W39" s="139"/>
      <c r="X39" s="139"/>
      <c r="Y39" s="139"/>
      <c r="Z39" s="90"/>
      <c r="AA39" s="90"/>
      <c r="AB39" s="90"/>
      <c r="AC39" s="73"/>
      <c r="AD39" s="73"/>
      <c r="AE39" s="73"/>
      <c r="AF39" s="73"/>
    </row>
    <row r="40" spans="1:32" ht="15" customHeight="1" x14ac:dyDescent="0.25">
      <c r="A40" s="538" t="s">
        <v>31</v>
      </c>
      <c r="B40" s="538"/>
      <c r="C40" s="538"/>
      <c r="D40" s="73"/>
      <c r="E40" s="73"/>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73"/>
      <c r="AD40" s="73"/>
      <c r="AE40" s="73"/>
      <c r="AF40" s="73"/>
    </row>
    <row r="41" spans="1:32" ht="15" customHeight="1" x14ac:dyDescent="0.25">
      <c r="A41" s="538"/>
      <c r="B41" s="538"/>
      <c r="C41" s="538"/>
      <c r="D41" s="73"/>
      <c r="E41" s="73"/>
      <c r="F41" s="90"/>
      <c r="G41" s="90"/>
      <c r="H41" s="90"/>
      <c r="I41" s="90"/>
      <c r="J41" s="90"/>
      <c r="K41" s="90"/>
      <c r="L41" s="90"/>
      <c r="M41" s="90"/>
      <c r="N41" s="90"/>
      <c r="O41" s="90"/>
      <c r="P41" s="90"/>
      <c r="Q41" s="90"/>
      <c r="R41" s="90"/>
      <c r="S41" s="90"/>
      <c r="T41" s="90"/>
      <c r="U41" s="90"/>
      <c r="V41" s="90"/>
      <c r="W41" s="90"/>
      <c r="X41" s="90"/>
      <c r="Y41" s="90"/>
      <c r="Z41" s="90"/>
      <c r="AA41" s="90"/>
      <c r="AB41" s="90"/>
      <c r="AC41" s="73"/>
      <c r="AD41" s="73"/>
      <c r="AE41" s="73"/>
      <c r="AF41" s="73"/>
    </row>
    <row r="42" spans="1:32" ht="15" customHeight="1" x14ac:dyDescent="0.25">
      <c r="A42" s="75"/>
      <c r="B42" s="75"/>
      <c r="C42" s="75"/>
      <c r="D42" s="73"/>
      <c r="E42" s="73"/>
      <c r="F42" s="90"/>
      <c r="G42" s="90"/>
      <c r="H42" s="90"/>
      <c r="I42" s="90"/>
      <c r="J42" s="90"/>
      <c r="K42" s="90"/>
      <c r="L42" s="90"/>
      <c r="M42" s="90"/>
      <c r="N42" s="90"/>
      <c r="O42" s="90"/>
      <c r="P42" s="90"/>
      <c r="Q42" s="90"/>
      <c r="R42" s="90"/>
      <c r="S42" s="90"/>
      <c r="T42" s="90"/>
      <c r="U42" s="90"/>
      <c r="V42" s="90"/>
      <c r="W42" s="90"/>
      <c r="X42" s="90"/>
      <c r="Y42" s="90"/>
      <c r="Z42" s="90"/>
      <c r="AA42" s="90"/>
      <c r="AB42" s="90"/>
      <c r="AC42" s="73"/>
      <c r="AD42" s="73"/>
      <c r="AE42" s="73"/>
      <c r="AF42" s="73"/>
    </row>
    <row r="43" spans="1:32" ht="15" customHeight="1" x14ac:dyDescent="0.25">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row>
    <row r="44" spans="1:32" ht="15" customHeight="1" x14ac:dyDescent="0.25">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row>
    <row r="45" spans="1:32" ht="15" customHeight="1" x14ac:dyDescent="0.25">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row>
    <row r="46" spans="1:32" ht="15" customHeight="1" x14ac:dyDescent="0.25">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r="47" spans="1:32" ht="15" customHeight="1" x14ac:dyDescent="0.25">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r="48" spans="1:32" ht="15" customHeight="1" x14ac:dyDescent="0.25">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r="49" spans="4:32" ht="15" customHeight="1" x14ac:dyDescent="0.25">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r="50" spans="4:32" ht="15" customHeight="1" x14ac:dyDescent="0.25">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r="51" spans="4:32" ht="15" customHeight="1" x14ac:dyDescent="0.25">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r="52" spans="4:32" ht="15" customHeight="1" x14ac:dyDescent="0.25">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r="53" spans="4:32" ht="15" customHeight="1" x14ac:dyDescent="0.25">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r="54" spans="4:32" ht="15" customHeight="1" x14ac:dyDescent="0.25">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r="55" spans="4:32" ht="15" customHeight="1" x14ac:dyDescent="0.25">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r="56" spans="4:32" ht="15" customHeight="1" x14ac:dyDescent="0.25">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r="57" spans="4:32" ht="15" customHeight="1" x14ac:dyDescent="0.25">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r="58" spans="4:32" ht="15" customHeight="1" x14ac:dyDescent="0.25">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r="59" spans="4:32" ht="15" customHeight="1" x14ac:dyDescent="0.25">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r="60" spans="4:32" ht="15" customHeight="1" x14ac:dyDescent="0.25">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r="61" spans="4:32" ht="15" customHeight="1" x14ac:dyDescent="0.25">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r="62" spans="4:32" ht="15" customHeight="1" x14ac:dyDescent="0.25">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r="63" spans="4:32" ht="15" customHeight="1" x14ac:dyDescent="0.25">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r="64" spans="4:32" ht="15" customHeight="1" x14ac:dyDescent="0.25">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r="65" spans="4:32" ht="15" customHeight="1" x14ac:dyDescent="0.25">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row>
    <row r="66" spans="4:32" ht="15" customHeight="1" x14ac:dyDescent="0.25">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row>
    <row r="67" spans="4:32" ht="15" customHeight="1" x14ac:dyDescent="0.25">
      <c r="D67" s="73"/>
      <c r="E67" s="97"/>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row>
    <row r="68" spans="4:32" ht="15" customHeight="1" x14ac:dyDescent="0.25">
      <c r="D68" s="73"/>
      <c r="E68" s="97"/>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row>
    <row r="69" spans="4:32" ht="15" customHeight="1" x14ac:dyDescent="0.25">
      <c r="D69" s="73"/>
      <c r="E69" s="97"/>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row>
    <row r="70" spans="4:32" ht="15" customHeight="1" x14ac:dyDescent="0.25">
      <c r="D70" s="73"/>
      <c r="E70" s="97"/>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row>
    <row r="71" spans="4:32" ht="15" customHeight="1" x14ac:dyDescent="0.25">
      <c r="D71" s="73"/>
      <c r="E71" s="73"/>
      <c r="F71" s="97"/>
      <c r="G71" s="97"/>
      <c r="H71" s="97"/>
      <c r="I71" s="97"/>
      <c r="J71" s="97"/>
      <c r="K71" s="97"/>
      <c r="L71" s="97"/>
      <c r="M71" s="97"/>
      <c r="N71" s="97"/>
      <c r="O71" s="97"/>
      <c r="P71" s="97"/>
      <c r="Q71" s="97"/>
      <c r="R71" s="97"/>
      <c r="S71" s="97"/>
      <c r="T71" s="97"/>
      <c r="U71" s="97"/>
      <c r="V71" s="97"/>
      <c r="W71" s="97"/>
      <c r="X71" s="97"/>
      <c r="Y71" s="97"/>
      <c r="Z71" s="97"/>
      <c r="AA71" s="97"/>
      <c r="AB71" s="97"/>
      <c r="AC71" s="73"/>
      <c r="AD71" s="73"/>
      <c r="AE71" s="73"/>
      <c r="AF71" s="73"/>
    </row>
    <row r="72" spans="4:32" ht="15" customHeight="1" x14ac:dyDescent="0.25">
      <c r="D72" s="73"/>
      <c r="E72" s="73"/>
      <c r="F72" s="97"/>
      <c r="G72" s="97"/>
      <c r="H72" s="97"/>
      <c r="I72" s="97"/>
      <c r="J72" s="97"/>
      <c r="K72" s="97"/>
      <c r="L72" s="97"/>
      <c r="M72" s="97"/>
      <c r="N72" s="97"/>
      <c r="O72" s="97"/>
      <c r="P72" s="97"/>
      <c r="Q72" s="97"/>
      <c r="R72" s="97"/>
      <c r="S72" s="97"/>
      <c r="T72" s="97"/>
      <c r="U72" s="97"/>
      <c r="V72" s="97"/>
      <c r="W72" s="97"/>
      <c r="X72" s="97"/>
      <c r="Y72" s="97"/>
      <c r="Z72" s="97"/>
      <c r="AA72" s="97"/>
      <c r="AB72" s="97"/>
      <c r="AC72" s="73"/>
      <c r="AD72" s="73"/>
      <c r="AE72" s="73"/>
      <c r="AF72" s="73"/>
    </row>
    <row r="73" spans="4:32" ht="15" customHeight="1" x14ac:dyDescent="0.25">
      <c r="D73" s="73"/>
      <c r="E73" s="73"/>
      <c r="F73" s="97"/>
      <c r="G73" s="97"/>
      <c r="H73" s="97"/>
      <c r="I73" s="97"/>
      <c r="J73" s="97"/>
      <c r="K73" s="97"/>
      <c r="L73" s="97"/>
      <c r="M73" s="97"/>
      <c r="N73" s="97"/>
      <c r="O73" s="97"/>
      <c r="P73" s="97"/>
      <c r="Q73" s="97"/>
      <c r="R73" s="97"/>
      <c r="S73" s="97"/>
      <c r="T73" s="97"/>
      <c r="U73" s="97"/>
      <c r="V73" s="97"/>
      <c r="W73" s="97"/>
      <c r="X73" s="97"/>
      <c r="Y73" s="97"/>
      <c r="Z73" s="97"/>
      <c r="AA73" s="97"/>
      <c r="AB73" s="97"/>
      <c r="AC73" s="73"/>
      <c r="AD73" s="73"/>
      <c r="AE73" s="73"/>
      <c r="AF73" s="73"/>
    </row>
    <row r="74" spans="4:32" ht="15" customHeight="1" x14ac:dyDescent="0.25">
      <c r="D74" s="73"/>
      <c r="E74" s="73"/>
      <c r="F74" s="97"/>
      <c r="G74" s="97"/>
      <c r="H74" s="97"/>
      <c r="I74" s="97"/>
      <c r="J74" s="97"/>
      <c r="K74" s="97"/>
      <c r="L74" s="97"/>
      <c r="M74" s="97"/>
      <c r="N74" s="97"/>
      <c r="O74" s="97"/>
      <c r="P74" s="97"/>
      <c r="Q74" s="97"/>
      <c r="R74" s="97"/>
      <c r="S74" s="97"/>
      <c r="T74" s="97"/>
      <c r="U74" s="97"/>
      <c r="V74" s="97"/>
      <c r="W74" s="97"/>
      <c r="X74" s="97"/>
      <c r="Y74" s="97"/>
      <c r="Z74" s="97"/>
      <c r="AA74" s="97"/>
      <c r="AB74" s="97"/>
      <c r="AC74" s="73"/>
      <c r="AD74" s="73"/>
      <c r="AE74" s="73"/>
      <c r="AF74" s="73"/>
    </row>
    <row r="75" spans="4:32" ht="15" customHeight="1" x14ac:dyDescent="0.25">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row>
    <row r="76" spans="4:32" ht="15" customHeight="1" x14ac:dyDescent="0.25">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row>
    <row r="77" spans="4:32" ht="15" customHeight="1" x14ac:dyDescent="0.25">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row>
    <row r="78" spans="4:32" ht="15" customHeight="1" x14ac:dyDescent="0.25">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row>
    <row r="79" spans="4:32" ht="15" customHeight="1" x14ac:dyDescent="0.25">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row>
    <row r="80" spans="4:32" ht="15" customHeight="1" x14ac:dyDescent="0.25">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row>
    <row r="81" spans="4:32" ht="15" customHeight="1" x14ac:dyDescent="0.25">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row>
    <row r="82" spans="4:32" ht="15" customHeight="1" x14ac:dyDescent="0.25">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row>
    <row r="83" spans="4:32" ht="15" customHeight="1" x14ac:dyDescent="0.25">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row>
    <row r="84" spans="4:32" ht="15" customHeight="1" x14ac:dyDescent="0.25">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row>
    <row r="85" spans="4:32" ht="15" customHeight="1" x14ac:dyDescent="0.25">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row>
    <row r="86" spans="4:32" ht="15" customHeight="1" x14ac:dyDescent="0.25">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row>
    <row r="87" spans="4:32" ht="15" customHeight="1" x14ac:dyDescent="0.25">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row>
    <row r="88" spans="4:32" ht="15" customHeight="1" x14ac:dyDescent="0.25">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row>
    <row r="89" spans="4:32" ht="15" customHeight="1" x14ac:dyDescent="0.25">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row>
    <row r="90" spans="4:32" ht="15" customHeight="1" x14ac:dyDescent="0.25">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row>
    <row r="91" spans="4:32" ht="15" customHeight="1" x14ac:dyDescent="0.25">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row>
    <row r="92" spans="4:32" ht="15" customHeight="1" x14ac:dyDescent="0.25">
      <c r="D92" s="73"/>
      <c r="AC92" s="73"/>
      <c r="AD92" s="73"/>
      <c r="AE92" s="73"/>
      <c r="AF92" s="73"/>
    </row>
    <row r="93" spans="4:32" ht="15" customHeight="1" x14ac:dyDescent="0.25">
      <c r="D93" s="73"/>
      <c r="AC93" s="73"/>
      <c r="AD93" s="73"/>
      <c r="AE93" s="73"/>
      <c r="AF93" s="73"/>
    </row>
    <row r="94" spans="4:32" ht="15" customHeight="1" x14ac:dyDescent="0.25">
      <c r="D94" s="73"/>
      <c r="AC94" s="73"/>
      <c r="AD94" s="73"/>
      <c r="AE94" s="73"/>
      <c r="AF94" s="73"/>
    </row>
    <row r="95" spans="4:32" ht="15" customHeight="1" x14ac:dyDescent="0.25">
      <c r="D95" s="73"/>
      <c r="AC95" s="73"/>
      <c r="AD95" s="73"/>
      <c r="AE95" s="73"/>
      <c r="AF95" s="73"/>
    </row>
    <row r="96" spans="4:32" ht="15" customHeight="1" x14ac:dyDescent="0.25">
      <c r="D96" s="73"/>
      <c r="AC96" s="73"/>
      <c r="AD96" s="73"/>
      <c r="AE96" s="73"/>
      <c r="AF96" s="73"/>
    </row>
  </sheetData>
  <sheetProtection algorithmName="SHA-512" hashValue="yIytg7y1Lf9cagaVAMkus8c5pSI8bIndJTuLch4JfMqZm37uTj8BNtykNdXVe1fyRS+Rj9FCo53zXAq5vRu4sw==" saltValue="16188BBHBwNg1KHA41LKRg==" spinCount="100000" sheet="1" objects="1" scenarios="1"/>
  <mergeCells count="56">
    <mergeCell ref="R3:Z3"/>
    <mergeCell ref="A4:C5"/>
    <mergeCell ref="E4:H4"/>
    <mergeCell ref="E5:H5"/>
    <mergeCell ref="A8:C9"/>
    <mergeCell ref="E8:H8"/>
    <mergeCell ref="I8:P8"/>
    <mergeCell ref="E9:H9"/>
    <mergeCell ref="I9:P9"/>
    <mergeCell ref="A1:C1"/>
    <mergeCell ref="A6:C7"/>
    <mergeCell ref="E6:H6"/>
    <mergeCell ref="I6:P6"/>
    <mergeCell ref="E7:H7"/>
    <mergeCell ref="I7:P7"/>
    <mergeCell ref="A2:C3"/>
    <mergeCell ref="I15:P15"/>
    <mergeCell ref="A12:C13"/>
    <mergeCell ref="I12:P12"/>
    <mergeCell ref="I13:P13"/>
    <mergeCell ref="A10:C11"/>
    <mergeCell ref="E10:H10"/>
    <mergeCell ref="I10:P10"/>
    <mergeCell ref="I11:P11"/>
    <mergeCell ref="E20:H20"/>
    <mergeCell ref="I20:P20"/>
    <mergeCell ref="E21:H21"/>
    <mergeCell ref="I21:P21"/>
    <mergeCell ref="A14:C15"/>
    <mergeCell ref="A16:C17"/>
    <mergeCell ref="E16:H16"/>
    <mergeCell ref="E17:H17"/>
    <mergeCell ref="I17:P17"/>
    <mergeCell ref="A18:C19"/>
    <mergeCell ref="E18:H18"/>
    <mergeCell ref="I18:P18"/>
    <mergeCell ref="E19:H19"/>
    <mergeCell ref="I19:P19"/>
    <mergeCell ref="I14:P14"/>
    <mergeCell ref="E15:H15"/>
    <mergeCell ref="AC2:AE3"/>
    <mergeCell ref="Q1:AA1"/>
    <mergeCell ref="A20:C21"/>
    <mergeCell ref="A38:C39"/>
    <mergeCell ref="A40:C41"/>
    <mergeCell ref="A30:C30"/>
    <mergeCell ref="E33:Y37"/>
    <mergeCell ref="A22:C23"/>
    <mergeCell ref="A24:C25"/>
    <mergeCell ref="A26:C27"/>
    <mergeCell ref="I24:P24"/>
    <mergeCell ref="E22:H22"/>
    <mergeCell ref="I22:P22"/>
    <mergeCell ref="E23:H23"/>
    <mergeCell ref="I23:P23"/>
    <mergeCell ref="E24:H24"/>
  </mergeCells>
  <hyperlinks>
    <hyperlink ref="A4:C5" location="Landing!A1" display="Home" xr:uid="{23D13F2F-A8EE-4789-B5DA-2DF6CE8D5A96}"/>
    <hyperlink ref="A8:C9" location="ShellEI!A1" display=" - Event IT" xr:uid="{E96E6DAB-D3E7-4F28-98BA-CFFA69811ECD}"/>
    <hyperlink ref="A22:C23" location="ShellCD!A1" display="Your contact details" xr:uid="{59DE1AD4-89F3-4994-8AF1-EE5971EC2F8A}"/>
    <hyperlink ref="A24:C25" location="ShellOS!A1" display="Order summary" xr:uid="{9C509480-B752-460B-9D0E-424C0FE89D51}"/>
    <hyperlink ref="A10:C11" location="ShellSA!A1" display="- Safety" xr:uid="{6FD6993B-0F8E-4CE9-AC80-2CE81CB040FF}"/>
    <hyperlink ref="A20:C21" location="ShellGR!A1" display="- Graphics &amp; Rigging" xr:uid="{41F89CEC-C9F6-44F3-9B85-01F13A9A5FFE}"/>
    <hyperlink ref="A14:C15" location="'ShellCA (2)'!A1" display="- Catering - Lunch/Dinner" xr:uid="{E46F4B04-4AB5-4BCE-94E2-64E836C42AE9}"/>
    <hyperlink ref="A16:C17" location="'ShellCA (3)'!A1" display="- Catering - Alcohol" xr:uid="{6875288F-6C56-4203-B1A9-D050A7CAF0BF}"/>
    <hyperlink ref="A18:C19" location="'ShellCA (4)'!A1" display="- Catering - Hygiene" xr:uid="{65E9A11E-BD46-49B5-A340-C5ADDBBBDDD9}"/>
    <hyperlink ref="A12:C13" location="ShellCA!A1" display="- Catering - Breakfast" xr:uid="{BB2584AA-65D1-40E0-883E-BEF5195F8CC4}"/>
    <hyperlink ref="A26:C27" location="ShellTC!A1" display="Terms and Conditions" xr:uid="{90223D99-956F-4F4A-96D7-9617F9647655}"/>
    <hyperlink ref="A6:C7" location="ShellIO!A1" display="Important information" xr:uid="{95117712-3EE2-4339-B4B9-B1E88D069AC6}"/>
    <hyperlink ref="A38" r:id="rId1" display="eventorders.nec@necgroup.co.uk" xr:uid="{1FFD14F7-07EB-4556-8176-590BC5C77DF5}"/>
    <hyperlink ref="A38:C39" r:id="rId2" display="Click here to speak to our team!" xr:uid="{C723E95D-C4F3-497C-918A-8ACA77E0C283}"/>
  </hyperlinks>
  <printOptions horizontalCentered="1" verticalCentered="1"/>
  <pageMargins left="0.23622047244094491" right="0.23622047244094491" top="0.35433070866141736" bottom="0.35433070866141736" header="0.31496062992125984" footer="0.31496062992125984"/>
  <pageSetup paperSize="9" scale="7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F79B8447-3F4A-49F4-8F85-D911D97F9482}">
          <x14:formula1>
            <xm:f>Admin!$D$3:$D$19</xm:f>
          </x14:formula1>
          <xm:sqref>T6:T15 Z6:Z15 Z17:Z24 W6:W15 W17:W24 T17:T24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B6951-3E24-4B20-BC02-9379CFC77C73}">
  <sheetPr>
    <tabColor rgb="FF162A3A"/>
    <pageSetUpPr autoPageBreaks="0" fitToPage="1"/>
  </sheetPr>
  <dimension ref="A1:AS85"/>
  <sheetViews>
    <sheetView showRowColHeaders="0" zoomScaleNormal="100" workbookViewId="0">
      <selection activeCell="A20" sqref="A20:C21"/>
    </sheetView>
  </sheetViews>
  <sheetFormatPr defaultColWidth="8.85546875" defaultRowHeight="15" x14ac:dyDescent="0.25"/>
  <cols>
    <col min="1" max="3" width="10.5703125" style="78" customWidth="1"/>
    <col min="4" max="4" width="4.5703125" style="1" customWidth="1"/>
    <col min="5" max="7" width="8.140625" style="1" customWidth="1"/>
    <col min="8" max="8" width="0.42578125" style="1" customWidth="1"/>
    <col min="9" max="15" width="7.5703125" style="1" customWidth="1"/>
    <col min="16" max="16" width="0.42578125" style="1" customWidth="1"/>
    <col min="17" max="17" width="9.5703125" style="1" customWidth="1"/>
    <col min="18" max="18" width="5.5703125" style="1" customWidth="1"/>
    <col min="19" max="19" width="8.28515625" style="257" bestFit="1" customWidth="1"/>
    <col min="20" max="20" width="13.7109375" style="1" bestFit="1" customWidth="1"/>
    <col min="21" max="21" width="5.5703125" style="1" customWidth="1"/>
    <col min="22" max="22" width="8.28515625" style="257" bestFit="1" customWidth="1"/>
    <col min="23" max="23" width="13.7109375" style="1" bestFit="1" customWidth="1"/>
    <col min="24" max="24" width="5.5703125" style="1" customWidth="1"/>
    <col min="25" max="25" width="8.28515625" style="257" bestFit="1" customWidth="1"/>
    <col min="26" max="26" width="13.7109375" style="1" bestFit="1" customWidth="1"/>
    <col min="27" max="27" width="9.5703125" style="1" customWidth="1"/>
    <col min="28" max="28" width="11.42578125" style="1" bestFit="1" customWidth="1"/>
    <col min="29" max="31" width="8.85546875" style="1" hidden="1" customWidth="1"/>
    <col min="32" max="16384" width="8.85546875" style="1"/>
  </cols>
  <sheetData>
    <row r="1" spans="1:45" s="78" customFormat="1" ht="36" customHeight="1" x14ac:dyDescent="0.2">
      <c r="A1" s="541" t="s">
        <v>4</v>
      </c>
      <c r="B1" s="541"/>
      <c r="C1" s="541"/>
      <c r="E1" s="79" t="str">
        <f>Landing!B2</f>
        <v>NEC Products and Services Order Form 2024 - 2025</v>
      </c>
      <c r="K1" s="80"/>
      <c r="L1" s="80"/>
      <c r="M1" s="72"/>
      <c r="Q1" s="554" t="s">
        <v>709</v>
      </c>
      <c r="R1" s="554"/>
      <c r="S1" s="554"/>
      <c r="T1" s="554"/>
      <c r="U1" s="554"/>
      <c r="V1" s="554"/>
      <c r="W1" s="554"/>
      <c r="X1" s="554"/>
      <c r="Y1" s="554"/>
      <c r="Z1" s="554"/>
      <c r="AA1" s="554"/>
    </row>
    <row r="2" spans="1:45" ht="15" customHeight="1" x14ac:dyDescent="0.25">
      <c r="A2" s="723"/>
      <c r="B2" s="723"/>
      <c r="C2" s="723"/>
      <c r="D2" s="73"/>
      <c r="E2" s="73"/>
      <c r="F2" s="73"/>
      <c r="G2" s="73"/>
      <c r="H2" s="73"/>
      <c r="I2" s="73"/>
      <c r="J2" s="73"/>
      <c r="K2" s="73"/>
      <c r="L2" s="73"/>
      <c r="M2" s="73"/>
      <c r="N2" s="73"/>
      <c r="O2" s="73"/>
      <c r="P2" s="73"/>
      <c r="Q2" s="73"/>
      <c r="R2" s="73"/>
      <c r="S2" s="247"/>
      <c r="T2" s="73"/>
      <c r="U2" s="73"/>
      <c r="V2" s="247"/>
      <c r="W2" s="73"/>
      <c r="X2" s="73"/>
      <c r="Y2" s="247"/>
      <c r="Z2" s="73"/>
      <c r="AA2" s="73"/>
      <c r="AB2" s="73"/>
      <c r="AC2" s="661" t="s">
        <v>841</v>
      </c>
      <c r="AD2" s="661"/>
      <c r="AE2" s="661"/>
      <c r="AF2" s="73"/>
      <c r="AG2" s="73"/>
      <c r="AH2" s="73"/>
      <c r="AI2" s="73"/>
      <c r="AJ2" s="73"/>
      <c r="AK2" s="73"/>
      <c r="AL2" s="73"/>
      <c r="AM2" s="73"/>
      <c r="AN2" s="73"/>
      <c r="AO2" s="73"/>
      <c r="AP2" s="73"/>
      <c r="AQ2" s="73"/>
      <c r="AR2" s="73"/>
      <c r="AS2" s="73"/>
    </row>
    <row r="3" spans="1:45" ht="15" customHeight="1" x14ac:dyDescent="0.25">
      <c r="A3" s="724"/>
      <c r="B3" s="724"/>
      <c r="C3" s="724"/>
      <c r="D3" s="73"/>
      <c r="E3" s="298"/>
      <c r="F3" s="298"/>
      <c r="G3" s="298"/>
      <c r="H3" s="298"/>
      <c r="I3" s="298"/>
      <c r="J3" s="298"/>
      <c r="K3" s="298"/>
      <c r="L3" s="298"/>
      <c r="M3" s="298"/>
      <c r="N3" s="298"/>
      <c r="O3" s="298"/>
      <c r="P3" s="298"/>
      <c r="Q3" s="298"/>
      <c r="R3" s="656" t="s">
        <v>240</v>
      </c>
      <c r="S3" s="672"/>
      <c r="T3" s="672"/>
      <c r="U3" s="672"/>
      <c r="V3" s="672"/>
      <c r="W3" s="672"/>
      <c r="X3" s="672"/>
      <c r="Y3" s="672"/>
      <c r="Z3" s="673"/>
      <c r="AA3" s="298"/>
      <c r="AB3" s="298"/>
      <c r="AC3" s="662"/>
      <c r="AD3" s="662"/>
      <c r="AE3" s="662"/>
      <c r="AF3" s="73"/>
      <c r="AG3" s="73"/>
      <c r="AH3" s="73"/>
      <c r="AI3" s="73"/>
      <c r="AJ3" s="73"/>
      <c r="AK3" s="73"/>
      <c r="AL3" s="73"/>
      <c r="AM3" s="73"/>
      <c r="AN3" s="73"/>
      <c r="AO3" s="73"/>
      <c r="AP3" s="73"/>
      <c r="AQ3" s="73"/>
      <c r="AR3" s="73"/>
      <c r="AS3" s="73"/>
    </row>
    <row r="4" spans="1:45" ht="15" customHeight="1" x14ac:dyDescent="0.25">
      <c r="A4" s="584" t="s">
        <v>6</v>
      </c>
      <c r="B4" s="585"/>
      <c r="C4" s="586"/>
      <c r="D4" s="73"/>
      <c r="E4" s="602" t="s">
        <v>32</v>
      </c>
      <c r="F4" s="582"/>
      <c r="G4" s="582"/>
      <c r="H4" s="583"/>
      <c r="I4" s="455" t="s">
        <v>33</v>
      </c>
      <c r="J4" s="456"/>
      <c r="K4" s="456"/>
      <c r="L4" s="456"/>
      <c r="M4" s="456"/>
      <c r="N4" s="456"/>
      <c r="O4" s="456"/>
      <c r="P4" s="457"/>
      <c r="Q4" s="458" t="s">
        <v>637</v>
      </c>
      <c r="R4" s="459" t="s">
        <v>258</v>
      </c>
      <c r="S4" s="460" t="s">
        <v>165</v>
      </c>
      <c r="T4" s="459" t="s">
        <v>219</v>
      </c>
      <c r="U4" s="459" t="s">
        <v>258</v>
      </c>
      <c r="V4" s="460" t="s">
        <v>165</v>
      </c>
      <c r="W4" s="459" t="s">
        <v>219</v>
      </c>
      <c r="X4" s="459" t="s">
        <v>258</v>
      </c>
      <c r="Y4" s="460" t="s">
        <v>165</v>
      </c>
      <c r="Z4" s="461" t="s">
        <v>219</v>
      </c>
      <c r="AA4" s="458" t="s">
        <v>715</v>
      </c>
      <c r="AB4" s="462" t="s">
        <v>256</v>
      </c>
      <c r="AC4" s="441" t="s">
        <v>265</v>
      </c>
      <c r="AD4" s="441" t="s">
        <v>36</v>
      </c>
      <c r="AE4" s="441" t="s">
        <v>37</v>
      </c>
      <c r="AF4" s="73"/>
      <c r="AG4" s="73"/>
      <c r="AH4" s="73"/>
      <c r="AI4" s="73"/>
      <c r="AJ4" s="73"/>
      <c r="AK4" s="73"/>
      <c r="AL4" s="73"/>
      <c r="AM4" s="73"/>
      <c r="AN4" s="73"/>
      <c r="AO4" s="73"/>
      <c r="AP4" s="73"/>
      <c r="AQ4" s="73"/>
      <c r="AR4" s="73"/>
      <c r="AS4" s="73"/>
    </row>
    <row r="5" spans="1:45" ht="15" customHeight="1" x14ac:dyDescent="0.25">
      <c r="A5" s="587"/>
      <c r="B5" s="588"/>
      <c r="C5" s="589"/>
      <c r="D5" s="73"/>
      <c r="E5" s="555" t="s">
        <v>203</v>
      </c>
      <c r="F5" s="556"/>
      <c r="G5" s="556"/>
      <c r="H5" s="556"/>
      <c r="I5" s="184"/>
      <c r="J5" s="184"/>
      <c r="K5" s="184"/>
      <c r="L5" s="184"/>
      <c r="M5" s="184"/>
      <c r="N5" s="184"/>
      <c r="O5" s="184"/>
      <c r="P5" s="299"/>
      <c r="Q5" s="184"/>
      <c r="R5" s="242">
        <f>IF(SUM(R6:R9)&gt;0,9999,0)</f>
        <v>0</v>
      </c>
      <c r="S5" s="249"/>
      <c r="T5" s="184"/>
      <c r="U5" s="242">
        <f>IF(SUM(U6:U9)&gt;0,9999,0)</f>
        <v>0</v>
      </c>
      <c r="V5" s="249"/>
      <c r="W5" s="184"/>
      <c r="X5" s="242">
        <f>IF(SUM(X6:X9)&gt;0,9999,0)</f>
        <v>0</v>
      </c>
      <c r="Y5" s="249"/>
      <c r="Z5" s="184"/>
      <c r="AA5" s="347">
        <f>IF(SUM(AA6:AA9)&gt;0,9999,0)</f>
        <v>0</v>
      </c>
      <c r="AB5" s="185"/>
      <c r="AC5" s="442"/>
      <c r="AD5" s="442"/>
      <c r="AE5" s="442"/>
      <c r="AF5" s="73"/>
      <c r="AG5" s="73"/>
      <c r="AH5" s="73"/>
      <c r="AI5" s="73"/>
      <c r="AJ5" s="73"/>
      <c r="AK5" s="73"/>
      <c r="AL5" s="73"/>
      <c r="AM5" s="73"/>
      <c r="AN5" s="73"/>
      <c r="AO5" s="73"/>
      <c r="AP5" s="73"/>
      <c r="AQ5" s="73"/>
      <c r="AR5" s="73"/>
      <c r="AS5" s="73"/>
    </row>
    <row r="6" spans="1:45" ht="15" customHeight="1" x14ac:dyDescent="0.25">
      <c r="A6" s="532" t="s">
        <v>8</v>
      </c>
      <c r="B6" s="533"/>
      <c r="C6" s="534"/>
      <c r="D6" s="73"/>
      <c r="E6" s="659" t="s">
        <v>204</v>
      </c>
      <c r="F6" s="570"/>
      <c r="G6" s="570"/>
      <c r="H6" s="674"/>
      <c r="I6" s="569" t="s">
        <v>812</v>
      </c>
      <c r="J6" s="570"/>
      <c r="K6" s="570"/>
      <c r="L6" s="570"/>
      <c r="M6" s="570"/>
      <c r="N6" s="570"/>
      <c r="O6" s="570"/>
      <c r="P6" s="664"/>
      <c r="Q6" s="157">
        <v>7.45</v>
      </c>
      <c r="R6" s="469"/>
      <c r="S6" s="248"/>
      <c r="T6" s="239"/>
      <c r="U6" s="469"/>
      <c r="V6" s="259"/>
      <c r="W6" s="240"/>
      <c r="X6" s="469"/>
      <c r="Y6" s="261"/>
      <c r="Z6" s="241"/>
      <c r="AA6" s="498">
        <f t="shared" ref="AA6:AA9" si="0">SUM(R6,U6,X6)</f>
        <v>0</v>
      </c>
      <c r="AB6" s="224">
        <f t="shared" ref="AB6:AB9" si="1">$Q6*AA6</f>
        <v>0</v>
      </c>
      <c r="AC6" s="443">
        <f>$Q6*$AA6</f>
        <v>0</v>
      </c>
      <c r="AD6" s="443">
        <f>$Q6*$AA6</f>
        <v>0</v>
      </c>
      <c r="AE6" s="443">
        <f>$Q6*$AA6</f>
        <v>0</v>
      </c>
      <c r="AF6" s="73"/>
      <c r="AG6" s="73"/>
      <c r="AH6" s="73"/>
      <c r="AI6" s="73"/>
      <c r="AJ6" s="73"/>
      <c r="AK6" s="73"/>
      <c r="AL6" s="73"/>
      <c r="AM6" s="73"/>
      <c r="AN6" s="73"/>
      <c r="AO6" s="73"/>
      <c r="AP6" s="73"/>
      <c r="AQ6" s="73"/>
      <c r="AR6" s="73"/>
      <c r="AS6" s="73"/>
    </row>
    <row r="7" spans="1:45" ht="15" customHeight="1" x14ac:dyDescent="0.25">
      <c r="A7" s="535"/>
      <c r="B7" s="536"/>
      <c r="C7" s="537"/>
      <c r="D7" s="73"/>
      <c r="E7" s="654" t="s">
        <v>205</v>
      </c>
      <c r="F7" s="558"/>
      <c r="G7" s="558"/>
      <c r="H7" s="663"/>
      <c r="I7" s="557" t="s">
        <v>813</v>
      </c>
      <c r="J7" s="558"/>
      <c r="K7" s="558"/>
      <c r="L7" s="558"/>
      <c r="M7" s="558"/>
      <c r="N7" s="558"/>
      <c r="O7" s="558"/>
      <c r="P7" s="609"/>
      <c r="Q7" s="157">
        <v>6.7</v>
      </c>
      <c r="R7" s="469"/>
      <c r="S7" s="248"/>
      <c r="T7" s="239"/>
      <c r="U7" s="469"/>
      <c r="V7" s="259"/>
      <c r="W7" s="240"/>
      <c r="X7" s="469"/>
      <c r="Y7" s="261"/>
      <c r="Z7" s="241"/>
      <c r="AA7" s="498">
        <f t="shared" si="0"/>
        <v>0</v>
      </c>
      <c r="AB7" s="224">
        <f t="shared" si="1"/>
        <v>0</v>
      </c>
      <c r="AC7" s="443">
        <f t="shared" ref="AC7:AE13" si="2">$Q7*$AA7</f>
        <v>0</v>
      </c>
      <c r="AD7" s="443">
        <f t="shared" si="2"/>
        <v>0</v>
      </c>
      <c r="AE7" s="443">
        <f t="shared" si="2"/>
        <v>0</v>
      </c>
      <c r="AF7" s="73"/>
      <c r="AG7" s="73"/>
      <c r="AH7" s="73"/>
      <c r="AI7" s="73"/>
      <c r="AJ7" s="73"/>
      <c r="AK7" s="73"/>
      <c r="AL7" s="73"/>
      <c r="AM7" s="73"/>
      <c r="AN7" s="73"/>
      <c r="AO7" s="73"/>
      <c r="AP7" s="73"/>
      <c r="AQ7" s="73"/>
      <c r="AR7" s="73"/>
      <c r="AS7" s="73"/>
    </row>
    <row r="8" spans="1:45" ht="15" customHeight="1" x14ac:dyDescent="0.25">
      <c r="A8" s="532" t="s">
        <v>843</v>
      </c>
      <c r="B8" s="533"/>
      <c r="C8" s="534"/>
      <c r="D8" s="73"/>
      <c r="E8" s="654" t="s">
        <v>206</v>
      </c>
      <c r="F8" s="558"/>
      <c r="G8" s="558"/>
      <c r="H8" s="663"/>
      <c r="I8" s="557"/>
      <c r="J8" s="558"/>
      <c r="K8" s="558"/>
      <c r="L8" s="558"/>
      <c r="M8" s="558"/>
      <c r="N8" s="558"/>
      <c r="O8" s="558"/>
      <c r="P8" s="609"/>
      <c r="Q8" s="157">
        <v>2.7</v>
      </c>
      <c r="R8" s="469"/>
      <c r="S8" s="248"/>
      <c r="T8" s="239"/>
      <c r="U8" s="469"/>
      <c r="V8" s="259"/>
      <c r="W8" s="240"/>
      <c r="X8" s="469"/>
      <c r="Y8" s="261"/>
      <c r="Z8" s="241"/>
      <c r="AA8" s="498">
        <f t="shared" si="0"/>
        <v>0</v>
      </c>
      <c r="AB8" s="224">
        <f t="shared" si="1"/>
        <v>0</v>
      </c>
      <c r="AC8" s="443">
        <f t="shared" si="2"/>
        <v>0</v>
      </c>
      <c r="AD8" s="443">
        <f t="shared" si="2"/>
        <v>0</v>
      </c>
      <c r="AE8" s="443">
        <f t="shared" si="2"/>
        <v>0</v>
      </c>
      <c r="AF8" s="73"/>
      <c r="AG8" s="73"/>
      <c r="AH8" s="73"/>
      <c r="AI8" s="73"/>
      <c r="AJ8" s="73"/>
      <c r="AK8" s="73"/>
      <c r="AL8" s="73"/>
      <c r="AM8" s="73"/>
      <c r="AN8" s="73"/>
      <c r="AO8" s="73"/>
      <c r="AP8" s="73"/>
      <c r="AQ8" s="73"/>
      <c r="AR8" s="73"/>
      <c r="AS8" s="73"/>
    </row>
    <row r="9" spans="1:45" ht="15" customHeight="1" x14ac:dyDescent="0.25">
      <c r="A9" s="535"/>
      <c r="B9" s="536"/>
      <c r="C9" s="537"/>
      <c r="D9" s="73"/>
      <c r="E9" s="654" t="s">
        <v>207</v>
      </c>
      <c r="F9" s="558"/>
      <c r="G9" s="558"/>
      <c r="H9" s="663"/>
      <c r="I9" s="557"/>
      <c r="J9" s="558"/>
      <c r="K9" s="558"/>
      <c r="L9" s="558"/>
      <c r="M9" s="558"/>
      <c r="N9" s="558"/>
      <c r="O9" s="558"/>
      <c r="P9" s="609"/>
      <c r="Q9" s="157">
        <v>3.75</v>
      </c>
      <c r="R9" s="469"/>
      <c r="S9" s="248"/>
      <c r="T9" s="239"/>
      <c r="U9" s="469"/>
      <c r="V9" s="259"/>
      <c r="W9" s="240"/>
      <c r="X9" s="469"/>
      <c r="Y9" s="261"/>
      <c r="Z9" s="241"/>
      <c r="AA9" s="498">
        <f t="shared" si="0"/>
        <v>0</v>
      </c>
      <c r="AB9" s="224">
        <f t="shared" si="1"/>
        <v>0</v>
      </c>
      <c r="AC9" s="443">
        <f t="shared" si="2"/>
        <v>0</v>
      </c>
      <c r="AD9" s="443">
        <f t="shared" si="2"/>
        <v>0</v>
      </c>
      <c r="AE9" s="443">
        <f t="shared" si="2"/>
        <v>0</v>
      </c>
      <c r="AF9" s="73"/>
      <c r="AG9" s="73"/>
      <c r="AH9" s="73"/>
      <c r="AI9" s="73"/>
      <c r="AJ9" s="73"/>
      <c r="AK9" s="73"/>
      <c r="AL9" s="73"/>
      <c r="AM9" s="73"/>
      <c r="AN9" s="73"/>
      <c r="AO9" s="73"/>
      <c r="AP9" s="73"/>
      <c r="AQ9" s="73"/>
      <c r="AR9" s="73"/>
      <c r="AS9" s="73"/>
    </row>
    <row r="10" spans="1:45" ht="15" customHeight="1" x14ac:dyDescent="0.25">
      <c r="A10" s="532" t="s">
        <v>703</v>
      </c>
      <c r="B10" s="533"/>
      <c r="C10" s="534"/>
      <c r="D10" s="73"/>
      <c r="E10" s="555" t="s">
        <v>208</v>
      </c>
      <c r="F10" s="556"/>
      <c r="G10" s="556"/>
      <c r="H10" s="556"/>
      <c r="I10" s="184"/>
      <c r="J10" s="184"/>
      <c r="K10" s="184"/>
      <c r="L10" s="184"/>
      <c r="M10" s="184"/>
      <c r="N10" s="184"/>
      <c r="O10" s="184"/>
      <c r="P10" s="299"/>
      <c r="Q10" s="223"/>
      <c r="R10" s="242">
        <f>IF(SUM(R11:R13)&gt;0,9999,0)</f>
        <v>0</v>
      </c>
      <c r="S10" s="356"/>
      <c r="T10" s="357"/>
      <c r="U10" s="242">
        <f>IF(SUM(U11:U13)&gt;0,9999,0)</f>
        <v>0</v>
      </c>
      <c r="V10" s="356"/>
      <c r="W10" s="357"/>
      <c r="X10" s="242">
        <f>IF(SUM(X11:X13)&gt;0,9999,0)</f>
        <v>0</v>
      </c>
      <c r="Y10" s="356"/>
      <c r="Z10" s="357"/>
      <c r="AA10" s="347">
        <f>IF(SUM(AA11:AA13)&gt;0,9999,0)</f>
        <v>0</v>
      </c>
      <c r="AB10" s="185"/>
      <c r="AC10" s="444"/>
      <c r="AD10" s="444"/>
      <c r="AE10" s="444"/>
      <c r="AF10" s="73"/>
      <c r="AG10" s="73"/>
      <c r="AH10" s="73"/>
      <c r="AI10" s="73"/>
      <c r="AJ10" s="73"/>
      <c r="AK10" s="73"/>
      <c r="AL10" s="73"/>
      <c r="AM10" s="73"/>
      <c r="AN10" s="73"/>
      <c r="AO10" s="73"/>
      <c r="AP10" s="73"/>
      <c r="AQ10" s="73"/>
      <c r="AR10" s="73"/>
      <c r="AS10" s="73"/>
    </row>
    <row r="11" spans="1:45" ht="15" customHeight="1" x14ac:dyDescent="0.25">
      <c r="A11" s="535"/>
      <c r="B11" s="536"/>
      <c r="C11" s="537"/>
      <c r="D11" s="73"/>
      <c r="E11" s="659" t="s">
        <v>209</v>
      </c>
      <c r="F11" s="570"/>
      <c r="G11" s="570"/>
      <c r="H11" s="674"/>
      <c r="I11" s="569" t="s">
        <v>210</v>
      </c>
      <c r="J11" s="570"/>
      <c r="K11" s="570"/>
      <c r="L11" s="570"/>
      <c r="M11" s="570"/>
      <c r="N11" s="570"/>
      <c r="O11" s="570"/>
      <c r="P11" s="664"/>
      <c r="Q11" s="157">
        <v>24.6</v>
      </c>
      <c r="R11" s="469"/>
      <c r="S11" s="248"/>
      <c r="T11" s="239"/>
      <c r="U11" s="469"/>
      <c r="V11" s="259"/>
      <c r="W11" s="240"/>
      <c r="X11" s="469"/>
      <c r="Y11" s="261"/>
      <c r="Z11" s="241"/>
      <c r="AA11" s="498">
        <f>SUM(R11,U11,X11)</f>
        <v>0</v>
      </c>
      <c r="AB11" s="224">
        <f>$Q11*AA11</f>
        <v>0</v>
      </c>
      <c r="AC11" s="443">
        <f t="shared" si="2"/>
        <v>0</v>
      </c>
      <c r="AD11" s="443">
        <f t="shared" si="2"/>
        <v>0</v>
      </c>
      <c r="AE11" s="443">
        <f t="shared" si="2"/>
        <v>0</v>
      </c>
      <c r="AF11" s="73"/>
      <c r="AG11" s="73"/>
      <c r="AH11" s="73"/>
      <c r="AI11" s="73"/>
      <c r="AJ11" s="73"/>
      <c r="AK11" s="73"/>
      <c r="AL11" s="73"/>
      <c r="AM11" s="73"/>
      <c r="AN11" s="73"/>
      <c r="AO11" s="73"/>
      <c r="AP11" s="73"/>
      <c r="AQ11" s="73"/>
      <c r="AR11" s="73"/>
      <c r="AS11" s="73"/>
    </row>
    <row r="12" spans="1:45" ht="15" customHeight="1" x14ac:dyDescent="0.25">
      <c r="A12" s="532" t="s">
        <v>704</v>
      </c>
      <c r="B12" s="533"/>
      <c r="C12" s="534"/>
      <c r="D12" s="73"/>
      <c r="E12" s="654" t="s">
        <v>211</v>
      </c>
      <c r="F12" s="558"/>
      <c r="G12" s="558"/>
      <c r="H12" s="663"/>
      <c r="I12" s="557" t="s">
        <v>212</v>
      </c>
      <c r="J12" s="558"/>
      <c r="K12" s="558"/>
      <c r="L12" s="558"/>
      <c r="M12" s="558"/>
      <c r="N12" s="558"/>
      <c r="O12" s="558"/>
      <c r="P12" s="609"/>
      <c r="Q12" s="157">
        <v>14.45</v>
      </c>
      <c r="R12" s="469"/>
      <c r="S12" s="248"/>
      <c r="T12" s="239"/>
      <c r="U12" s="469"/>
      <c r="V12" s="259"/>
      <c r="W12" s="240"/>
      <c r="X12" s="469"/>
      <c r="Y12" s="261"/>
      <c r="Z12" s="241"/>
      <c r="AA12" s="498">
        <f>SUM(R12,U12,X12)</f>
        <v>0</v>
      </c>
      <c r="AB12" s="224">
        <f>$Q12*AA12</f>
        <v>0</v>
      </c>
      <c r="AC12" s="443">
        <f t="shared" si="2"/>
        <v>0</v>
      </c>
      <c r="AD12" s="443">
        <f t="shared" si="2"/>
        <v>0</v>
      </c>
      <c r="AE12" s="443">
        <f t="shared" si="2"/>
        <v>0</v>
      </c>
      <c r="AF12" s="73"/>
      <c r="AG12" s="73"/>
      <c r="AH12" s="73"/>
      <c r="AI12" s="73"/>
      <c r="AJ12" s="73"/>
      <c r="AK12" s="73"/>
      <c r="AL12" s="73"/>
      <c r="AM12" s="73"/>
      <c r="AN12" s="73"/>
      <c r="AO12" s="73"/>
      <c r="AP12" s="73"/>
      <c r="AQ12" s="73"/>
      <c r="AR12" s="73"/>
      <c r="AS12" s="73"/>
    </row>
    <row r="13" spans="1:45" ht="15" customHeight="1" x14ac:dyDescent="0.25">
      <c r="A13" s="535"/>
      <c r="B13" s="536"/>
      <c r="C13" s="537"/>
      <c r="D13" s="73"/>
      <c r="E13" s="667" t="s">
        <v>213</v>
      </c>
      <c r="F13" s="625"/>
      <c r="G13" s="625"/>
      <c r="H13" s="668"/>
      <c r="I13" s="624" t="s">
        <v>214</v>
      </c>
      <c r="J13" s="625"/>
      <c r="K13" s="625"/>
      <c r="L13" s="625"/>
      <c r="M13" s="625"/>
      <c r="N13" s="625"/>
      <c r="O13" s="625"/>
      <c r="P13" s="666"/>
      <c r="Q13" s="191">
        <v>160.5</v>
      </c>
      <c r="R13" s="472"/>
      <c r="S13" s="250"/>
      <c r="T13" s="244"/>
      <c r="U13" s="472"/>
      <c r="V13" s="260"/>
      <c r="W13" s="245"/>
      <c r="X13" s="472"/>
      <c r="Y13" s="262"/>
      <c r="Z13" s="246"/>
      <c r="AA13" s="500">
        <f>SUM(R13,U13,X13)</f>
        <v>0</v>
      </c>
      <c r="AB13" s="225">
        <f>$Q13*AA13</f>
        <v>0</v>
      </c>
      <c r="AC13" s="443">
        <f t="shared" si="2"/>
        <v>0</v>
      </c>
      <c r="AD13" s="443">
        <f t="shared" si="2"/>
        <v>0</v>
      </c>
      <c r="AE13" s="443">
        <f t="shared" si="2"/>
        <v>0</v>
      </c>
      <c r="AF13" s="73"/>
      <c r="AG13" s="73"/>
      <c r="AH13" s="73"/>
      <c r="AI13" s="73"/>
      <c r="AJ13" s="73"/>
      <c r="AK13" s="73"/>
      <c r="AL13" s="73"/>
      <c r="AM13" s="73"/>
      <c r="AN13" s="73"/>
      <c r="AO13" s="73"/>
      <c r="AP13" s="73"/>
      <c r="AQ13" s="73"/>
      <c r="AR13" s="73"/>
      <c r="AS13" s="73"/>
    </row>
    <row r="14" spans="1:45" ht="15" customHeight="1" x14ac:dyDescent="0.25">
      <c r="A14" s="532" t="s">
        <v>705</v>
      </c>
      <c r="B14" s="533"/>
      <c r="C14" s="534"/>
      <c r="D14" s="73"/>
      <c r="E14" s="74"/>
      <c r="F14" s="74"/>
      <c r="G14" s="74"/>
      <c r="H14" s="74"/>
      <c r="I14" s="74"/>
      <c r="J14" s="74"/>
      <c r="K14" s="74"/>
      <c r="L14" s="74"/>
      <c r="M14" s="74"/>
      <c r="N14" s="74"/>
      <c r="O14" s="74"/>
      <c r="P14" s="74"/>
      <c r="Q14" s="99"/>
      <c r="R14" s="87"/>
      <c r="S14" s="251"/>
      <c r="T14" s="99"/>
      <c r="U14" s="87"/>
      <c r="V14" s="251"/>
      <c r="W14" s="99"/>
      <c r="X14" s="87"/>
      <c r="Y14" s="251"/>
      <c r="Z14" s="99"/>
      <c r="AA14" s="87"/>
      <c r="AB14" s="99"/>
      <c r="AF14" s="73"/>
      <c r="AG14" s="73"/>
      <c r="AH14" s="73"/>
      <c r="AI14" s="73"/>
      <c r="AJ14" s="73"/>
      <c r="AK14" s="73"/>
      <c r="AL14" s="73"/>
      <c r="AM14" s="73"/>
      <c r="AN14" s="73"/>
      <c r="AO14" s="73"/>
      <c r="AP14" s="73"/>
      <c r="AQ14" s="73"/>
      <c r="AR14" s="73"/>
      <c r="AS14" s="73"/>
    </row>
    <row r="15" spans="1:45" ht="15" customHeight="1" x14ac:dyDescent="0.25">
      <c r="A15" s="535"/>
      <c r="B15" s="536"/>
      <c r="C15" s="537"/>
      <c r="D15" s="73"/>
      <c r="E15" s="143" t="s">
        <v>215</v>
      </c>
      <c r="F15" s="143"/>
      <c r="G15" s="143"/>
      <c r="H15" s="143"/>
      <c r="I15" s="143"/>
      <c r="J15" s="143"/>
      <c r="K15" s="143"/>
      <c r="L15" s="143"/>
      <c r="M15" s="143"/>
      <c r="N15" s="143"/>
      <c r="O15" s="143"/>
      <c r="P15" s="143"/>
      <c r="Q15" s="144"/>
      <c r="R15" s="138"/>
      <c r="S15" s="252"/>
      <c r="T15" s="144"/>
      <c r="U15" s="138"/>
      <c r="V15" s="252"/>
      <c r="W15" s="144"/>
      <c r="X15" s="138"/>
      <c r="Y15" s="252"/>
      <c r="Z15" s="99"/>
      <c r="AA15" s="87"/>
      <c r="AB15" s="99"/>
      <c r="AF15" s="73"/>
      <c r="AG15" s="73"/>
      <c r="AH15" s="73"/>
      <c r="AI15" s="73"/>
      <c r="AJ15" s="73"/>
      <c r="AK15" s="73"/>
      <c r="AL15" s="73"/>
      <c r="AM15" s="73"/>
      <c r="AN15" s="73"/>
      <c r="AO15" s="73"/>
      <c r="AP15" s="73"/>
      <c r="AQ15" s="73"/>
      <c r="AR15" s="73"/>
      <c r="AS15" s="73"/>
    </row>
    <row r="16" spans="1:45" ht="15" customHeight="1" x14ac:dyDescent="0.25">
      <c r="A16" s="532" t="s">
        <v>706</v>
      </c>
      <c r="B16" s="533"/>
      <c r="C16" s="534"/>
      <c r="D16" s="73"/>
      <c r="E16" s="139"/>
      <c r="F16" s="139"/>
      <c r="G16" s="139"/>
      <c r="H16" s="139"/>
      <c r="I16" s="139"/>
      <c r="J16" s="139"/>
      <c r="K16" s="139"/>
      <c r="L16" s="139"/>
      <c r="M16" s="139"/>
      <c r="N16" s="139"/>
      <c r="O16" s="139"/>
      <c r="P16" s="139"/>
      <c r="Q16" s="139"/>
      <c r="R16" s="139"/>
      <c r="S16" s="253"/>
      <c r="T16" s="139"/>
      <c r="U16" s="139"/>
      <c r="V16" s="253"/>
      <c r="W16" s="139"/>
      <c r="X16" s="139"/>
      <c r="Y16" s="253"/>
      <c r="Z16" s="90"/>
      <c r="AA16" s="90"/>
      <c r="AB16" s="90"/>
      <c r="AF16" s="73"/>
      <c r="AG16" s="73"/>
      <c r="AH16" s="73"/>
      <c r="AI16" s="73"/>
      <c r="AJ16" s="73"/>
      <c r="AK16" s="73"/>
      <c r="AL16" s="73"/>
      <c r="AM16" s="73"/>
      <c r="AN16" s="73"/>
      <c r="AO16" s="73"/>
      <c r="AP16" s="73"/>
      <c r="AQ16" s="73"/>
      <c r="AR16" s="73"/>
      <c r="AS16" s="73"/>
    </row>
    <row r="17" spans="1:45" ht="15" customHeight="1" x14ac:dyDescent="0.25">
      <c r="A17" s="535"/>
      <c r="B17" s="536"/>
      <c r="C17" s="537"/>
      <c r="D17" s="73"/>
      <c r="E17" s="139" t="s">
        <v>250</v>
      </c>
      <c r="F17" s="139"/>
      <c r="G17" s="139"/>
      <c r="H17" s="139"/>
      <c r="I17" s="139"/>
      <c r="J17" s="139"/>
      <c r="K17" s="139"/>
      <c r="L17" s="139"/>
      <c r="M17" s="139"/>
      <c r="N17" s="139"/>
      <c r="O17" s="139"/>
      <c r="P17" s="139"/>
      <c r="Q17" s="139"/>
      <c r="R17" s="139"/>
      <c r="S17" s="253"/>
      <c r="T17" s="139"/>
      <c r="U17" s="139"/>
      <c r="V17" s="253"/>
      <c r="W17" s="139"/>
      <c r="X17" s="139"/>
      <c r="Y17" s="253"/>
      <c r="Z17" s="90"/>
      <c r="AA17" s="90"/>
      <c r="AB17" s="90"/>
      <c r="AF17" s="73"/>
      <c r="AG17" s="73"/>
      <c r="AH17" s="73"/>
      <c r="AI17" s="73"/>
      <c r="AJ17" s="73"/>
      <c r="AK17" s="73"/>
      <c r="AL17" s="73"/>
      <c r="AM17" s="73"/>
      <c r="AN17" s="73"/>
      <c r="AO17" s="73"/>
      <c r="AP17" s="73"/>
      <c r="AQ17" s="73"/>
      <c r="AR17" s="73"/>
      <c r="AS17" s="73"/>
    </row>
    <row r="18" spans="1:45" ht="15" customHeight="1" x14ac:dyDescent="0.25">
      <c r="A18" s="591" t="s">
        <v>707</v>
      </c>
      <c r="B18" s="592"/>
      <c r="C18" s="593"/>
      <c r="D18" s="73"/>
      <c r="E18" s="139" t="s">
        <v>249</v>
      </c>
      <c r="F18" s="139"/>
      <c r="G18" s="139"/>
      <c r="H18" s="139"/>
      <c r="I18" s="139"/>
      <c r="J18" s="139"/>
      <c r="K18" s="139"/>
      <c r="L18" s="139"/>
      <c r="M18" s="139"/>
      <c r="N18" s="139"/>
      <c r="O18" s="139"/>
      <c r="P18" s="139"/>
      <c r="Q18" s="139"/>
      <c r="R18" s="139"/>
      <c r="S18" s="253"/>
      <c r="T18" s="139"/>
      <c r="U18" s="139"/>
      <c r="V18" s="253"/>
      <c r="W18" s="139"/>
      <c r="X18" s="139"/>
      <c r="Y18" s="253"/>
      <c r="Z18" s="90"/>
      <c r="AA18" s="90"/>
      <c r="AB18" s="90"/>
      <c r="AF18" s="73"/>
      <c r="AG18" s="73"/>
      <c r="AH18" s="73"/>
      <c r="AI18" s="73"/>
      <c r="AJ18" s="73"/>
      <c r="AK18" s="73"/>
      <c r="AL18" s="73"/>
      <c r="AM18" s="73"/>
      <c r="AN18" s="73"/>
      <c r="AO18" s="73"/>
      <c r="AP18" s="73"/>
      <c r="AQ18" s="73"/>
      <c r="AR18" s="73"/>
      <c r="AS18" s="73"/>
    </row>
    <row r="19" spans="1:45" ht="15" customHeight="1" x14ac:dyDescent="0.25">
      <c r="A19" s="594"/>
      <c r="B19" s="595"/>
      <c r="C19" s="596"/>
      <c r="D19" s="73"/>
      <c r="E19" s="139" t="s">
        <v>251</v>
      </c>
      <c r="F19" s="139"/>
      <c r="G19" s="139"/>
      <c r="H19" s="139"/>
      <c r="I19" s="139"/>
      <c r="J19" s="139"/>
      <c r="K19" s="139"/>
      <c r="L19" s="139"/>
      <c r="M19" s="139"/>
      <c r="N19" s="139"/>
      <c r="O19" s="139"/>
      <c r="P19" s="139"/>
      <c r="Q19" s="139"/>
      <c r="R19" s="139"/>
      <c r="S19" s="253"/>
      <c r="T19" s="139"/>
      <c r="U19" s="139"/>
      <c r="V19" s="253"/>
      <c r="W19" s="139"/>
      <c r="X19" s="139"/>
      <c r="Y19" s="253"/>
      <c r="Z19" s="90"/>
      <c r="AA19" s="90"/>
      <c r="AB19" s="90"/>
      <c r="AF19" s="73"/>
      <c r="AG19" s="73"/>
      <c r="AH19" s="73"/>
      <c r="AI19" s="73"/>
      <c r="AJ19" s="73"/>
      <c r="AK19" s="73"/>
      <c r="AL19" s="73"/>
      <c r="AM19" s="73"/>
      <c r="AN19" s="73"/>
      <c r="AO19" s="73"/>
      <c r="AP19" s="73"/>
      <c r="AQ19" s="73"/>
      <c r="AR19" s="73"/>
      <c r="AS19" s="73"/>
    </row>
    <row r="20" spans="1:45" ht="15" customHeight="1" x14ac:dyDescent="0.25">
      <c r="A20" s="532" t="s">
        <v>708</v>
      </c>
      <c r="B20" s="533"/>
      <c r="C20" s="534"/>
      <c r="D20" s="73"/>
      <c r="E20" s="139"/>
      <c r="F20" s="139"/>
      <c r="G20" s="139"/>
      <c r="H20" s="139"/>
      <c r="I20" s="139"/>
      <c r="J20" s="139"/>
      <c r="K20" s="139"/>
      <c r="L20" s="139"/>
      <c r="M20" s="139"/>
      <c r="N20" s="139"/>
      <c r="O20" s="139"/>
      <c r="P20" s="139"/>
      <c r="Q20" s="139"/>
      <c r="R20" s="139"/>
      <c r="S20" s="253"/>
      <c r="T20" s="139"/>
      <c r="U20" s="139"/>
      <c r="V20" s="253"/>
      <c r="W20" s="139"/>
      <c r="X20" s="139"/>
      <c r="Y20" s="253"/>
      <c r="Z20" s="90"/>
      <c r="AA20" s="90"/>
      <c r="AB20" s="90"/>
      <c r="AF20" s="73"/>
      <c r="AG20" s="73"/>
      <c r="AH20" s="73"/>
      <c r="AI20" s="73"/>
      <c r="AJ20" s="73"/>
      <c r="AK20" s="73"/>
      <c r="AL20" s="73"/>
      <c r="AM20" s="73"/>
      <c r="AN20" s="73"/>
      <c r="AO20" s="73"/>
      <c r="AP20" s="73"/>
      <c r="AQ20" s="73"/>
      <c r="AR20" s="73"/>
      <c r="AS20" s="73"/>
    </row>
    <row r="21" spans="1:45" ht="15" customHeight="1" x14ac:dyDescent="0.25">
      <c r="A21" s="535"/>
      <c r="B21" s="536"/>
      <c r="C21" s="537"/>
      <c r="D21" s="73"/>
      <c r="E21" s="134" t="s">
        <v>216</v>
      </c>
      <c r="F21" s="139"/>
      <c r="G21" s="139"/>
      <c r="H21" s="139"/>
      <c r="I21" s="139"/>
      <c r="J21" s="139"/>
      <c r="K21" s="139"/>
      <c r="L21" s="139"/>
      <c r="M21" s="139"/>
      <c r="N21" s="139"/>
      <c r="O21" s="139"/>
      <c r="P21" s="139"/>
      <c r="Q21" s="139"/>
      <c r="R21" s="139"/>
      <c r="S21" s="253"/>
      <c r="T21" s="139"/>
      <c r="U21" s="139"/>
      <c r="V21" s="253"/>
      <c r="W21" s="139"/>
      <c r="X21" s="139"/>
      <c r="Y21" s="253"/>
      <c r="Z21" s="90"/>
      <c r="AA21" s="90"/>
      <c r="AB21" s="90"/>
      <c r="AC21" s="73"/>
      <c r="AD21" s="73"/>
      <c r="AE21" s="73"/>
      <c r="AF21" s="73"/>
      <c r="AG21" s="73"/>
      <c r="AH21" s="73"/>
      <c r="AI21" s="73"/>
      <c r="AJ21" s="73"/>
      <c r="AK21" s="73"/>
      <c r="AL21" s="73"/>
      <c r="AM21" s="73"/>
      <c r="AN21" s="73"/>
      <c r="AO21" s="73"/>
      <c r="AP21" s="73"/>
      <c r="AQ21" s="73"/>
      <c r="AR21" s="73"/>
      <c r="AS21" s="73"/>
    </row>
    <row r="22" spans="1:45" ht="15" customHeight="1" x14ac:dyDescent="0.25">
      <c r="A22" s="584" t="s">
        <v>14</v>
      </c>
      <c r="B22" s="585"/>
      <c r="C22" s="586"/>
      <c r="D22" s="73"/>
      <c r="E22" s="677" t="s">
        <v>217</v>
      </c>
      <c r="F22" s="677"/>
      <c r="G22" s="677"/>
      <c r="H22" s="677"/>
      <c r="I22" s="677"/>
      <c r="J22" s="677"/>
      <c r="K22" s="677"/>
      <c r="L22" s="677"/>
      <c r="M22" s="677"/>
      <c r="N22" s="677"/>
      <c r="O22" s="677"/>
      <c r="P22" s="677"/>
      <c r="Q22" s="677"/>
      <c r="R22" s="677"/>
      <c r="S22" s="677"/>
      <c r="T22" s="677"/>
      <c r="U22" s="677"/>
      <c r="V22" s="677"/>
      <c r="W22" s="677"/>
      <c r="X22" s="677"/>
      <c r="Y22" s="677"/>
      <c r="Z22" s="90"/>
      <c r="AA22" s="90"/>
      <c r="AB22" s="90"/>
      <c r="AC22" s="73"/>
      <c r="AD22" s="73"/>
      <c r="AE22" s="73"/>
      <c r="AF22" s="73"/>
      <c r="AG22" s="73"/>
      <c r="AH22" s="73"/>
      <c r="AI22" s="73"/>
      <c r="AJ22" s="73"/>
      <c r="AK22" s="73"/>
      <c r="AL22" s="73"/>
      <c r="AM22" s="73"/>
      <c r="AN22" s="73"/>
      <c r="AO22" s="73"/>
      <c r="AP22" s="73"/>
      <c r="AQ22" s="73"/>
      <c r="AR22" s="73"/>
      <c r="AS22" s="73"/>
    </row>
    <row r="23" spans="1:45" ht="15" customHeight="1" x14ac:dyDescent="0.25">
      <c r="A23" s="587"/>
      <c r="B23" s="588"/>
      <c r="C23" s="589"/>
      <c r="D23" s="73"/>
      <c r="E23" s="677"/>
      <c r="F23" s="677"/>
      <c r="G23" s="677"/>
      <c r="H23" s="677"/>
      <c r="I23" s="677"/>
      <c r="J23" s="677"/>
      <c r="K23" s="677"/>
      <c r="L23" s="677"/>
      <c r="M23" s="677"/>
      <c r="N23" s="677"/>
      <c r="O23" s="677"/>
      <c r="P23" s="677"/>
      <c r="Q23" s="677"/>
      <c r="R23" s="677"/>
      <c r="S23" s="677"/>
      <c r="T23" s="677"/>
      <c r="U23" s="677"/>
      <c r="V23" s="677"/>
      <c r="W23" s="677"/>
      <c r="X23" s="677"/>
      <c r="Y23" s="677"/>
      <c r="Z23" s="73"/>
      <c r="AA23" s="73"/>
      <c r="AB23" s="73"/>
      <c r="AC23" s="73"/>
      <c r="AD23" s="73"/>
      <c r="AE23" s="73"/>
      <c r="AF23" s="73"/>
      <c r="AG23" s="73"/>
      <c r="AH23" s="73"/>
      <c r="AI23" s="73"/>
      <c r="AJ23" s="73"/>
      <c r="AK23" s="73"/>
      <c r="AL23" s="73"/>
      <c r="AM23" s="73"/>
      <c r="AN23" s="73"/>
      <c r="AO23" s="73"/>
      <c r="AP23" s="73"/>
      <c r="AQ23" s="73"/>
      <c r="AR23" s="73"/>
      <c r="AS23" s="73"/>
    </row>
    <row r="24" spans="1:45" ht="15" customHeight="1" x14ac:dyDescent="0.25">
      <c r="A24" s="584" t="s">
        <v>17</v>
      </c>
      <c r="B24" s="585"/>
      <c r="C24" s="586"/>
      <c r="D24" s="73"/>
      <c r="E24" s="677"/>
      <c r="F24" s="677"/>
      <c r="G24" s="677"/>
      <c r="H24" s="677"/>
      <c r="I24" s="677"/>
      <c r="J24" s="677"/>
      <c r="K24" s="677"/>
      <c r="L24" s="677"/>
      <c r="M24" s="677"/>
      <c r="N24" s="677"/>
      <c r="O24" s="677"/>
      <c r="P24" s="677"/>
      <c r="Q24" s="677"/>
      <c r="R24" s="677"/>
      <c r="S24" s="677"/>
      <c r="T24" s="677"/>
      <c r="U24" s="677"/>
      <c r="V24" s="677"/>
      <c r="W24" s="677"/>
      <c r="X24" s="677"/>
      <c r="Y24" s="677"/>
      <c r="Z24" s="90"/>
      <c r="AA24" s="90"/>
      <c r="AB24" s="90"/>
      <c r="AC24" s="73"/>
      <c r="AD24" s="73"/>
      <c r="AE24" s="73"/>
      <c r="AF24" s="73"/>
      <c r="AG24" s="73"/>
      <c r="AH24" s="73"/>
      <c r="AI24" s="73"/>
      <c r="AJ24" s="73"/>
      <c r="AK24" s="73"/>
      <c r="AL24" s="73"/>
      <c r="AM24" s="73"/>
      <c r="AN24" s="73"/>
      <c r="AO24" s="73"/>
      <c r="AP24" s="73"/>
      <c r="AQ24" s="73"/>
      <c r="AR24" s="73"/>
      <c r="AS24" s="73"/>
    </row>
    <row r="25" spans="1:45" ht="15" customHeight="1" x14ac:dyDescent="0.25">
      <c r="A25" s="587"/>
      <c r="B25" s="588"/>
      <c r="C25" s="589"/>
      <c r="D25" s="73"/>
      <c r="E25" s="677"/>
      <c r="F25" s="677"/>
      <c r="G25" s="677"/>
      <c r="H25" s="677"/>
      <c r="I25" s="677"/>
      <c r="J25" s="677"/>
      <c r="K25" s="677"/>
      <c r="L25" s="677"/>
      <c r="M25" s="677"/>
      <c r="N25" s="677"/>
      <c r="O25" s="677"/>
      <c r="P25" s="677"/>
      <c r="Q25" s="677"/>
      <c r="R25" s="677"/>
      <c r="S25" s="677"/>
      <c r="T25" s="677"/>
      <c r="U25" s="677"/>
      <c r="V25" s="677"/>
      <c r="W25" s="677"/>
      <c r="X25" s="677"/>
      <c r="Y25" s="677"/>
      <c r="Z25" s="90"/>
      <c r="AA25" s="90"/>
      <c r="AB25" s="90"/>
      <c r="AC25" s="73"/>
      <c r="AD25" s="73"/>
      <c r="AE25" s="73"/>
      <c r="AF25" s="73"/>
      <c r="AG25" s="73"/>
      <c r="AH25" s="73"/>
      <c r="AI25" s="73"/>
      <c r="AJ25" s="73"/>
      <c r="AK25" s="73"/>
      <c r="AL25" s="73"/>
      <c r="AM25" s="73"/>
      <c r="AN25" s="73"/>
      <c r="AO25" s="73"/>
      <c r="AP25" s="73"/>
      <c r="AQ25" s="73"/>
      <c r="AR25" s="73"/>
      <c r="AS25" s="73"/>
    </row>
    <row r="26" spans="1:45" ht="15" customHeight="1" x14ac:dyDescent="0.25">
      <c r="A26" s="584" t="s">
        <v>19</v>
      </c>
      <c r="B26" s="585"/>
      <c r="C26" s="586"/>
      <c r="D26" s="73"/>
      <c r="E26" s="677"/>
      <c r="F26" s="677"/>
      <c r="G26" s="677"/>
      <c r="H26" s="677"/>
      <c r="I26" s="677"/>
      <c r="J26" s="677"/>
      <c r="K26" s="677"/>
      <c r="L26" s="677"/>
      <c r="M26" s="677"/>
      <c r="N26" s="677"/>
      <c r="O26" s="677"/>
      <c r="P26" s="677"/>
      <c r="Q26" s="677"/>
      <c r="R26" s="677"/>
      <c r="S26" s="677"/>
      <c r="T26" s="677"/>
      <c r="U26" s="677"/>
      <c r="V26" s="677"/>
      <c r="W26" s="677"/>
      <c r="X26" s="677"/>
      <c r="Y26" s="677"/>
      <c r="Z26" s="90"/>
      <c r="AA26" s="90"/>
      <c r="AB26" s="90"/>
      <c r="AC26" s="73"/>
      <c r="AD26" s="73"/>
      <c r="AE26" s="73"/>
      <c r="AF26" s="73"/>
      <c r="AG26" s="73"/>
      <c r="AH26" s="73"/>
      <c r="AI26" s="73"/>
      <c r="AJ26" s="73"/>
      <c r="AK26" s="73"/>
      <c r="AL26" s="73"/>
      <c r="AM26" s="73"/>
      <c r="AN26" s="73"/>
      <c r="AO26" s="73"/>
      <c r="AP26" s="73"/>
      <c r="AQ26" s="73"/>
      <c r="AR26" s="73"/>
      <c r="AS26" s="73"/>
    </row>
    <row r="27" spans="1:45" ht="15" customHeight="1" x14ac:dyDescent="0.25">
      <c r="A27" s="587"/>
      <c r="B27" s="588"/>
      <c r="C27" s="589"/>
      <c r="D27" s="73"/>
      <c r="E27" s="139" t="s">
        <v>262</v>
      </c>
      <c r="F27" s="139"/>
      <c r="G27" s="139"/>
      <c r="H27" s="139"/>
      <c r="I27" s="139"/>
      <c r="J27" s="139"/>
      <c r="K27" s="139"/>
      <c r="L27" s="139"/>
      <c r="M27" s="139"/>
      <c r="N27" s="139"/>
      <c r="O27" s="139"/>
      <c r="P27" s="139"/>
      <c r="Q27" s="139"/>
      <c r="R27" s="139"/>
      <c r="S27" s="253"/>
      <c r="T27" s="139"/>
      <c r="U27" s="139"/>
      <c r="V27" s="253"/>
      <c r="W27" s="139"/>
      <c r="X27" s="139"/>
      <c r="Y27" s="253"/>
      <c r="Z27" s="90"/>
      <c r="AA27" s="90"/>
      <c r="AB27" s="90"/>
      <c r="AC27" s="73"/>
      <c r="AD27" s="73"/>
      <c r="AE27" s="73"/>
      <c r="AF27" s="73"/>
      <c r="AG27" s="73"/>
      <c r="AH27" s="73"/>
      <c r="AI27" s="73"/>
      <c r="AJ27" s="73"/>
      <c r="AK27" s="73"/>
      <c r="AL27" s="73"/>
      <c r="AM27" s="73"/>
      <c r="AN27" s="73"/>
      <c r="AO27" s="73"/>
      <c r="AP27" s="73"/>
      <c r="AQ27" s="73"/>
      <c r="AR27" s="73"/>
      <c r="AS27" s="73"/>
    </row>
    <row r="28" spans="1:45" ht="15" customHeight="1" x14ac:dyDescent="0.25">
      <c r="D28" s="73"/>
      <c r="E28" s="139" t="s">
        <v>218</v>
      </c>
      <c r="F28" s="139"/>
      <c r="G28" s="139"/>
      <c r="H28" s="139"/>
      <c r="I28" s="139"/>
      <c r="J28" s="139"/>
      <c r="K28" s="139"/>
      <c r="L28" s="139"/>
      <c r="M28" s="139"/>
      <c r="N28" s="139"/>
      <c r="O28" s="139"/>
      <c r="P28" s="139"/>
      <c r="Q28" s="139"/>
      <c r="R28" s="139"/>
      <c r="S28" s="253"/>
      <c r="T28" s="139"/>
      <c r="U28" s="139"/>
      <c r="V28" s="253"/>
      <c r="W28" s="139"/>
      <c r="X28" s="139"/>
      <c r="Y28" s="253"/>
      <c r="Z28" s="90"/>
      <c r="AA28" s="90"/>
      <c r="AB28" s="90"/>
      <c r="AC28" s="73"/>
      <c r="AD28" s="73"/>
      <c r="AE28" s="73"/>
      <c r="AF28" s="73"/>
      <c r="AG28" s="73"/>
      <c r="AH28" s="73"/>
      <c r="AI28" s="73"/>
      <c r="AJ28" s="73"/>
      <c r="AK28" s="73"/>
      <c r="AL28" s="73"/>
      <c r="AM28" s="73"/>
      <c r="AN28" s="73"/>
      <c r="AO28" s="73"/>
      <c r="AP28" s="73"/>
      <c r="AQ28" s="73"/>
      <c r="AR28" s="73"/>
      <c r="AS28" s="73"/>
    </row>
    <row r="29" spans="1:45" ht="15" customHeight="1" x14ac:dyDescent="0.25">
      <c r="D29" s="73"/>
      <c r="E29" s="73"/>
      <c r="F29" s="100"/>
      <c r="G29" s="100"/>
      <c r="H29" s="100"/>
      <c r="I29" s="100"/>
      <c r="J29" s="100"/>
      <c r="K29" s="100"/>
      <c r="L29" s="100"/>
      <c r="M29" s="100"/>
      <c r="N29" s="100"/>
      <c r="O29" s="100"/>
      <c r="P29" s="100"/>
      <c r="Q29" s="100"/>
      <c r="R29" s="100"/>
      <c r="S29" s="254"/>
      <c r="T29" s="100"/>
      <c r="U29" s="100"/>
      <c r="V29" s="254"/>
      <c r="W29" s="100"/>
      <c r="X29" s="100"/>
      <c r="Y29" s="254"/>
      <c r="Z29" s="100"/>
      <c r="AA29" s="100"/>
      <c r="AB29" s="100"/>
      <c r="AC29" s="73"/>
      <c r="AD29" s="73"/>
      <c r="AE29" s="73"/>
      <c r="AF29" s="73"/>
      <c r="AG29" s="73"/>
      <c r="AH29" s="73"/>
      <c r="AI29" s="73"/>
      <c r="AJ29" s="73"/>
      <c r="AK29" s="73"/>
      <c r="AL29" s="73"/>
      <c r="AM29" s="73"/>
      <c r="AN29" s="73"/>
      <c r="AO29" s="73"/>
      <c r="AP29" s="73"/>
      <c r="AQ29" s="73"/>
      <c r="AR29" s="73"/>
      <c r="AS29" s="73"/>
    </row>
    <row r="30" spans="1:45" ht="15" customHeight="1" x14ac:dyDescent="0.25">
      <c r="A30" s="539" t="s">
        <v>24</v>
      </c>
      <c r="B30" s="539"/>
      <c r="C30" s="539"/>
      <c r="D30" s="73"/>
      <c r="E30" s="73"/>
      <c r="F30" s="90"/>
      <c r="G30" s="90"/>
      <c r="H30" s="90"/>
      <c r="I30" s="90"/>
      <c r="J30" s="90"/>
      <c r="K30" s="90"/>
      <c r="L30" s="90"/>
      <c r="M30" s="90"/>
      <c r="N30" s="90"/>
      <c r="O30" s="90"/>
      <c r="P30" s="90"/>
      <c r="Q30" s="90"/>
      <c r="R30" s="90"/>
      <c r="S30" s="255"/>
      <c r="T30" s="90"/>
      <c r="U30" s="90"/>
      <c r="V30" s="255"/>
      <c r="W30" s="90"/>
      <c r="X30" s="90"/>
      <c r="Y30" s="255"/>
      <c r="Z30" s="90"/>
      <c r="AA30" s="90"/>
      <c r="AB30" s="90"/>
      <c r="AC30" s="73"/>
      <c r="AD30" s="73"/>
      <c r="AE30" s="73"/>
      <c r="AF30" s="73"/>
      <c r="AG30" s="73"/>
      <c r="AH30" s="73"/>
      <c r="AI30" s="73"/>
      <c r="AJ30" s="73"/>
      <c r="AK30" s="73"/>
      <c r="AL30" s="73"/>
      <c r="AM30" s="73"/>
      <c r="AN30" s="73"/>
      <c r="AO30" s="73"/>
      <c r="AP30" s="73"/>
      <c r="AQ30" s="73"/>
      <c r="AR30" s="73"/>
      <c r="AS30" s="73"/>
    </row>
    <row r="31" spans="1:45" ht="15" customHeight="1" x14ac:dyDescent="0.25">
      <c r="A31" s="132" t="s">
        <v>98</v>
      </c>
      <c r="B31" s="76"/>
      <c r="C31" s="76"/>
      <c r="D31" s="73"/>
      <c r="E31" s="73"/>
      <c r="F31" s="90"/>
      <c r="G31" s="90"/>
      <c r="H31" s="90"/>
      <c r="I31" s="90"/>
      <c r="J31" s="90"/>
      <c r="K31" s="90"/>
      <c r="L31" s="90"/>
      <c r="M31" s="90"/>
      <c r="N31" s="90"/>
      <c r="O31" s="90"/>
      <c r="P31" s="90"/>
      <c r="Q31" s="90"/>
      <c r="R31" s="90"/>
      <c r="S31" s="255"/>
      <c r="T31" s="90"/>
      <c r="U31" s="90"/>
      <c r="V31" s="255"/>
      <c r="W31" s="90"/>
      <c r="X31" s="90"/>
      <c r="Y31" s="255"/>
      <c r="Z31" s="90"/>
      <c r="AA31" s="90"/>
      <c r="AB31" s="90"/>
      <c r="AC31" s="73"/>
      <c r="AD31" s="73"/>
      <c r="AE31" s="73"/>
      <c r="AF31" s="73"/>
      <c r="AG31" s="73"/>
      <c r="AH31" s="73"/>
      <c r="AI31" s="73"/>
      <c r="AJ31" s="73"/>
      <c r="AK31" s="73"/>
      <c r="AL31" s="73"/>
      <c r="AM31" s="73"/>
      <c r="AN31" s="73"/>
      <c r="AO31" s="73"/>
      <c r="AP31" s="73"/>
      <c r="AQ31" s="73"/>
      <c r="AR31" s="73"/>
      <c r="AS31" s="73"/>
    </row>
    <row r="32" spans="1:45" ht="15" customHeight="1" x14ac:dyDescent="0.25">
      <c r="A32" s="77" t="s">
        <v>26</v>
      </c>
      <c r="B32" s="76"/>
      <c r="C32" s="76"/>
      <c r="D32" s="73"/>
      <c r="E32" s="73"/>
      <c r="F32" s="73"/>
      <c r="G32" s="73"/>
      <c r="H32" s="73"/>
      <c r="I32" s="73"/>
      <c r="J32" s="73"/>
      <c r="K32" s="73"/>
      <c r="L32" s="73"/>
      <c r="M32" s="73"/>
      <c r="N32" s="73"/>
      <c r="O32" s="73"/>
      <c r="P32" s="73"/>
      <c r="Q32" s="73"/>
      <c r="R32" s="73"/>
      <c r="S32" s="247"/>
      <c r="T32" s="73"/>
      <c r="U32" s="73"/>
      <c r="V32" s="247"/>
      <c r="W32" s="73"/>
      <c r="X32" s="73"/>
      <c r="Y32" s="247"/>
      <c r="Z32" s="73"/>
      <c r="AA32" s="73"/>
      <c r="AB32" s="73"/>
      <c r="AC32" s="73"/>
      <c r="AD32" s="73"/>
      <c r="AE32" s="73"/>
      <c r="AF32" s="73"/>
      <c r="AG32" s="73"/>
      <c r="AH32" s="73"/>
      <c r="AI32" s="73"/>
      <c r="AJ32" s="73"/>
      <c r="AK32" s="73"/>
      <c r="AL32" s="73"/>
      <c r="AM32" s="73"/>
      <c r="AN32" s="73"/>
      <c r="AO32" s="73"/>
      <c r="AP32" s="73"/>
      <c r="AQ32" s="73"/>
      <c r="AR32" s="73"/>
      <c r="AS32" s="73"/>
    </row>
    <row r="33" spans="1:45" ht="15" customHeight="1" x14ac:dyDescent="0.25">
      <c r="A33" s="77" t="s">
        <v>27</v>
      </c>
      <c r="B33" s="76"/>
      <c r="C33" s="76"/>
      <c r="D33" s="73"/>
      <c r="E33" s="73"/>
      <c r="F33" s="73"/>
      <c r="G33" s="73"/>
      <c r="H33" s="73"/>
      <c r="I33" s="73"/>
      <c r="J33" s="73"/>
      <c r="K33" s="73"/>
      <c r="L33" s="73"/>
      <c r="M33" s="73"/>
      <c r="N33" s="73"/>
      <c r="O33" s="73"/>
      <c r="P33" s="73"/>
      <c r="Q33" s="73"/>
      <c r="R33" s="73"/>
      <c r="S33" s="247"/>
      <c r="T33" s="73"/>
      <c r="U33" s="73"/>
      <c r="V33" s="247"/>
      <c r="W33" s="73"/>
      <c r="X33" s="73"/>
      <c r="Y33" s="247"/>
      <c r="Z33" s="73"/>
      <c r="AA33" s="73"/>
      <c r="AB33" s="73"/>
      <c r="AC33" s="73"/>
      <c r="AD33" s="73"/>
      <c r="AE33" s="73"/>
      <c r="AF33" s="73"/>
      <c r="AG33" s="73"/>
      <c r="AH33" s="73"/>
      <c r="AI33" s="73"/>
      <c r="AJ33" s="73"/>
      <c r="AK33" s="73"/>
      <c r="AL33" s="73"/>
      <c r="AM33" s="73"/>
      <c r="AN33" s="73"/>
      <c r="AO33" s="73"/>
      <c r="AP33" s="73"/>
      <c r="AQ33" s="73"/>
      <c r="AR33" s="73"/>
      <c r="AS33" s="73"/>
    </row>
    <row r="34" spans="1:45" ht="15" customHeight="1" x14ac:dyDescent="0.25">
      <c r="A34" s="77" t="s">
        <v>28</v>
      </c>
      <c r="B34" s="76"/>
      <c r="C34" s="76"/>
      <c r="D34" s="73"/>
      <c r="E34" s="73"/>
      <c r="F34" s="73"/>
      <c r="G34" s="73"/>
      <c r="H34" s="73"/>
      <c r="I34" s="73"/>
      <c r="J34" s="73"/>
      <c r="K34" s="73"/>
      <c r="L34" s="73"/>
      <c r="M34" s="73"/>
      <c r="N34" s="73"/>
      <c r="O34" s="73"/>
      <c r="P34" s="73"/>
      <c r="Q34" s="73"/>
      <c r="R34" s="73"/>
      <c r="S34" s="247"/>
      <c r="T34" s="73"/>
      <c r="U34" s="73"/>
      <c r="V34" s="247"/>
      <c r="W34" s="73"/>
      <c r="X34" s="73"/>
      <c r="Y34" s="247"/>
      <c r="Z34" s="73"/>
      <c r="AA34" s="73"/>
      <c r="AB34" s="73"/>
      <c r="AC34" s="73"/>
      <c r="AD34" s="73"/>
      <c r="AE34" s="73"/>
      <c r="AF34" s="73"/>
      <c r="AG34" s="73"/>
      <c r="AH34" s="73"/>
      <c r="AI34" s="73"/>
      <c r="AJ34" s="73"/>
      <c r="AK34" s="73"/>
      <c r="AL34" s="73"/>
      <c r="AM34" s="73"/>
      <c r="AN34" s="73"/>
      <c r="AO34" s="73"/>
      <c r="AP34" s="73"/>
      <c r="AQ34" s="73"/>
      <c r="AR34" s="73"/>
      <c r="AS34" s="73"/>
    </row>
    <row r="35" spans="1:45" ht="15" customHeight="1" x14ac:dyDescent="0.25">
      <c r="A35" s="77" t="s">
        <v>29</v>
      </c>
      <c r="B35" s="76"/>
      <c r="C35" s="76"/>
      <c r="D35" s="73"/>
      <c r="E35" s="73"/>
      <c r="F35" s="73"/>
      <c r="G35" s="73"/>
      <c r="H35" s="73"/>
      <c r="I35" s="73"/>
      <c r="J35" s="73"/>
      <c r="K35" s="73"/>
      <c r="L35" s="73"/>
      <c r="M35" s="73"/>
      <c r="N35" s="73"/>
      <c r="O35" s="73"/>
      <c r="P35" s="73"/>
      <c r="Q35" s="73"/>
      <c r="R35" s="73"/>
      <c r="S35" s="247"/>
      <c r="T35" s="73"/>
      <c r="U35" s="73"/>
      <c r="V35" s="247"/>
      <c r="W35" s="73"/>
      <c r="X35" s="73"/>
      <c r="Y35" s="247"/>
      <c r="Z35" s="73"/>
      <c r="AA35" s="73"/>
      <c r="AB35" s="73"/>
      <c r="AC35" s="73"/>
      <c r="AD35" s="73"/>
      <c r="AE35" s="73"/>
      <c r="AF35" s="73"/>
      <c r="AG35" s="73"/>
      <c r="AH35" s="73"/>
      <c r="AI35" s="73"/>
      <c r="AJ35" s="73"/>
      <c r="AK35" s="73"/>
      <c r="AL35" s="73"/>
      <c r="AM35" s="73"/>
      <c r="AN35" s="73"/>
      <c r="AO35" s="73"/>
      <c r="AP35" s="73"/>
      <c r="AQ35" s="73"/>
      <c r="AR35" s="73"/>
      <c r="AS35" s="73"/>
    </row>
    <row r="36" spans="1:45" ht="15" customHeight="1" x14ac:dyDescent="0.25">
      <c r="A36" s="77" t="s">
        <v>30</v>
      </c>
      <c r="B36" s="76"/>
      <c r="C36" s="76"/>
      <c r="D36" s="73"/>
      <c r="E36" s="73"/>
      <c r="F36" s="73"/>
      <c r="G36" s="73"/>
      <c r="H36" s="73"/>
      <c r="I36" s="73"/>
      <c r="J36" s="73"/>
      <c r="K36" s="73"/>
      <c r="L36" s="73"/>
      <c r="M36" s="73"/>
      <c r="N36" s="73"/>
      <c r="O36" s="73"/>
      <c r="P36" s="73"/>
      <c r="Q36" s="73"/>
      <c r="R36" s="73"/>
      <c r="S36" s="247"/>
      <c r="T36" s="73"/>
      <c r="U36" s="73"/>
      <c r="V36" s="247"/>
      <c r="W36" s="73"/>
      <c r="X36" s="73"/>
      <c r="Y36" s="247"/>
      <c r="Z36" s="73"/>
      <c r="AA36" s="73"/>
      <c r="AB36" s="73"/>
      <c r="AC36" s="73"/>
      <c r="AD36" s="73"/>
      <c r="AE36" s="73"/>
      <c r="AF36" s="73"/>
      <c r="AG36" s="73"/>
      <c r="AH36" s="73"/>
      <c r="AI36" s="73"/>
      <c r="AJ36" s="73"/>
      <c r="AK36" s="73"/>
      <c r="AL36" s="73"/>
      <c r="AM36" s="73"/>
      <c r="AN36" s="73"/>
      <c r="AO36" s="73"/>
      <c r="AP36" s="73"/>
      <c r="AQ36" s="73"/>
      <c r="AR36" s="73"/>
      <c r="AS36" s="73"/>
    </row>
    <row r="37" spans="1:45" ht="15" customHeight="1" x14ac:dyDescent="0.25">
      <c r="A37" s="83"/>
      <c r="B37" s="76"/>
      <c r="C37" s="76"/>
      <c r="D37" s="73"/>
      <c r="E37" s="73"/>
      <c r="F37" s="73"/>
      <c r="G37" s="73"/>
      <c r="H37" s="73"/>
      <c r="I37" s="73"/>
      <c r="J37" s="73"/>
      <c r="K37" s="73"/>
      <c r="L37" s="73"/>
      <c r="M37" s="73"/>
      <c r="N37" s="73"/>
      <c r="O37" s="73"/>
      <c r="P37" s="73"/>
      <c r="Q37" s="73"/>
      <c r="R37" s="73"/>
      <c r="S37" s="247"/>
      <c r="T37" s="73"/>
      <c r="U37" s="73"/>
      <c r="V37" s="247"/>
      <c r="W37" s="73"/>
      <c r="X37" s="73"/>
      <c r="Y37" s="247"/>
      <c r="Z37" s="73"/>
      <c r="AA37" s="73"/>
      <c r="AB37" s="73"/>
      <c r="AC37" s="73"/>
      <c r="AD37" s="73"/>
      <c r="AE37" s="73"/>
      <c r="AF37" s="73"/>
      <c r="AG37" s="73"/>
      <c r="AH37" s="73"/>
      <c r="AI37" s="73"/>
      <c r="AJ37" s="73"/>
      <c r="AK37" s="73"/>
      <c r="AL37" s="73"/>
      <c r="AM37" s="73"/>
      <c r="AN37" s="73"/>
      <c r="AO37" s="73"/>
      <c r="AP37" s="73"/>
      <c r="AQ37" s="73"/>
      <c r="AR37" s="73"/>
      <c r="AS37" s="73"/>
    </row>
    <row r="38" spans="1:45" ht="15" customHeight="1" x14ac:dyDescent="0.25">
      <c r="A38" s="540" t="s">
        <v>830</v>
      </c>
      <c r="B38" s="540"/>
      <c r="C38" s="540"/>
      <c r="D38" s="73"/>
      <c r="E38" s="73"/>
      <c r="F38" s="73"/>
      <c r="G38" s="73"/>
      <c r="H38" s="73"/>
      <c r="I38" s="73"/>
      <c r="J38" s="73"/>
      <c r="K38" s="73"/>
      <c r="L38" s="73"/>
      <c r="M38" s="73"/>
      <c r="N38" s="73"/>
      <c r="O38" s="73"/>
      <c r="P38" s="73"/>
      <c r="Q38" s="73"/>
      <c r="R38" s="73"/>
      <c r="S38" s="247"/>
      <c r="T38" s="73"/>
      <c r="U38" s="73"/>
      <c r="V38" s="247"/>
      <c r="W38" s="73"/>
      <c r="X38" s="73"/>
      <c r="Y38" s="247"/>
      <c r="Z38" s="73"/>
      <c r="AA38" s="73"/>
      <c r="AB38" s="73"/>
      <c r="AC38" s="73"/>
      <c r="AD38" s="73"/>
      <c r="AE38" s="73"/>
      <c r="AF38" s="73"/>
      <c r="AG38" s="73"/>
      <c r="AH38" s="73"/>
      <c r="AI38" s="73"/>
      <c r="AJ38" s="73"/>
      <c r="AK38" s="73"/>
      <c r="AL38" s="73"/>
      <c r="AM38" s="73"/>
      <c r="AN38" s="73"/>
      <c r="AO38" s="73"/>
      <c r="AP38" s="73"/>
      <c r="AQ38" s="73"/>
      <c r="AR38" s="73"/>
      <c r="AS38" s="73"/>
    </row>
    <row r="39" spans="1:45" ht="15" customHeight="1" x14ac:dyDescent="0.25">
      <c r="A39" s="540"/>
      <c r="B39" s="540"/>
      <c r="C39" s="540"/>
      <c r="D39" s="73"/>
      <c r="E39" s="73"/>
      <c r="F39" s="73"/>
      <c r="G39" s="73"/>
      <c r="H39" s="73"/>
      <c r="I39" s="73"/>
      <c r="J39" s="73"/>
      <c r="K39" s="73"/>
      <c r="L39" s="73"/>
      <c r="M39" s="73"/>
      <c r="N39" s="73"/>
      <c r="O39" s="73"/>
      <c r="P39" s="73"/>
      <c r="Q39" s="73"/>
      <c r="R39" s="73"/>
      <c r="S39" s="247"/>
      <c r="T39" s="73"/>
      <c r="U39" s="73"/>
      <c r="V39" s="247"/>
      <c r="W39" s="73"/>
      <c r="X39" s="73"/>
      <c r="Y39" s="247"/>
      <c r="Z39" s="73"/>
      <c r="AA39" s="73"/>
      <c r="AB39" s="73"/>
      <c r="AC39" s="73"/>
      <c r="AD39" s="73"/>
      <c r="AE39" s="73"/>
      <c r="AF39" s="73"/>
      <c r="AG39" s="73"/>
      <c r="AH39" s="73"/>
      <c r="AI39" s="73"/>
      <c r="AJ39" s="73"/>
      <c r="AK39" s="73"/>
      <c r="AL39" s="73"/>
      <c r="AM39" s="73"/>
      <c r="AN39" s="73"/>
      <c r="AO39" s="73"/>
      <c r="AP39" s="73"/>
      <c r="AQ39" s="73"/>
      <c r="AR39" s="73"/>
      <c r="AS39" s="73"/>
    </row>
    <row r="40" spans="1:45" ht="15" customHeight="1" x14ac:dyDescent="0.25">
      <c r="A40" s="538" t="s">
        <v>31</v>
      </c>
      <c r="B40" s="538"/>
      <c r="C40" s="538"/>
      <c r="D40" s="73"/>
      <c r="E40" s="73"/>
      <c r="F40" s="73"/>
      <c r="G40" s="73"/>
      <c r="H40" s="73"/>
      <c r="I40" s="73"/>
      <c r="J40" s="73"/>
      <c r="K40" s="73"/>
      <c r="L40" s="73"/>
      <c r="M40" s="73"/>
      <c r="N40" s="73"/>
      <c r="O40" s="73"/>
      <c r="P40" s="73"/>
      <c r="Q40" s="73"/>
      <c r="R40" s="73"/>
      <c r="S40" s="247"/>
      <c r="T40" s="73"/>
      <c r="U40" s="73"/>
      <c r="V40" s="247"/>
      <c r="W40" s="73"/>
      <c r="X40" s="73"/>
      <c r="Y40" s="247"/>
      <c r="Z40" s="73"/>
      <c r="AA40" s="73"/>
      <c r="AB40" s="73"/>
      <c r="AC40" s="73"/>
      <c r="AD40" s="73"/>
      <c r="AE40" s="73"/>
      <c r="AF40" s="73"/>
      <c r="AG40" s="73"/>
      <c r="AH40" s="73"/>
      <c r="AI40" s="73"/>
      <c r="AJ40" s="73"/>
      <c r="AK40" s="73"/>
      <c r="AL40" s="73"/>
      <c r="AM40" s="73"/>
      <c r="AN40" s="73"/>
      <c r="AO40" s="73"/>
      <c r="AP40" s="73"/>
      <c r="AQ40" s="73"/>
      <c r="AR40" s="73"/>
      <c r="AS40" s="73"/>
    </row>
    <row r="41" spans="1:45" ht="15" customHeight="1" x14ac:dyDescent="0.25">
      <c r="A41" s="538"/>
      <c r="B41" s="538"/>
      <c r="C41" s="538"/>
      <c r="D41" s="73"/>
      <c r="E41" s="73"/>
      <c r="F41" s="73"/>
      <c r="G41" s="73"/>
      <c r="H41" s="73"/>
      <c r="I41" s="73"/>
      <c r="J41" s="73"/>
      <c r="K41" s="73"/>
      <c r="L41" s="73"/>
      <c r="M41" s="73"/>
      <c r="N41" s="73"/>
      <c r="O41" s="73"/>
      <c r="P41" s="73"/>
      <c r="Q41" s="73"/>
      <c r="R41" s="73"/>
      <c r="S41" s="247"/>
      <c r="T41" s="73"/>
      <c r="U41" s="73"/>
      <c r="V41" s="247"/>
      <c r="W41" s="73"/>
      <c r="X41" s="73"/>
      <c r="Y41" s="247"/>
      <c r="Z41" s="73"/>
      <c r="AA41" s="73"/>
      <c r="AB41" s="73"/>
      <c r="AC41" s="73"/>
      <c r="AD41" s="73"/>
      <c r="AE41" s="73"/>
      <c r="AF41" s="73"/>
      <c r="AG41" s="73"/>
      <c r="AH41" s="73"/>
      <c r="AI41" s="73"/>
      <c r="AJ41" s="73"/>
      <c r="AK41" s="73"/>
      <c r="AL41" s="73"/>
      <c r="AM41" s="73"/>
      <c r="AN41" s="73"/>
      <c r="AO41" s="73"/>
      <c r="AP41" s="73"/>
      <c r="AQ41" s="73"/>
      <c r="AR41" s="73"/>
      <c r="AS41" s="73"/>
    </row>
    <row r="42" spans="1:45" ht="15" customHeight="1" x14ac:dyDescent="0.25">
      <c r="A42" s="75"/>
      <c r="B42" s="75"/>
      <c r="C42" s="75"/>
      <c r="D42" s="73"/>
      <c r="E42" s="73"/>
      <c r="F42" s="73"/>
      <c r="G42" s="73"/>
      <c r="H42" s="73"/>
      <c r="I42" s="73"/>
      <c r="J42" s="73"/>
      <c r="K42" s="73"/>
      <c r="L42" s="73"/>
      <c r="M42" s="73"/>
      <c r="N42" s="73"/>
      <c r="O42" s="73"/>
      <c r="P42" s="73"/>
      <c r="Q42" s="73"/>
      <c r="R42" s="73"/>
      <c r="S42" s="247"/>
      <c r="T42" s="73"/>
      <c r="U42" s="73"/>
      <c r="V42" s="247"/>
      <c r="W42" s="73"/>
      <c r="X42" s="73"/>
      <c r="Y42" s="247"/>
      <c r="Z42" s="73"/>
      <c r="AA42" s="73"/>
      <c r="AB42" s="73"/>
      <c r="AC42" s="73"/>
      <c r="AD42" s="73"/>
      <c r="AE42" s="73"/>
      <c r="AF42" s="73"/>
      <c r="AG42" s="73"/>
      <c r="AH42" s="73"/>
      <c r="AI42" s="73"/>
      <c r="AJ42" s="73"/>
      <c r="AK42" s="73"/>
      <c r="AL42" s="73"/>
      <c r="AM42" s="73"/>
      <c r="AN42" s="73"/>
      <c r="AO42" s="73"/>
      <c r="AP42" s="73"/>
      <c r="AQ42" s="73"/>
      <c r="AR42" s="73"/>
      <c r="AS42" s="73"/>
    </row>
    <row r="43" spans="1:45" ht="15" customHeight="1" x14ac:dyDescent="0.25">
      <c r="D43" s="73"/>
      <c r="E43" s="73"/>
      <c r="F43" s="73"/>
      <c r="G43" s="73"/>
      <c r="H43" s="73"/>
      <c r="I43" s="73"/>
      <c r="J43" s="73"/>
      <c r="K43" s="73"/>
      <c r="L43" s="73"/>
      <c r="M43" s="73"/>
      <c r="N43" s="73"/>
      <c r="O43" s="73"/>
      <c r="P43" s="73"/>
      <c r="Q43" s="73"/>
      <c r="R43" s="73"/>
      <c r="S43" s="247"/>
      <c r="T43" s="73"/>
      <c r="U43" s="73"/>
      <c r="V43" s="247"/>
      <c r="W43" s="73"/>
      <c r="X43" s="73"/>
      <c r="Y43" s="247"/>
      <c r="Z43" s="73"/>
      <c r="AA43" s="73"/>
      <c r="AB43" s="73"/>
      <c r="AC43" s="73"/>
      <c r="AD43" s="73"/>
      <c r="AE43" s="73"/>
      <c r="AF43" s="73"/>
      <c r="AG43" s="73"/>
      <c r="AH43" s="73"/>
      <c r="AI43" s="73"/>
      <c r="AJ43" s="73"/>
      <c r="AK43" s="73"/>
      <c r="AL43" s="73"/>
      <c r="AM43" s="73"/>
      <c r="AN43" s="73"/>
      <c r="AO43" s="73"/>
      <c r="AP43" s="73"/>
      <c r="AQ43" s="73"/>
      <c r="AR43" s="73"/>
      <c r="AS43" s="73"/>
    </row>
    <row r="44" spans="1:45" ht="15" customHeight="1" x14ac:dyDescent="0.25">
      <c r="D44" s="73"/>
      <c r="E44" s="73"/>
      <c r="F44" s="73"/>
      <c r="G44" s="73"/>
      <c r="H44" s="73"/>
      <c r="I44" s="73"/>
      <c r="J44" s="73"/>
      <c r="K44" s="73"/>
      <c r="L44" s="73"/>
      <c r="M44" s="73"/>
      <c r="N44" s="73"/>
      <c r="O44" s="73"/>
      <c r="P44" s="73"/>
      <c r="Q44" s="73"/>
      <c r="R44" s="73"/>
      <c r="S44" s="247"/>
      <c r="T44" s="73"/>
      <c r="U44" s="73"/>
      <c r="V44" s="247"/>
      <c r="W44" s="73"/>
      <c r="X44" s="73"/>
      <c r="Y44" s="247"/>
      <c r="Z44" s="73"/>
      <c r="AA44" s="73"/>
      <c r="AB44" s="73"/>
      <c r="AC44" s="73"/>
      <c r="AD44" s="73"/>
      <c r="AE44" s="73"/>
      <c r="AF44" s="73"/>
      <c r="AG44" s="73"/>
      <c r="AH44" s="73"/>
      <c r="AI44" s="73"/>
      <c r="AJ44" s="73"/>
      <c r="AK44" s="73"/>
      <c r="AL44" s="73"/>
      <c r="AM44" s="73"/>
      <c r="AN44" s="73"/>
      <c r="AO44" s="73"/>
      <c r="AP44" s="73"/>
      <c r="AQ44" s="73"/>
      <c r="AR44" s="73"/>
      <c r="AS44" s="73"/>
    </row>
    <row r="45" spans="1:45" ht="15" customHeight="1" x14ac:dyDescent="0.25">
      <c r="D45" s="73"/>
      <c r="E45" s="73"/>
      <c r="F45" s="73"/>
      <c r="G45" s="73"/>
      <c r="H45" s="73"/>
      <c r="I45" s="73"/>
      <c r="J45" s="73"/>
      <c r="K45" s="73"/>
      <c r="L45" s="73"/>
      <c r="M45" s="73"/>
      <c r="N45" s="73"/>
      <c r="O45" s="73"/>
      <c r="P45" s="73"/>
      <c r="Q45" s="73"/>
      <c r="R45" s="73"/>
      <c r="S45" s="247"/>
      <c r="T45" s="73"/>
      <c r="U45" s="73"/>
      <c r="V45" s="247"/>
      <c r="W45" s="73"/>
      <c r="X45" s="73"/>
      <c r="Y45" s="247"/>
      <c r="Z45" s="73"/>
      <c r="AA45" s="73"/>
      <c r="AB45" s="73"/>
      <c r="AC45" s="73"/>
      <c r="AD45" s="73"/>
      <c r="AE45" s="73"/>
      <c r="AF45" s="73"/>
      <c r="AG45" s="73"/>
      <c r="AH45" s="73"/>
      <c r="AI45" s="73"/>
      <c r="AJ45" s="73"/>
      <c r="AK45" s="73"/>
      <c r="AL45" s="73"/>
      <c r="AM45" s="73"/>
      <c r="AN45" s="73"/>
      <c r="AO45" s="73"/>
      <c r="AP45" s="73"/>
      <c r="AQ45" s="73"/>
      <c r="AR45" s="73"/>
      <c r="AS45" s="73"/>
    </row>
    <row r="46" spans="1:45" ht="15" customHeight="1" x14ac:dyDescent="0.25">
      <c r="D46" s="73"/>
      <c r="E46" s="73"/>
      <c r="F46" s="73"/>
      <c r="G46" s="73"/>
      <c r="H46" s="73"/>
      <c r="I46" s="73"/>
      <c r="J46" s="73"/>
      <c r="K46" s="73"/>
      <c r="L46" s="73"/>
      <c r="M46" s="73"/>
      <c r="N46" s="73"/>
      <c r="O46" s="73"/>
      <c r="P46" s="73"/>
      <c r="Q46" s="73"/>
      <c r="R46" s="73"/>
      <c r="S46" s="247"/>
      <c r="T46" s="73"/>
      <c r="U46" s="73"/>
      <c r="V46" s="247"/>
      <c r="W46" s="73"/>
      <c r="X46" s="73"/>
      <c r="Y46" s="247"/>
      <c r="Z46" s="73"/>
      <c r="AA46" s="73"/>
      <c r="AB46" s="73"/>
      <c r="AC46" s="73"/>
      <c r="AD46" s="73"/>
      <c r="AE46" s="73"/>
      <c r="AF46" s="73"/>
      <c r="AG46" s="73"/>
      <c r="AH46" s="73"/>
      <c r="AI46" s="73"/>
      <c r="AJ46" s="73"/>
      <c r="AK46" s="73"/>
      <c r="AL46" s="73"/>
      <c r="AM46" s="73"/>
      <c r="AN46" s="73"/>
      <c r="AO46" s="73"/>
      <c r="AP46" s="73"/>
      <c r="AQ46" s="73"/>
      <c r="AR46" s="73"/>
      <c r="AS46" s="73"/>
    </row>
    <row r="47" spans="1:45" ht="15" customHeight="1" x14ac:dyDescent="0.25">
      <c r="D47" s="73"/>
      <c r="E47" s="73"/>
      <c r="F47" s="73"/>
      <c r="G47" s="73"/>
      <c r="H47" s="73"/>
      <c r="I47" s="73"/>
      <c r="J47" s="73"/>
      <c r="K47" s="73"/>
      <c r="L47" s="73"/>
      <c r="M47" s="73"/>
      <c r="N47" s="73"/>
      <c r="O47" s="73"/>
      <c r="P47" s="73"/>
      <c r="Q47" s="73"/>
      <c r="R47" s="73"/>
      <c r="S47" s="247"/>
      <c r="T47" s="73"/>
      <c r="U47" s="73"/>
      <c r="V47" s="247"/>
      <c r="W47" s="73"/>
      <c r="X47" s="73"/>
      <c r="Y47" s="247"/>
      <c r="Z47" s="73"/>
      <c r="AA47" s="73"/>
      <c r="AB47" s="73"/>
      <c r="AC47" s="73"/>
      <c r="AD47" s="73"/>
      <c r="AE47" s="73"/>
      <c r="AF47" s="73"/>
      <c r="AG47" s="73"/>
      <c r="AH47" s="73"/>
      <c r="AI47" s="73"/>
      <c r="AJ47" s="73"/>
      <c r="AK47" s="73"/>
      <c r="AL47" s="73"/>
      <c r="AM47" s="73"/>
      <c r="AN47" s="73"/>
      <c r="AO47" s="73"/>
      <c r="AP47" s="73"/>
      <c r="AQ47" s="73"/>
      <c r="AR47" s="73"/>
      <c r="AS47" s="73"/>
    </row>
    <row r="48" spans="1:45" ht="15" customHeight="1" x14ac:dyDescent="0.25">
      <c r="D48" s="73"/>
      <c r="E48" s="73"/>
      <c r="F48" s="73"/>
      <c r="G48" s="73"/>
      <c r="H48" s="73"/>
      <c r="I48" s="73"/>
      <c r="J48" s="73"/>
      <c r="K48" s="73"/>
      <c r="L48" s="73"/>
      <c r="M48" s="73"/>
      <c r="N48" s="73"/>
      <c r="O48" s="73"/>
      <c r="P48" s="73"/>
      <c r="Q48" s="73"/>
      <c r="R48" s="73"/>
      <c r="S48" s="247"/>
      <c r="T48" s="73"/>
      <c r="U48" s="73"/>
      <c r="V48" s="247"/>
      <c r="W48" s="73"/>
      <c r="X48" s="73"/>
      <c r="Y48" s="247"/>
      <c r="Z48" s="73"/>
      <c r="AA48" s="73"/>
      <c r="AB48" s="73"/>
      <c r="AC48" s="73"/>
      <c r="AD48" s="73"/>
      <c r="AE48" s="73"/>
      <c r="AF48" s="73"/>
      <c r="AG48" s="73"/>
      <c r="AH48" s="73"/>
      <c r="AI48" s="73"/>
      <c r="AJ48" s="73"/>
      <c r="AK48" s="73"/>
      <c r="AL48" s="73"/>
      <c r="AM48" s="73"/>
      <c r="AN48" s="73"/>
      <c r="AO48" s="73"/>
      <c r="AP48" s="73"/>
      <c r="AQ48" s="73"/>
      <c r="AR48" s="73"/>
      <c r="AS48" s="73"/>
    </row>
    <row r="49" spans="4:45" ht="15" customHeight="1" x14ac:dyDescent="0.25">
      <c r="D49" s="73"/>
      <c r="E49" s="73"/>
      <c r="F49" s="73"/>
      <c r="G49" s="73"/>
      <c r="H49" s="73"/>
      <c r="I49" s="73"/>
      <c r="J49" s="73"/>
      <c r="K49" s="73"/>
      <c r="L49" s="73"/>
      <c r="M49" s="73"/>
      <c r="N49" s="73"/>
      <c r="O49" s="73"/>
      <c r="P49" s="73"/>
      <c r="Q49" s="73"/>
      <c r="R49" s="73"/>
      <c r="S49" s="247"/>
      <c r="T49" s="73"/>
      <c r="U49" s="73"/>
      <c r="V49" s="247"/>
      <c r="W49" s="73"/>
      <c r="X49" s="73"/>
      <c r="Y49" s="247"/>
      <c r="Z49" s="73"/>
      <c r="AA49" s="73"/>
      <c r="AB49" s="73"/>
      <c r="AC49" s="73"/>
      <c r="AD49" s="73"/>
      <c r="AE49" s="73"/>
      <c r="AF49" s="73"/>
      <c r="AG49" s="73"/>
      <c r="AH49" s="73"/>
      <c r="AI49" s="73"/>
      <c r="AJ49" s="73"/>
      <c r="AK49" s="73"/>
      <c r="AL49" s="73"/>
      <c r="AM49" s="73"/>
      <c r="AN49" s="73"/>
      <c r="AO49" s="73"/>
      <c r="AP49" s="73"/>
      <c r="AQ49" s="73"/>
      <c r="AR49" s="73"/>
      <c r="AS49" s="73"/>
    </row>
    <row r="50" spans="4:45" ht="15" customHeight="1" x14ac:dyDescent="0.25">
      <c r="D50" s="73"/>
      <c r="E50" s="73"/>
      <c r="F50" s="73"/>
      <c r="G50" s="73"/>
      <c r="H50" s="73"/>
      <c r="I50" s="73"/>
      <c r="J50" s="73"/>
      <c r="K50" s="73"/>
      <c r="L50" s="73"/>
      <c r="M50" s="73"/>
      <c r="N50" s="73"/>
      <c r="O50" s="73"/>
      <c r="P50" s="73"/>
      <c r="Q50" s="73"/>
      <c r="R50" s="73"/>
      <c r="S50" s="247"/>
      <c r="T50" s="73"/>
      <c r="U50" s="73"/>
      <c r="V50" s="247"/>
      <c r="W50" s="73"/>
      <c r="X50" s="73"/>
      <c r="Y50" s="247"/>
      <c r="Z50" s="73"/>
      <c r="AA50" s="73"/>
      <c r="AB50" s="73"/>
      <c r="AC50" s="73"/>
      <c r="AD50" s="73"/>
      <c r="AE50" s="73"/>
      <c r="AF50" s="73"/>
      <c r="AG50" s="73"/>
      <c r="AH50" s="73"/>
      <c r="AI50" s="73"/>
      <c r="AJ50" s="73"/>
      <c r="AK50" s="73"/>
      <c r="AL50" s="73"/>
      <c r="AM50" s="73"/>
      <c r="AN50" s="73"/>
      <c r="AO50" s="73"/>
      <c r="AP50" s="73"/>
      <c r="AQ50" s="73"/>
      <c r="AR50" s="73"/>
      <c r="AS50" s="73"/>
    </row>
    <row r="51" spans="4:45" ht="15" customHeight="1" x14ac:dyDescent="0.25">
      <c r="D51" s="73"/>
      <c r="E51" s="73"/>
      <c r="F51" s="73"/>
      <c r="G51" s="73"/>
      <c r="H51" s="73"/>
      <c r="I51" s="73"/>
      <c r="J51" s="73"/>
      <c r="K51" s="73"/>
      <c r="L51" s="73"/>
      <c r="M51" s="73"/>
      <c r="N51" s="73"/>
      <c r="O51" s="73"/>
      <c r="P51" s="73"/>
      <c r="Q51" s="73"/>
      <c r="R51" s="73"/>
      <c r="S51" s="247"/>
      <c r="T51" s="73"/>
      <c r="U51" s="73"/>
      <c r="V51" s="247"/>
      <c r="W51" s="73"/>
      <c r="X51" s="73"/>
      <c r="Y51" s="247"/>
      <c r="Z51" s="73"/>
      <c r="AA51" s="73"/>
      <c r="AB51" s="73"/>
      <c r="AC51" s="73"/>
      <c r="AD51" s="73"/>
      <c r="AE51" s="73"/>
      <c r="AF51" s="73"/>
      <c r="AG51" s="73"/>
      <c r="AH51" s="73"/>
      <c r="AI51" s="73"/>
      <c r="AJ51" s="73"/>
      <c r="AK51" s="73"/>
      <c r="AL51" s="73"/>
      <c r="AM51" s="73"/>
      <c r="AN51" s="73"/>
      <c r="AO51" s="73"/>
      <c r="AP51" s="73"/>
      <c r="AQ51" s="73"/>
      <c r="AR51" s="73"/>
      <c r="AS51" s="73"/>
    </row>
    <row r="52" spans="4:45" ht="15" customHeight="1" x14ac:dyDescent="0.25">
      <c r="D52" s="73"/>
      <c r="E52" s="73"/>
      <c r="F52" s="73"/>
      <c r="G52" s="73"/>
      <c r="H52" s="73"/>
      <c r="I52" s="73"/>
      <c r="J52" s="73"/>
      <c r="K52" s="73"/>
      <c r="L52" s="73"/>
      <c r="M52" s="73"/>
      <c r="N52" s="73"/>
      <c r="O52" s="73"/>
      <c r="P52" s="73"/>
      <c r="Q52" s="73"/>
      <c r="R52" s="73"/>
      <c r="S52" s="247"/>
      <c r="T52" s="73"/>
      <c r="U52" s="73"/>
      <c r="V52" s="247"/>
      <c r="W52" s="73"/>
      <c r="X52" s="73"/>
      <c r="Y52" s="247"/>
      <c r="Z52" s="73"/>
      <c r="AA52" s="73"/>
      <c r="AB52" s="73"/>
      <c r="AC52" s="73"/>
      <c r="AD52" s="73"/>
      <c r="AE52" s="73"/>
      <c r="AF52" s="73"/>
      <c r="AG52" s="73"/>
      <c r="AH52" s="73"/>
      <c r="AI52" s="73"/>
      <c r="AJ52" s="73"/>
      <c r="AK52" s="73"/>
      <c r="AL52" s="73"/>
      <c r="AM52" s="73"/>
      <c r="AN52" s="73"/>
      <c r="AO52" s="73"/>
      <c r="AP52" s="73"/>
      <c r="AQ52" s="73"/>
      <c r="AR52" s="73"/>
      <c r="AS52" s="73"/>
    </row>
    <row r="53" spans="4:45" ht="15" customHeight="1" x14ac:dyDescent="0.25">
      <c r="D53" s="73"/>
      <c r="E53" s="73"/>
      <c r="F53" s="73"/>
      <c r="G53" s="73"/>
      <c r="H53" s="73"/>
      <c r="I53" s="73"/>
      <c r="J53" s="73"/>
      <c r="K53" s="73"/>
      <c r="L53" s="73"/>
      <c r="M53" s="73"/>
      <c r="N53" s="73"/>
      <c r="O53" s="73"/>
      <c r="P53" s="73"/>
      <c r="Q53" s="73"/>
      <c r="R53" s="73"/>
      <c r="S53" s="247"/>
      <c r="T53" s="73"/>
      <c r="U53" s="73"/>
      <c r="V53" s="247"/>
      <c r="W53" s="73"/>
      <c r="X53" s="73"/>
      <c r="Y53" s="247"/>
      <c r="Z53" s="73"/>
      <c r="AA53" s="73"/>
      <c r="AB53" s="73"/>
      <c r="AC53" s="73"/>
      <c r="AD53" s="73"/>
      <c r="AE53" s="73"/>
      <c r="AF53" s="73"/>
      <c r="AG53" s="73"/>
      <c r="AH53" s="73"/>
      <c r="AI53" s="73"/>
      <c r="AJ53" s="73"/>
      <c r="AK53" s="73"/>
      <c r="AL53" s="73"/>
      <c r="AM53" s="73"/>
      <c r="AN53" s="73"/>
      <c r="AO53" s="73"/>
      <c r="AP53" s="73"/>
      <c r="AQ53" s="73"/>
      <c r="AR53" s="73"/>
      <c r="AS53" s="73"/>
    </row>
    <row r="54" spans="4:45" ht="15" customHeight="1" x14ac:dyDescent="0.25">
      <c r="D54" s="73"/>
      <c r="E54" s="73"/>
      <c r="F54" s="73"/>
      <c r="G54" s="73"/>
      <c r="H54" s="73"/>
      <c r="I54" s="73"/>
      <c r="J54" s="73"/>
      <c r="K54" s="73"/>
      <c r="L54" s="73"/>
      <c r="M54" s="73"/>
      <c r="N54" s="73"/>
      <c r="O54" s="73"/>
      <c r="P54" s="73"/>
      <c r="Q54" s="73"/>
      <c r="R54" s="73"/>
      <c r="S54" s="247"/>
      <c r="T54" s="73"/>
      <c r="U54" s="73"/>
      <c r="V54" s="247"/>
      <c r="W54" s="73"/>
      <c r="X54" s="73"/>
      <c r="Y54" s="247"/>
      <c r="Z54" s="73"/>
      <c r="AA54" s="73"/>
      <c r="AB54" s="73"/>
      <c r="AC54" s="73"/>
      <c r="AD54" s="73"/>
      <c r="AE54" s="73"/>
      <c r="AF54" s="73"/>
      <c r="AG54" s="73"/>
      <c r="AH54" s="73"/>
      <c r="AI54" s="73"/>
      <c r="AJ54" s="73"/>
      <c r="AK54" s="73"/>
      <c r="AL54" s="73"/>
      <c r="AM54" s="73"/>
      <c r="AN54" s="73"/>
      <c r="AO54" s="73"/>
      <c r="AP54" s="73"/>
      <c r="AQ54" s="73"/>
      <c r="AR54" s="73"/>
      <c r="AS54" s="73"/>
    </row>
    <row r="55" spans="4:45" ht="15" customHeight="1" x14ac:dyDescent="0.25">
      <c r="D55" s="73"/>
      <c r="E55" s="73"/>
      <c r="F55" s="73"/>
      <c r="G55" s="73"/>
      <c r="H55" s="73"/>
      <c r="I55" s="73"/>
      <c r="J55" s="73"/>
      <c r="K55" s="73"/>
      <c r="L55" s="73"/>
      <c r="M55" s="73"/>
      <c r="N55" s="73"/>
      <c r="O55" s="73"/>
      <c r="P55" s="73"/>
      <c r="Q55" s="73"/>
      <c r="R55" s="73"/>
      <c r="S55" s="247"/>
      <c r="T55" s="73"/>
      <c r="U55" s="73"/>
      <c r="V55" s="247"/>
      <c r="W55" s="73"/>
      <c r="X55" s="73"/>
      <c r="Y55" s="247"/>
      <c r="Z55" s="73"/>
      <c r="AA55" s="73"/>
      <c r="AB55" s="73"/>
      <c r="AC55" s="73"/>
      <c r="AD55" s="73"/>
      <c r="AE55" s="73"/>
      <c r="AF55" s="73"/>
      <c r="AG55" s="73"/>
      <c r="AH55" s="73"/>
      <c r="AI55" s="73"/>
      <c r="AJ55" s="73"/>
      <c r="AK55" s="73"/>
      <c r="AL55" s="73"/>
      <c r="AM55" s="73"/>
      <c r="AN55" s="73"/>
      <c r="AO55" s="73"/>
      <c r="AP55" s="73"/>
      <c r="AQ55" s="73"/>
      <c r="AR55" s="73"/>
      <c r="AS55" s="73"/>
    </row>
    <row r="56" spans="4:45" ht="15" customHeight="1" x14ac:dyDescent="0.25">
      <c r="D56" s="73"/>
      <c r="E56" s="97"/>
      <c r="F56" s="73"/>
      <c r="G56" s="73"/>
      <c r="H56" s="73"/>
      <c r="I56" s="73"/>
      <c r="J56" s="73"/>
      <c r="K56" s="73"/>
      <c r="L56" s="73"/>
      <c r="M56" s="73"/>
      <c r="N56" s="73"/>
      <c r="O56" s="73"/>
      <c r="P56" s="73"/>
      <c r="Q56" s="73"/>
      <c r="R56" s="73"/>
      <c r="S56" s="247"/>
      <c r="T56" s="73"/>
      <c r="U56" s="73"/>
      <c r="V56" s="247"/>
      <c r="W56" s="73"/>
      <c r="X56" s="73"/>
      <c r="Y56" s="247"/>
      <c r="Z56" s="73"/>
      <c r="AA56" s="73"/>
      <c r="AB56" s="73"/>
      <c r="AC56" s="73"/>
      <c r="AD56" s="73"/>
      <c r="AE56" s="73"/>
      <c r="AF56" s="73"/>
      <c r="AG56" s="73"/>
      <c r="AH56" s="73"/>
      <c r="AI56" s="73"/>
      <c r="AJ56" s="73"/>
      <c r="AK56" s="73"/>
      <c r="AL56" s="73"/>
      <c r="AM56" s="73"/>
      <c r="AN56" s="73"/>
      <c r="AO56" s="73"/>
      <c r="AP56" s="73"/>
      <c r="AQ56" s="73"/>
      <c r="AR56" s="73"/>
      <c r="AS56" s="73"/>
    </row>
    <row r="57" spans="4:45" ht="15" customHeight="1" x14ac:dyDescent="0.25">
      <c r="D57" s="73"/>
      <c r="E57" s="97"/>
      <c r="F57" s="73"/>
      <c r="G57" s="73"/>
      <c r="H57" s="73"/>
      <c r="I57" s="73"/>
      <c r="J57" s="73"/>
      <c r="K57" s="73"/>
      <c r="L57" s="73"/>
      <c r="M57" s="73"/>
      <c r="N57" s="73"/>
      <c r="O57" s="73"/>
      <c r="P57" s="73"/>
      <c r="Q57" s="73"/>
      <c r="R57" s="73"/>
      <c r="S57" s="247"/>
      <c r="T57" s="73"/>
      <c r="U57" s="73"/>
      <c r="V57" s="247"/>
      <c r="W57" s="73"/>
      <c r="X57" s="73"/>
      <c r="Y57" s="247"/>
      <c r="Z57" s="73"/>
      <c r="AA57" s="73"/>
      <c r="AB57" s="73"/>
      <c r="AC57" s="73"/>
      <c r="AD57" s="73"/>
      <c r="AE57" s="73"/>
      <c r="AF57" s="73"/>
      <c r="AG57" s="73"/>
      <c r="AH57" s="73"/>
      <c r="AI57" s="73"/>
      <c r="AJ57" s="73"/>
      <c r="AK57" s="73"/>
      <c r="AL57" s="73"/>
      <c r="AM57" s="73"/>
      <c r="AN57" s="73"/>
      <c r="AO57" s="73"/>
      <c r="AP57" s="73"/>
      <c r="AQ57" s="73"/>
      <c r="AR57" s="73"/>
      <c r="AS57" s="73"/>
    </row>
    <row r="58" spans="4:45" ht="15" customHeight="1" x14ac:dyDescent="0.25">
      <c r="D58" s="73"/>
      <c r="E58" s="97"/>
      <c r="F58" s="73"/>
      <c r="G58" s="73"/>
      <c r="H58" s="73"/>
      <c r="I58" s="73"/>
      <c r="J58" s="73"/>
      <c r="K58" s="73"/>
      <c r="L58" s="73"/>
      <c r="M58" s="73"/>
      <c r="N58" s="73"/>
      <c r="O58" s="73"/>
      <c r="P58" s="73"/>
      <c r="Q58" s="73"/>
      <c r="R58" s="73"/>
      <c r="S58" s="247"/>
      <c r="T58" s="73"/>
      <c r="U58" s="73"/>
      <c r="V58" s="247"/>
      <c r="W58" s="73"/>
      <c r="X58" s="73"/>
      <c r="Y58" s="247"/>
      <c r="Z58" s="73"/>
      <c r="AA58" s="73"/>
      <c r="AB58" s="73"/>
      <c r="AC58" s="73"/>
      <c r="AD58" s="73"/>
      <c r="AE58" s="73"/>
      <c r="AF58" s="73"/>
      <c r="AG58" s="73"/>
      <c r="AH58" s="73"/>
      <c r="AI58" s="73"/>
      <c r="AJ58" s="73"/>
      <c r="AK58" s="73"/>
      <c r="AL58" s="73"/>
      <c r="AM58" s="73"/>
      <c r="AN58" s="73"/>
      <c r="AO58" s="73"/>
      <c r="AP58" s="73"/>
      <c r="AQ58" s="73"/>
      <c r="AR58" s="73"/>
      <c r="AS58" s="73"/>
    </row>
    <row r="59" spans="4:45" ht="15" customHeight="1" x14ac:dyDescent="0.25">
      <c r="D59" s="73"/>
      <c r="E59" s="97"/>
      <c r="F59" s="73"/>
      <c r="G59" s="73"/>
      <c r="H59" s="73"/>
      <c r="I59" s="73"/>
      <c r="J59" s="73"/>
      <c r="K59" s="73"/>
      <c r="L59" s="73"/>
      <c r="M59" s="73"/>
      <c r="N59" s="73"/>
      <c r="O59" s="73"/>
      <c r="P59" s="73"/>
      <c r="Q59" s="73"/>
      <c r="R59" s="73"/>
      <c r="S59" s="247"/>
      <c r="T59" s="73"/>
      <c r="U59" s="73"/>
      <c r="V59" s="247"/>
      <c r="W59" s="73"/>
      <c r="X59" s="73"/>
      <c r="Y59" s="247"/>
      <c r="Z59" s="73"/>
      <c r="AA59" s="73"/>
      <c r="AB59" s="73"/>
      <c r="AC59" s="73"/>
      <c r="AD59" s="73"/>
      <c r="AE59" s="73"/>
      <c r="AF59" s="73"/>
      <c r="AG59" s="73"/>
      <c r="AH59" s="73"/>
      <c r="AI59" s="73"/>
      <c r="AJ59" s="73"/>
      <c r="AK59" s="73"/>
      <c r="AL59" s="73"/>
      <c r="AM59" s="73"/>
      <c r="AN59" s="73"/>
      <c r="AO59" s="73"/>
      <c r="AP59" s="73"/>
      <c r="AQ59" s="73"/>
      <c r="AR59" s="73"/>
      <c r="AS59" s="73"/>
    </row>
    <row r="60" spans="4:45" ht="15" customHeight="1" x14ac:dyDescent="0.25">
      <c r="D60" s="73"/>
      <c r="E60" s="94"/>
      <c r="F60" s="97"/>
      <c r="G60" s="97"/>
      <c r="H60" s="97"/>
      <c r="I60" s="97"/>
      <c r="J60" s="97"/>
      <c r="K60" s="97"/>
      <c r="L60" s="97"/>
      <c r="M60" s="97"/>
      <c r="N60" s="97"/>
      <c r="O60" s="97"/>
      <c r="P60" s="97"/>
      <c r="Q60" s="97"/>
      <c r="R60" s="97"/>
      <c r="S60" s="256"/>
      <c r="T60" s="97"/>
      <c r="U60" s="97"/>
      <c r="V60" s="256"/>
      <c r="W60" s="97"/>
      <c r="X60" s="97"/>
      <c r="Y60" s="256"/>
      <c r="Z60" s="97"/>
      <c r="AA60" s="97"/>
      <c r="AB60" s="97"/>
      <c r="AC60" s="73"/>
      <c r="AD60" s="73"/>
      <c r="AE60" s="73"/>
      <c r="AF60" s="73"/>
      <c r="AG60" s="73"/>
      <c r="AH60" s="73"/>
      <c r="AI60" s="73"/>
      <c r="AJ60" s="73"/>
      <c r="AK60" s="73"/>
      <c r="AL60" s="73"/>
      <c r="AM60" s="73"/>
      <c r="AN60" s="73"/>
      <c r="AO60" s="73"/>
      <c r="AP60" s="73"/>
      <c r="AQ60" s="73"/>
      <c r="AR60" s="73"/>
      <c r="AS60" s="73"/>
    </row>
    <row r="61" spans="4:45" ht="15" customHeight="1" x14ac:dyDescent="0.25">
      <c r="D61" s="73"/>
      <c r="E61" s="94"/>
      <c r="F61" s="97"/>
      <c r="G61" s="97"/>
      <c r="H61" s="97"/>
      <c r="I61" s="97"/>
      <c r="J61" s="97"/>
      <c r="K61" s="97"/>
      <c r="L61" s="97"/>
      <c r="M61" s="97"/>
      <c r="N61" s="97"/>
      <c r="O61" s="97"/>
      <c r="P61" s="97"/>
      <c r="Q61" s="97"/>
      <c r="R61" s="97"/>
      <c r="S61" s="256"/>
      <c r="T61" s="97"/>
      <c r="U61" s="97"/>
      <c r="V61" s="256"/>
      <c r="W61" s="97"/>
      <c r="X61" s="97"/>
      <c r="Y61" s="256"/>
      <c r="Z61" s="97"/>
      <c r="AA61" s="97"/>
      <c r="AB61" s="97"/>
      <c r="AC61" s="73"/>
      <c r="AD61" s="73"/>
      <c r="AE61" s="73"/>
      <c r="AF61" s="73"/>
      <c r="AG61" s="73"/>
      <c r="AH61" s="73"/>
      <c r="AI61" s="73"/>
      <c r="AJ61" s="73"/>
      <c r="AK61" s="73"/>
      <c r="AL61" s="73"/>
      <c r="AM61" s="73"/>
      <c r="AN61" s="73"/>
      <c r="AO61" s="73"/>
      <c r="AP61" s="73"/>
      <c r="AQ61" s="73"/>
      <c r="AR61" s="73"/>
      <c r="AS61" s="73"/>
    </row>
    <row r="62" spans="4:45" ht="15" customHeight="1" x14ac:dyDescent="0.25">
      <c r="D62" s="73"/>
      <c r="E62" s="94"/>
      <c r="F62" s="97"/>
      <c r="G62" s="97"/>
      <c r="H62" s="97"/>
      <c r="I62" s="97"/>
      <c r="J62" s="97"/>
      <c r="K62" s="97"/>
      <c r="L62" s="97"/>
      <c r="M62" s="97"/>
      <c r="N62" s="97"/>
      <c r="O62" s="97"/>
      <c r="P62" s="97"/>
      <c r="Q62" s="97"/>
      <c r="R62" s="97"/>
      <c r="S62" s="256"/>
      <c r="T62" s="97"/>
      <c r="U62" s="97"/>
      <c r="V62" s="256"/>
      <c r="W62" s="97"/>
      <c r="X62" s="97"/>
      <c r="Y62" s="256"/>
      <c r="Z62" s="97"/>
      <c r="AA62" s="97"/>
      <c r="AB62" s="97"/>
      <c r="AC62" s="73"/>
      <c r="AD62" s="73"/>
      <c r="AE62" s="73"/>
      <c r="AF62" s="73"/>
      <c r="AG62" s="73"/>
      <c r="AH62" s="73"/>
      <c r="AI62" s="73"/>
      <c r="AJ62" s="73"/>
      <c r="AK62" s="73"/>
      <c r="AL62" s="73"/>
      <c r="AM62" s="73"/>
      <c r="AN62" s="73"/>
      <c r="AO62" s="73"/>
      <c r="AP62" s="73"/>
      <c r="AQ62" s="73"/>
      <c r="AR62" s="73"/>
      <c r="AS62" s="73"/>
    </row>
    <row r="63" spans="4:45" ht="15" customHeight="1" x14ac:dyDescent="0.25">
      <c r="D63" s="73"/>
      <c r="E63" s="94"/>
      <c r="F63" s="97"/>
      <c r="G63" s="97"/>
      <c r="H63" s="97"/>
      <c r="I63" s="97"/>
      <c r="J63" s="97"/>
      <c r="K63" s="97"/>
      <c r="L63" s="97"/>
      <c r="M63" s="97"/>
      <c r="N63" s="97"/>
      <c r="O63" s="97"/>
      <c r="P63" s="97"/>
      <c r="Q63" s="97"/>
      <c r="R63" s="97"/>
      <c r="S63" s="256"/>
      <c r="T63" s="97"/>
      <c r="U63" s="97"/>
      <c r="V63" s="256"/>
      <c r="W63" s="97"/>
      <c r="X63" s="97"/>
      <c r="Y63" s="256"/>
      <c r="Z63" s="97"/>
      <c r="AA63" s="97"/>
      <c r="AB63" s="97"/>
      <c r="AC63" s="73"/>
      <c r="AD63" s="73"/>
      <c r="AE63" s="73"/>
      <c r="AF63" s="73"/>
      <c r="AG63" s="73"/>
      <c r="AH63" s="73"/>
      <c r="AI63" s="73"/>
      <c r="AJ63" s="73"/>
      <c r="AK63" s="73"/>
      <c r="AL63" s="73"/>
      <c r="AM63" s="73"/>
      <c r="AN63" s="73"/>
      <c r="AO63" s="73"/>
      <c r="AP63" s="73"/>
      <c r="AQ63" s="73"/>
      <c r="AR63" s="73"/>
      <c r="AS63" s="73"/>
    </row>
    <row r="64" spans="4:45" ht="15" customHeight="1" x14ac:dyDescent="0.25">
      <c r="D64" s="73"/>
      <c r="E64" s="94"/>
      <c r="F64" s="94"/>
      <c r="G64" s="94"/>
      <c r="H64" s="94"/>
      <c r="I64" s="94"/>
      <c r="J64" s="94"/>
      <c r="K64" s="94"/>
      <c r="L64" s="94"/>
      <c r="M64" s="94"/>
      <c r="N64" s="94"/>
      <c r="O64" s="94"/>
      <c r="P64" s="94"/>
      <c r="Q64" s="94"/>
      <c r="R64" s="94"/>
      <c r="S64" s="263"/>
      <c r="T64" s="94"/>
      <c r="U64" s="94"/>
      <c r="V64" s="263"/>
      <c r="W64" s="94"/>
      <c r="X64" s="94"/>
      <c r="Y64" s="263"/>
      <c r="Z64" s="94"/>
      <c r="AA64" s="94"/>
      <c r="AB64" s="94"/>
      <c r="AC64" s="73"/>
      <c r="AD64" s="73"/>
      <c r="AE64" s="73"/>
      <c r="AF64" s="73"/>
      <c r="AG64" s="73"/>
      <c r="AH64" s="73"/>
      <c r="AI64" s="73"/>
      <c r="AJ64" s="73"/>
      <c r="AK64" s="73"/>
      <c r="AL64" s="73"/>
      <c r="AM64" s="73"/>
      <c r="AN64" s="73"/>
      <c r="AO64" s="73"/>
      <c r="AP64" s="73"/>
      <c r="AQ64" s="73"/>
      <c r="AR64" s="73"/>
      <c r="AS64" s="73"/>
    </row>
    <row r="65" spans="4:45" ht="15" customHeight="1" x14ac:dyDescent="0.25">
      <c r="D65" s="73"/>
      <c r="E65" s="94"/>
      <c r="F65" s="94"/>
      <c r="G65" s="94"/>
      <c r="H65" s="94"/>
      <c r="I65" s="94"/>
      <c r="J65" s="94"/>
      <c r="K65" s="94"/>
      <c r="L65" s="94"/>
      <c r="M65" s="94"/>
      <c r="N65" s="94"/>
      <c r="O65" s="94"/>
      <c r="P65" s="94"/>
      <c r="Q65" s="94"/>
      <c r="R65" s="94"/>
      <c r="S65" s="263"/>
      <c r="T65" s="94"/>
      <c r="U65" s="94"/>
      <c r="V65" s="263"/>
      <c r="W65" s="94"/>
      <c r="X65" s="94"/>
      <c r="Y65" s="263"/>
      <c r="Z65" s="94"/>
      <c r="AA65" s="94"/>
      <c r="AB65" s="94"/>
      <c r="AC65" s="73"/>
      <c r="AD65" s="73"/>
      <c r="AE65" s="73"/>
      <c r="AF65" s="73"/>
      <c r="AG65" s="73"/>
      <c r="AH65" s="73"/>
      <c r="AI65" s="73"/>
      <c r="AJ65" s="73"/>
      <c r="AK65" s="73"/>
      <c r="AL65" s="73"/>
      <c r="AM65" s="73"/>
      <c r="AN65" s="73"/>
      <c r="AO65" s="73"/>
      <c r="AP65" s="73"/>
      <c r="AQ65" s="73"/>
      <c r="AR65" s="73"/>
      <c r="AS65" s="73"/>
    </row>
    <row r="66" spans="4:45" ht="15" customHeight="1" x14ac:dyDescent="0.25">
      <c r="D66" s="73"/>
      <c r="E66" s="94"/>
      <c r="F66" s="94"/>
      <c r="G66" s="94"/>
      <c r="H66" s="94"/>
      <c r="I66" s="94"/>
      <c r="J66" s="94"/>
      <c r="K66" s="94"/>
      <c r="L66" s="94"/>
      <c r="M66" s="94"/>
      <c r="N66" s="94"/>
      <c r="O66" s="94"/>
      <c r="P66" s="94"/>
      <c r="Q66" s="94"/>
      <c r="R66" s="94"/>
      <c r="S66" s="263"/>
      <c r="T66" s="94"/>
      <c r="U66" s="94"/>
      <c r="V66" s="263"/>
      <c r="W66" s="94"/>
      <c r="X66" s="94"/>
      <c r="Y66" s="263"/>
      <c r="Z66" s="94"/>
      <c r="AA66" s="94"/>
      <c r="AB66" s="94"/>
      <c r="AC66" s="73"/>
      <c r="AD66" s="73"/>
      <c r="AE66" s="73"/>
      <c r="AF66" s="73"/>
      <c r="AG66" s="73"/>
      <c r="AH66" s="73"/>
      <c r="AI66" s="73"/>
      <c r="AJ66" s="73"/>
      <c r="AK66" s="73"/>
      <c r="AL66" s="73"/>
      <c r="AM66" s="73"/>
      <c r="AN66" s="73"/>
      <c r="AO66" s="73"/>
      <c r="AP66" s="73"/>
      <c r="AQ66" s="73"/>
      <c r="AR66" s="73"/>
      <c r="AS66" s="73"/>
    </row>
    <row r="67" spans="4:45" ht="15" customHeight="1" x14ac:dyDescent="0.25">
      <c r="D67" s="73"/>
      <c r="E67" s="94"/>
      <c r="F67" s="94"/>
      <c r="G67" s="94"/>
      <c r="H67" s="94"/>
      <c r="I67" s="94"/>
      <c r="J67" s="94"/>
      <c r="K67" s="94"/>
      <c r="L67" s="94"/>
      <c r="M67" s="94"/>
      <c r="N67" s="94"/>
      <c r="O67" s="94"/>
      <c r="P67" s="94"/>
      <c r="Q67" s="94"/>
      <c r="R67" s="94"/>
      <c r="S67" s="263"/>
      <c r="T67" s="94"/>
      <c r="U67" s="94"/>
      <c r="V67" s="263"/>
      <c r="W67" s="94"/>
      <c r="X67" s="94"/>
      <c r="Y67" s="263"/>
      <c r="Z67" s="94"/>
      <c r="AA67" s="94"/>
      <c r="AB67" s="94"/>
      <c r="AC67" s="73"/>
      <c r="AD67" s="73"/>
      <c r="AE67" s="73"/>
      <c r="AF67" s="73"/>
      <c r="AG67" s="73"/>
      <c r="AH67" s="73"/>
      <c r="AI67" s="73"/>
      <c r="AJ67" s="73"/>
      <c r="AK67" s="73"/>
      <c r="AL67" s="73"/>
      <c r="AM67" s="73"/>
      <c r="AN67" s="73"/>
      <c r="AO67" s="73"/>
      <c r="AP67" s="73"/>
      <c r="AQ67" s="73"/>
      <c r="AR67" s="73"/>
      <c r="AS67" s="73"/>
    </row>
    <row r="68" spans="4:45" ht="15" customHeight="1" x14ac:dyDescent="0.25">
      <c r="D68" s="73"/>
      <c r="E68" s="94"/>
      <c r="F68" s="94"/>
      <c r="G68" s="94"/>
      <c r="H68" s="94"/>
      <c r="I68" s="94"/>
      <c r="J68" s="94"/>
      <c r="K68" s="94"/>
      <c r="L68" s="94"/>
      <c r="M68" s="94"/>
      <c r="N68" s="94"/>
      <c r="O68" s="94"/>
      <c r="P68" s="94"/>
      <c r="Q68" s="94"/>
      <c r="R68" s="94"/>
      <c r="S68" s="263"/>
      <c r="T68" s="94"/>
      <c r="U68" s="94"/>
      <c r="V68" s="263"/>
      <c r="W68" s="94"/>
      <c r="X68" s="94"/>
      <c r="Y68" s="263"/>
      <c r="Z68" s="94"/>
      <c r="AA68" s="94"/>
      <c r="AB68" s="94"/>
      <c r="AC68" s="73"/>
      <c r="AD68" s="73"/>
      <c r="AE68" s="73"/>
      <c r="AF68" s="73"/>
      <c r="AG68" s="73"/>
      <c r="AH68" s="73"/>
      <c r="AI68" s="73"/>
      <c r="AJ68" s="73"/>
      <c r="AK68" s="73"/>
      <c r="AL68" s="73"/>
      <c r="AM68" s="73"/>
      <c r="AN68" s="73"/>
      <c r="AO68" s="73"/>
      <c r="AP68" s="73"/>
      <c r="AQ68" s="73"/>
      <c r="AR68" s="73"/>
      <c r="AS68" s="73"/>
    </row>
    <row r="69" spans="4:45" ht="15" customHeight="1" x14ac:dyDescent="0.25">
      <c r="D69" s="73"/>
      <c r="E69" s="94"/>
      <c r="F69" s="94"/>
      <c r="G69" s="94"/>
      <c r="H69" s="94"/>
      <c r="I69" s="94"/>
      <c r="J69" s="94"/>
      <c r="K69" s="94"/>
      <c r="L69" s="94"/>
      <c r="M69" s="94"/>
      <c r="N69" s="94"/>
      <c r="O69" s="94"/>
      <c r="P69" s="94"/>
      <c r="Q69" s="94"/>
      <c r="R69" s="94"/>
      <c r="S69" s="263"/>
      <c r="T69" s="94"/>
      <c r="U69" s="94"/>
      <c r="V69" s="263"/>
      <c r="W69" s="94"/>
      <c r="X69" s="94"/>
      <c r="Y69" s="263"/>
      <c r="Z69" s="94"/>
      <c r="AA69" s="94"/>
      <c r="AB69" s="94"/>
      <c r="AC69" s="73"/>
      <c r="AD69" s="73"/>
      <c r="AE69" s="73"/>
      <c r="AF69" s="73"/>
      <c r="AG69" s="73"/>
      <c r="AH69" s="73"/>
      <c r="AI69" s="73"/>
      <c r="AJ69" s="73"/>
      <c r="AK69" s="73"/>
      <c r="AL69" s="73"/>
      <c r="AM69" s="73"/>
      <c r="AN69" s="73"/>
      <c r="AO69" s="73"/>
      <c r="AP69" s="73"/>
      <c r="AQ69" s="73"/>
      <c r="AR69" s="73"/>
      <c r="AS69" s="73"/>
    </row>
    <row r="70" spans="4:45" ht="15" customHeight="1" x14ac:dyDescent="0.25">
      <c r="D70" s="73"/>
      <c r="E70" s="94"/>
      <c r="F70" s="94"/>
      <c r="G70" s="94"/>
      <c r="H70" s="94"/>
      <c r="I70" s="94"/>
      <c r="J70" s="94"/>
      <c r="K70" s="94"/>
      <c r="L70" s="94"/>
      <c r="M70" s="94"/>
      <c r="N70" s="94"/>
      <c r="O70" s="94"/>
      <c r="P70" s="94"/>
      <c r="Q70" s="94"/>
      <c r="R70" s="94"/>
      <c r="S70" s="263"/>
      <c r="T70" s="94"/>
      <c r="U70" s="94"/>
      <c r="V70" s="263"/>
      <c r="W70" s="94"/>
      <c r="X70" s="94"/>
      <c r="Y70" s="263"/>
      <c r="Z70" s="94"/>
      <c r="AA70" s="94"/>
      <c r="AB70" s="94"/>
      <c r="AC70" s="73"/>
      <c r="AD70" s="73"/>
      <c r="AE70" s="73"/>
      <c r="AF70" s="73"/>
      <c r="AG70" s="73"/>
      <c r="AH70" s="73"/>
      <c r="AI70" s="73"/>
      <c r="AJ70" s="73"/>
      <c r="AK70" s="73"/>
      <c r="AL70" s="73"/>
      <c r="AM70" s="73"/>
      <c r="AN70" s="73"/>
      <c r="AO70" s="73"/>
      <c r="AP70" s="73"/>
      <c r="AQ70" s="73"/>
      <c r="AR70" s="73"/>
      <c r="AS70" s="73"/>
    </row>
    <row r="71" spans="4:45" ht="15" customHeight="1" x14ac:dyDescent="0.25">
      <c r="D71" s="73"/>
      <c r="E71" s="94"/>
      <c r="F71" s="94"/>
      <c r="G71" s="94"/>
      <c r="H71" s="94"/>
      <c r="I71" s="94"/>
      <c r="J71" s="94"/>
      <c r="K71" s="94"/>
      <c r="L71" s="94"/>
      <c r="M71" s="94"/>
      <c r="N71" s="94"/>
      <c r="O71" s="94"/>
      <c r="P71" s="94"/>
      <c r="Q71" s="94"/>
      <c r="R71" s="94"/>
      <c r="S71" s="263"/>
      <c r="T71" s="94"/>
      <c r="U71" s="94"/>
      <c r="V71" s="263"/>
      <c r="W71" s="94"/>
      <c r="X71" s="94"/>
      <c r="Y71" s="263"/>
      <c r="Z71" s="94"/>
      <c r="AA71" s="94"/>
      <c r="AB71" s="94"/>
      <c r="AC71" s="73"/>
      <c r="AD71" s="73"/>
      <c r="AE71" s="73"/>
      <c r="AF71" s="73"/>
      <c r="AG71" s="73"/>
      <c r="AH71" s="73"/>
      <c r="AI71" s="73"/>
      <c r="AJ71" s="73"/>
      <c r="AK71" s="73"/>
      <c r="AL71" s="73"/>
      <c r="AM71" s="73"/>
      <c r="AN71" s="73"/>
      <c r="AO71" s="73"/>
      <c r="AP71" s="73"/>
      <c r="AQ71" s="73"/>
      <c r="AR71" s="73"/>
      <c r="AS71" s="73"/>
    </row>
    <row r="72" spans="4:45" ht="15" customHeight="1" x14ac:dyDescent="0.25">
      <c r="D72" s="73"/>
      <c r="E72" s="94"/>
      <c r="F72" s="94"/>
      <c r="G72" s="94"/>
      <c r="H72" s="94"/>
      <c r="I72" s="94"/>
      <c r="J72" s="94"/>
      <c r="K72" s="94"/>
      <c r="L72" s="94"/>
      <c r="M72" s="94"/>
      <c r="N72" s="94"/>
      <c r="O72" s="94"/>
      <c r="P72" s="94"/>
      <c r="Q72" s="94"/>
      <c r="R72" s="94"/>
      <c r="S72" s="263"/>
      <c r="T72" s="94"/>
      <c r="U72" s="94"/>
      <c r="V72" s="263"/>
      <c r="W72" s="94"/>
      <c r="X72" s="94"/>
      <c r="Y72" s="263"/>
      <c r="Z72" s="94"/>
      <c r="AA72" s="94"/>
      <c r="AB72" s="94"/>
      <c r="AC72" s="73"/>
      <c r="AD72" s="73"/>
      <c r="AE72" s="73"/>
      <c r="AF72" s="73"/>
      <c r="AG72" s="73"/>
      <c r="AH72" s="73"/>
      <c r="AI72" s="73"/>
      <c r="AJ72" s="73"/>
      <c r="AK72" s="73"/>
      <c r="AL72" s="73"/>
      <c r="AM72" s="73"/>
      <c r="AN72" s="73"/>
      <c r="AO72" s="73"/>
      <c r="AP72" s="73"/>
      <c r="AQ72" s="73"/>
      <c r="AR72" s="73"/>
      <c r="AS72" s="73"/>
    </row>
    <row r="73" spans="4:45" ht="15" customHeight="1" x14ac:dyDescent="0.25">
      <c r="D73" s="73"/>
      <c r="E73" s="94"/>
      <c r="F73" s="94"/>
      <c r="G73" s="94"/>
      <c r="H73" s="94"/>
      <c r="I73" s="94"/>
      <c r="J73" s="94"/>
      <c r="K73" s="94"/>
      <c r="L73" s="94"/>
      <c r="M73" s="94"/>
      <c r="N73" s="94"/>
      <c r="O73" s="94"/>
      <c r="P73" s="94"/>
      <c r="Q73" s="94"/>
      <c r="R73" s="94"/>
      <c r="S73" s="263"/>
      <c r="T73" s="94"/>
      <c r="U73" s="94"/>
      <c r="V73" s="263"/>
      <c r="W73" s="94"/>
      <c r="X73" s="94"/>
      <c r="Y73" s="263"/>
      <c r="Z73" s="94"/>
      <c r="AA73" s="94"/>
      <c r="AB73" s="94"/>
      <c r="AC73" s="73"/>
      <c r="AD73" s="73"/>
      <c r="AE73" s="73"/>
      <c r="AF73" s="73"/>
      <c r="AG73" s="73"/>
      <c r="AH73" s="73"/>
      <c r="AI73" s="73"/>
      <c r="AJ73" s="73"/>
      <c r="AK73" s="73"/>
      <c r="AL73" s="73"/>
      <c r="AM73" s="73"/>
      <c r="AN73" s="73"/>
      <c r="AO73" s="73"/>
      <c r="AP73" s="73"/>
      <c r="AQ73" s="73"/>
      <c r="AR73" s="73"/>
      <c r="AS73" s="73"/>
    </row>
    <row r="74" spans="4:45" ht="15" customHeight="1" x14ac:dyDescent="0.25">
      <c r="D74" s="73"/>
      <c r="E74" s="94"/>
      <c r="F74" s="94"/>
      <c r="G74" s="94"/>
      <c r="H74" s="94"/>
      <c r="I74" s="94"/>
      <c r="J74" s="94"/>
      <c r="K74" s="94"/>
      <c r="L74" s="94"/>
      <c r="M74" s="94"/>
      <c r="N74" s="94"/>
      <c r="O74" s="94"/>
      <c r="P74" s="94"/>
      <c r="Q74" s="94"/>
      <c r="R74" s="94"/>
      <c r="S74" s="263"/>
      <c r="T74" s="94"/>
      <c r="U74" s="94"/>
      <c r="V74" s="263"/>
      <c r="W74" s="94"/>
      <c r="X74" s="94"/>
      <c r="Y74" s="263"/>
      <c r="Z74" s="94"/>
      <c r="AA74" s="94"/>
      <c r="AB74" s="94"/>
      <c r="AC74" s="73"/>
      <c r="AD74" s="73"/>
      <c r="AE74" s="73"/>
      <c r="AF74" s="73"/>
      <c r="AG74" s="73"/>
      <c r="AH74" s="73"/>
      <c r="AI74" s="73"/>
      <c r="AJ74" s="73"/>
      <c r="AK74" s="73"/>
      <c r="AL74" s="73"/>
      <c r="AM74" s="73"/>
      <c r="AN74" s="73"/>
      <c r="AO74" s="73"/>
      <c r="AP74" s="73"/>
      <c r="AQ74" s="73"/>
      <c r="AR74" s="73"/>
      <c r="AS74" s="73"/>
    </row>
    <row r="75" spans="4:45" ht="15" customHeight="1" x14ac:dyDescent="0.25">
      <c r="D75" s="73"/>
      <c r="E75" s="94"/>
      <c r="F75" s="94"/>
      <c r="G75" s="94"/>
      <c r="H75" s="94"/>
      <c r="I75" s="94"/>
      <c r="J75" s="94"/>
      <c r="K75" s="94"/>
      <c r="L75" s="94"/>
      <c r="M75" s="94"/>
      <c r="N75" s="94"/>
      <c r="O75" s="94"/>
      <c r="P75" s="94"/>
      <c r="Q75" s="94"/>
      <c r="R75" s="94"/>
      <c r="S75" s="263"/>
      <c r="T75" s="94"/>
      <c r="U75" s="94"/>
      <c r="V75" s="263"/>
      <c r="W75" s="94"/>
      <c r="X75" s="94"/>
      <c r="Y75" s="263"/>
      <c r="Z75" s="94"/>
      <c r="AA75" s="94"/>
      <c r="AB75" s="94"/>
      <c r="AC75" s="73"/>
      <c r="AD75" s="73"/>
      <c r="AE75" s="73"/>
      <c r="AF75" s="73"/>
      <c r="AG75" s="73"/>
      <c r="AH75" s="73"/>
      <c r="AI75" s="73"/>
      <c r="AJ75" s="73"/>
      <c r="AK75" s="73"/>
      <c r="AL75" s="73"/>
      <c r="AM75" s="73"/>
      <c r="AN75" s="73"/>
      <c r="AO75" s="73"/>
      <c r="AP75" s="73"/>
      <c r="AQ75" s="73"/>
      <c r="AR75" s="73"/>
      <c r="AS75" s="73"/>
    </row>
    <row r="76" spans="4:45" ht="15" customHeight="1" x14ac:dyDescent="0.25">
      <c r="D76" s="73"/>
      <c r="E76" s="94"/>
      <c r="F76" s="94"/>
      <c r="G76" s="94"/>
      <c r="H76" s="94"/>
      <c r="I76" s="94"/>
      <c r="J76" s="94"/>
      <c r="K76" s="94"/>
      <c r="L76" s="94"/>
      <c r="M76" s="94"/>
      <c r="N76" s="94"/>
      <c r="O76" s="94"/>
      <c r="P76" s="94"/>
      <c r="Q76" s="94"/>
      <c r="R76" s="94"/>
      <c r="S76" s="263"/>
      <c r="T76" s="94"/>
      <c r="U76" s="94"/>
      <c r="V76" s="263"/>
      <c r="W76" s="94"/>
      <c r="X76" s="94"/>
      <c r="Y76" s="263"/>
      <c r="Z76" s="94"/>
      <c r="AA76" s="94"/>
      <c r="AB76" s="94"/>
      <c r="AC76" s="73"/>
      <c r="AD76" s="73"/>
      <c r="AE76" s="73"/>
      <c r="AF76" s="73"/>
      <c r="AG76" s="73"/>
      <c r="AH76" s="73"/>
      <c r="AI76" s="73"/>
      <c r="AJ76" s="73"/>
      <c r="AK76" s="73"/>
      <c r="AL76" s="73"/>
      <c r="AM76" s="73"/>
      <c r="AN76" s="73"/>
      <c r="AO76" s="73"/>
      <c r="AP76" s="73"/>
      <c r="AQ76" s="73"/>
      <c r="AR76" s="73"/>
      <c r="AS76" s="73"/>
    </row>
    <row r="77" spans="4:45" ht="15" customHeight="1" x14ac:dyDescent="0.25">
      <c r="D77" s="73"/>
      <c r="E77" s="94"/>
      <c r="F77" s="94"/>
      <c r="G77" s="94"/>
      <c r="H77" s="94"/>
      <c r="I77" s="94"/>
      <c r="J77" s="94"/>
      <c r="K77" s="94"/>
      <c r="L77" s="94"/>
      <c r="M77" s="94"/>
      <c r="N77" s="94"/>
      <c r="O77" s="94"/>
      <c r="P77" s="94"/>
      <c r="Q77" s="94"/>
      <c r="R77" s="94"/>
      <c r="S77" s="263"/>
      <c r="T77" s="94"/>
      <c r="U77" s="94"/>
      <c r="V77" s="263"/>
      <c r="W77" s="94"/>
      <c r="X77" s="94"/>
      <c r="Y77" s="263"/>
      <c r="Z77" s="94"/>
      <c r="AA77" s="94"/>
      <c r="AB77" s="94"/>
      <c r="AC77" s="73"/>
      <c r="AD77" s="73"/>
      <c r="AE77" s="73"/>
      <c r="AF77" s="73"/>
      <c r="AG77" s="73"/>
      <c r="AH77" s="73"/>
      <c r="AI77" s="73"/>
      <c r="AJ77" s="73"/>
      <c r="AK77" s="73"/>
      <c r="AL77" s="73"/>
      <c r="AM77" s="73"/>
      <c r="AN77" s="73"/>
      <c r="AO77" s="73"/>
      <c r="AP77" s="73"/>
      <c r="AQ77" s="73"/>
      <c r="AR77" s="73"/>
      <c r="AS77" s="73"/>
    </row>
    <row r="78" spans="4:45" ht="15" customHeight="1" x14ac:dyDescent="0.25">
      <c r="D78" s="73"/>
      <c r="E78" s="73"/>
      <c r="F78" s="94"/>
      <c r="G78" s="94"/>
      <c r="H78" s="94"/>
      <c r="I78" s="94"/>
      <c r="J78" s="94"/>
      <c r="K78" s="94"/>
      <c r="L78" s="94"/>
      <c r="M78" s="94"/>
      <c r="N78" s="94"/>
      <c r="O78" s="94"/>
      <c r="P78" s="94"/>
      <c r="Q78" s="94"/>
      <c r="R78" s="94"/>
      <c r="S78" s="263"/>
      <c r="T78" s="94"/>
      <c r="U78" s="94"/>
      <c r="V78" s="263"/>
      <c r="W78" s="94"/>
      <c r="X78" s="94"/>
      <c r="Y78" s="263"/>
      <c r="Z78" s="94"/>
      <c r="AA78" s="94"/>
      <c r="AB78" s="94"/>
      <c r="AC78" s="73"/>
      <c r="AD78" s="73"/>
      <c r="AE78" s="73"/>
      <c r="AF78" s="73"/>
      <c r="AG78" s="73"/>
      <c r="AH78" s="73"/>
      <c r="AI78" s="73"/>
      <c r="AJ78" s="73"/>
      <c r="AK78" s="73"/>
      <c r="AL78" s="73"/>
      <c r="AM78" s="73"/>
      <c r="AN78" s="73"/>
      <c r="AO78" s="73"/>
      <c r="AP78" s="73"/>
      <c r="AQ78" s="73"/>
      <c r="AR78" s="73"/>
      <c r="AS78" s="73"/>
    </row>
    <row r="79" spans="4:45" ht="15" customHeight="1" x14ac:dyDescent="0.25">
      <c r="D79" s="73"/>
      <c r="F79"/>
      <c r="G79"/>
      <c r="H79"/>
      <c r="I79"/>
      <c r="J79"/>
      <c r="K79"/>
      <c r="L79"/>
      <c r="M79"/>
      <c r="N79"/>
      <c r="O79"/>
      <c r="P79"/>
      <c r="Q79"/>
      <c r="R79"/>
      <c r="S79" s="264"/>
      <c r="T79"/>
      <c r="U79"/>
      <c r="V79" s="264"/>
      <c r="W79"/>
      <c r="X79"/>
      <c r="Y79" s="264"/>
      <c r="Z79"/>
      <c r="AA79"/>
      <c r="AB79"/>
      <c r="AC79" s="73"/>
      <c r="AD79" s="73"/>
      <c r="AE79" s="73"/>
      <c r="AF79" s="73"/>
      <c r="AG79" s="73"/>
      <c r="AH79" s="73"/>
      <c r="AI79" s="73"/>
      <c r="AJ79" s="73"/>
      <c r="AK79" s="73"/>
      <c r="AL79" s="73"/>
      <c r="AM79" s="73"/>
      <c r="AN79" s="73"/>
      <c r="AO79" s="73"/>
      <c r="AP79" s="73"/>
      <c r="AQ79" s="73"/>
      <c r="AR79" s="73"/>
      <c r="AS79" s="73"/>
    </row>
    <row r="80" spans="4:45" ht="15" customHeight="1" x14ac:dyDescent="0.25">
      <c r="D80" s="73"/>
      <c r="F80"/>
      <c r="G80"/>
      <c r="H80"/>
      <c r="I80"/>
      <c r="J80"/>
      <c r="K80"/>
      <c r="L80"/>
      <c r="M80"/>
      <c r="N80"/>
      <c r="O80"/>
      <c r="P80"/>
      <c r="Q80"/>
      <c r="R80"/>
      <c r="S80" s="264"/>
      <c r="T80"/>
      <c r="U80"/>
      <c r="V80" s="264"/>
      <c r="W80"/>
      <c r="X80"/>
      <c r="Y80" s="264"/>
      <c r="Z80"/>
      <c r="AA80"/>
      <c r="AB80"/>
      <c r="AC80" s="73"/>
      <c r="AD80" s="73"/>
      <c r="AE80" s="73"/>
      <c r="AF80" s="73"/>
      <c r="AG80" s="73"/>
      <c r="AH80" s="73"/>
      <c r="AI80" s="73"/>
      <c r="AJ80" s="73"/>
      <c r="AK80" s="73"/>
      <c r="AL80" s="73"/>
      <c r="AM80" s="73"/>
      <c r="AN80" s="73"/>
      <c r="AO80" s="73"/>
      <c r="AP80" s="73"/>
      <c r="AQ80" s="73"/>
      <c r="AR80" s="73"/>
      <c r="AS80" s="73"/>
    </row>
    <row r="81" spans="4:45" ht="15" customHeight="1" x14ac:dyDescent="0.25">
      <c r="D81" s="73"/>
      <c r="F81"/>
      <c r="G81"/>
      <c r="H81"/>
      <c r="I81"/>
      <c r="J81"/>
      <c r="K81"/>
      <c r="L81"/>
      <c r="M81"/>
      <c r="N81"/>
      <c r="O81"/>
      <c r="P81"/>
      <c r="Q81"/>
      <c r="R81"/>
      <c r="S81" s="264"/>
      <c r="T81"/>
      <c r="U81"/>
      <c r="V81" s="264"/>
      <c r="W81"/>
      <c r="X81"/>
      <c r="Y81" s="264"/>
      <c r="Z81"/>
      <c r="AA81"/>
      <c r="AB81"/>
      <c r="AC81" s="73"/>
      <c r="AD81" s="73"/>
      <c r="AE81" s="73"/>
      <c r="AF81" s="73"/>
      <c r="AG81" s="73"/>
      <c r="AH81" s="73"/>
      <c r="AI81" s="73"/>
      <c r="AJ81" s="73"/>
      <c r="AK81" s="73"/>
      <c r="AL81" s="73"/>
      <c r="AM81" s="73"/>
      <c r="AN81" s="73"/>
      <c r="AO81" s="73"/>
      <c r="AP81" s="73"/>
      <c r="AQ81" s="73"/>
      <c r="AR81" s="73"/>
      <c r="AS81" s="73"/>
    </row>
    <row r="82" spans="4:45" ht="15" customHeight="1" x14ac:dyDescent="0.25">
      <c r="D82" s="73"/>
      <c r="AC82" s="73"/>
      <c r="AD82" s="73"/>
      <c r="AE82" s="73"/>
      <c r="AF82" s="73"/>
      <c r="AG82" s="73"/>
      <c r="AH82" s="73"/>
      <c r="AI82" s="73"/>
      <c r="AJ82" s="73"/>
      <c r="AK82" s="73"/>
      <c r="AL82" s="73"/>
      <c r="AM82" s="73"/>
      <c r="AN82" s="73"/>
      <c r="AO82" s="73"/>
      <c r="AP82" s="73"/>
      <c r="AQ82" s="73"/>
      <c r="AR82" s="73"/>
      <c r="AS82" s="73"/>
    </row>
    <row r="83" spans="4:45" ht="15" customHeight="1" x14ac:dyDescent="0.25">
      <c r="D83" s="73"/>
      <c r="AC83" s="73"/>
      <c r="AD83" s="73"/>
      <c r="AE83" s="73"/>
      <c r="AF83" s="73"/>
      <c r="AG83" s="73"/>
      <c r="AH83" s="73"/>
      <c r="AI83" s="73"/>
      <c r="AJ83" s="73"/>
      <c r="AK83" s="73"/>
      <c r="AL83" s="73"/>
      <c r="AM83" s="73"/>
      <c r="AN83" s="73"/>
      <c r="AO83" s="73"/>
      <c r="AP83" s="73"/>
      <c r="AQ83" s="73"/>
      <c r="AR83" s="73"/>
      <c r="AS83" s="73"/>
    </row>
    <row r="84" spans="4:45" ht="15" customHeight="1" x14ac:dyDescent="0.25">
      <c r="D84" s="73"/>
      <c r="AC84" s="73"/>
      <c r="AD84" s="73"/>
      <c r="AE84" s="73"/>
      <c r="AF84" s="73"/>
      <c r="AG84" s="73"/>
      <c r="AH84" s="73"/>
      <c r="AI84" s="73"/>
      <c r="AJ84" s="73"/>
      <c r="AK84" s="73"/>
      <c r="AL84" s="73"/>
      <c r="AM84" s="73"/>
      <c r="AN84" s="73"/>
      <c r="AO84" s="73"/>
      <c r="AP84" s="73"/>
      <c r="AQ84" s="73"/>
      <c r="AR84" s="73"/>
      <c r="AS84" s="73"/>
    </row>
    <row r="85" spans="4:45" x14ac:dyDescent="0.25">
      <c r="D85" s="73"/>
      <c r="AC85" s="73"/>
      <c r="AD85" s="73"/>
      <c r="AE85" s="73"/>
      <c r="AF85" s="73"/>
      <c r="AG85" s="73"/>
      <c r="AH85" s="73"/>
      <c r="AI85" s="73"/>
      <c r="AJ85" s="73"/>
      <c r="AK85" s="73"/>
      <c r="AL85" s="73"/>
      <c r="AM85" s="73"/>
      <c r="AN85" s="73"/>
      <c r="AO85" s="73"/>
      <c r="AP85" s="73"/>
      <c r="AQ85" s="73"/>
      <c r="AR85" s="73"/>
      <c r="AS85" s="73"/>
    </row>
  </sheetData>
  <sheetProtection algorithmName="SHA-512" hashValue="QN2nDXLbO7027TVZCv6nUiTkyCdxF0/voihyFdDlPnZJR6rS8MA3tCtof4s7Iyre6GnKk2uFRG91ozE0K9Z9zA==" saltValue="utipTXIef4RxLb85sTrQVQ==" spinCount="100000" sheet="1" objects="1" scenarios="1"/>
  <mergeCells count="38">
    <mergeCell ref="A1:C1"/>
    <mergeCell ref="R3:Z3"/>
    <mergeCell ref="A4:C5"/>
    <mergeCell ref="E4:H4"/>
    <mergeCell ref="E5:H5"/>
    <mergeCell ref="A2:C3"/>
    <mergeCell ref="Q1:AA1"/>
    <mergeCell ref="A14:C15"/>
    <mergeCell ref="A16:C17"/>
    <mergeCell ref="A10:C11"/>
    <mergeCell ref="A12:C13"/>
    <mergeCell ref="A6:C7"/>
    <mergeCell ref="A8:C9"/>
    <mergeCell ref="A38:C39"/>
    <mergeCell ref="A40:C41"/>
    <mergeCell ref="A30:C30"/>
    <mergeCell ref="A18:C19"/>
    <mergeCell ref="A20:C21"/>
    <mergeCell ref="A22:C23"/>
    <mergeCell ref="A24:C25"/>
    <mergeCell ref="A26:C27"/>
    <mergeCell ref="E22:Y26"/>
    <mergeCell ref="E9:H9"/>
    <mergeCell ref="I9:P9"/>
    <mergeCell ref="E10:H10"/>
    <mergeCell ref="E11:H11"/>
    <mergeCell ref="I11:P11"/>
    <mergeCell ref="AC2:AE3"/>
    <mergeCell ref="E12:H12"/>
    <mergeCell ref="I12:P12"/>
    <mergeCell ref="E13:H13"/>
    <mergeCell ref="I13:P13"/>
    <mergeCell ref="E6:H6"/>
    <mergeCell ref="I6:P6"/>
    <mergeCell ref="E7:H7"/>
    <mergeCell ref="I7:P7"/>
    <mergeCell ref="E8:H8"/>
    <mergeCell ref="I8:P8"/>
  </mergeCells>
  <hyperlinks>
    <hyperlink ref="A4:C5" location="Landing!A1" display="Home" xr:uid="{ECE4A10B-C1D6-4037-9198-BDB249F948FE}"/>
    <hyperlink ref="A8:C9" location="ShellEI!A1" display=" - Event IT" xr:uid="{E0505904-D4E4-4E5E-8BDE-129C111CABB6}"/>
    <hyperlink ref="A22:C23" location="ShellCD!A1" display="Your contact details" xr:uid="{C708016A-C998-46EF-BAB2-ACCD777F5A14}"/>
    <hyperlink ref="A24:C25" location="ShellOS!A1" display="Order summary" xr:uid="{EE4EB60B-5ACA-48A1-8576-73DA052F59CC}"/>
    <hyperlink ref="A10:C11" location="ShellSA!A1" display="- Safety" xr:uid="{41CE49CB-557B-4C16-86DB-BE1457C8756C}"/>
    <hyperlink ref="A20:C21" location="ShellGR!A1" display="- Graphics &amp; Rigging" xr:uid="{6C8CD40E-145B-4826-AE2C-6029AA6A8595}"/>
    <hyperlink ref="A14:C15" location="'ShellCA (2)'!A1" display="- Catering - Lunch/Dinner" xr:uid="{52E3F4F3-2726-42B7-A045-91D866F23892}"/>
    <hyperlink ref="A16:C17" location="'ShellCA (3)'!A1" display="- Catering - Alcohol" xr:uid="{87B80938-0DDF-45B7-839A-01571901532E}"/>
    <hyperlink ref="A18:C19" location="'ShellCA (4)'!A1" display="- Catering - Hygiene" xr:uid="{C7EE3F46-EE23-43E8-A103-A26072E63CCA}"/>
    <hyperlink ref="A12:C13" location="ShellCA!A1" display="- Catering - Breakfast" xr:uid="{3226D728-1585-4AEE-9E06-D845D535FC94}"/>
    <hyperlink ref="A26:C27" location="ShellTC!A1" display="Terms and Conditions" xr:uid="{6BAF7705-9E55-43CE-8A50-507B01F15C65}"/>
    <hyperlink ref="A6:C7" location="ShellIO!A1" display="Important information" xr:uid="{F4B75D5C-6B30-4E62-B597-0C822313BD4F}"/>
    <hyperlink ref="A38" r:id="rId1" display="eventorders.nec@necgroup.co.uk" xr:uid="{740BED3A-7FDB-417B-A7AA-4E0489ACF7F6}"/>
    <hyperlink ref="A38:C39" r:id="rId2" display="Click here to speak to our team!" xr:uid="{79D1378D-F26D-438F-8270-4BD0A2F044FB}"/>
  </hyperlinks>
  <printOptions horizontalCentered="1" verticalCentered="1"/>
  <pageMargins left="0.23622047244094491" right="0.23622047244094491" top="0.35433070866141736" bottom="0.35433070866141736" header="0.31496062992125984" footer="0.31496062992125984"/>
  <pageSetup paperSize="9" scale="7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D09CDBD0-71B8-4ADD-A056-6F7DA1BDB04E}">
          <x14:formula1>
            <xm:f>Admin!$D$3:$D$19</xm:f>
          </x14:formula1>
          <xm:sqref>W11:W13 T6:T9 W6:W9 Z6:Z9 T11:T13 Z11:Z13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566B3-1816-4E5D-9F54-0326A704C944}">
  <sheetPr>
    <tabColor rgb="FF162A3A"/>
    <pageSetUpPr autoPageBreaks="0" fitToPage="1"/>
  </sheetPr>
  <dimension ref="A1:BG85"/>
  <sheetViews>
    <sheetView showRowColHeaders="0" workbookViewId="0">
      <selection activeCell="A22" sqref="A22:C23"/>
    </sheetView>
  </sheetViews>
  <sheetFormatPr defaultColWidth="8.85546875" defaultRowHeight="15" x14ac:dyDescent="0.25"/>
  <cols>
    <col min="1" max="3" width="10.5703125" style="78" customWidth="1"/>
    <col min="4" max="4" width="4.5703125" style="1" customWidth="1"/>
    <col min="5" max="7" width="11.5703125" style="1" customWidth="1"/>
    <col min="8" max="8" width="14.5703125" style="1" customWidth="1"/>
    <col min="9" max="15" width="8.85546875" style="1" customWidth="1"/>
    <col min="16" max="16" width="14.28515625" style="1" customWidth="1"/>
    <col min="17" max="17" width="5.5703125" style="1" customWidth="1"/>
    <col min="18" max="20" width="9.5703125" style="1" customWidth="1"/>
    <col min="21" max="21" width="9.5703125" style="1" hidden="1" customWidth="1"/>
    <col min="22" max="24" width="9.5703125" style="1" customWidth="1"/>
    <col min="25" max="25" width="10.85546875" style="1" hidden="1" customWidth="1"/>
    <col min="26" max="16384" width="8.85546875" style="1"/>
  </cols>
  <sheetData>
    <row r="1" spans="1:59" s="78" customFormat="1" ht="36" customHeight="1" x14ac:dyDescent="0.2">
      <c r="A1" s="541" t="s">
        <v>4</v>
      </c>
      <c r="B1" s="541"/>
      <c r="C1" s="541"/>
      <c r="E1" s="79" t="str">
        <f>Landing!B2</f>
        <v>NEC Products and Services Order Form 2024 - 2025</v>
      </c>
      <c r="K1" s="80"/>
      <c r="L1" s="72"/>
      <c r="M1" s="80"/>
      <c r="N1" s="554" t="s">
        <v>709</v>
      </c>
      <c r="O1" s="554"/>
      <c r="P1" s="554"/>
      <c r="Q1" s="554"/>
      <c r="R1" s="554"/>
      <c r="S1" s="554"/>
      <c r="T1" s="554"/>
      <c r="U1" s="554"/>
      <c r="V1" s="554"/>
      <c r="W1" s="554"/>
      <c r="X1" s="554"/>
      <c r="Y1" s="554"/>
    </row>
    <row r="2" spans="1:59" ht="15" customHeight="1" x14ac:dyDescent="0.25">
      <c r="A2" s="723"/>
      <c r="B2" s="723"/>
      <c r="C2" s="72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row>
    <row r="3" spans="1:59" ht="15" customHeight="1" x14ac:dyDescent="0.25">
      <c r="A3" s="724"/>
      <c r="B3" s="724"/>
      <c r="C3" s="724"/>
      <c r="D3" s="73"/>
      <c r="E3" s="298"/>
      <c r="F3" s="298"/>
      <c r="G3" s="298"/>
      <c r="H3" s="298"/>
      <c r="I3" s="298"/>
      <c r="J3" s="298"/>
      <c r="K3" s="298"/>
      <c r="L3" s="298"/>
      <c r="M3" s="298"/>
      <c r="N3" s="298"/>
      <c r="O3" s="298"/>
      <c r="P3" s="298"/>
      <c r="Q3" s="298"/>
      <c r="R3" s="298"/>
      <c r="S3" s="298"/>
      <c r="T3" s="298"/>
      <c r="U3" s="298"/>
      <c r="V3" s="575" t="s">
        <v>259</v>
      </c>
      <c r="W3" s="576"/>
      <c r="X3" s="576"/>
      <c r="Y3" s="577"/>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row>
    <row r="4" spans="1:59" ht="15" customHeight="1" x14ac:dyDescent="0.25">
      <c r="A4" s="584" t="s">
        <v>6</v>
      </c>
      <c r="B4" s="585"/>
      <c r="C4" s="586"/>
      <c r="D4" s="73"/>
      <c r="E4" s="578" t="s">
        <v>32</v>
      </c>
      <c r="F4" s="579"/>
      <c r="G4" s="579"/>
      <c r="H4" s="580"/>
      <c r="I4" s="581" t="s">
        <v>33</v>
      </c>
      <c r="J4" s="582"/>
      <c r="K4" s="582"/>
      <c r="L4" s="582"/>
      <c r="M4" s="582"/>
      <c r="N4" s="582"/>
      <c r="O4" s="582"/>
      <c r="P4" s="583"/>
      <c r="Q4" s="458" t="s">
        <v>258</v>
      </c>
      <c r="R4" s="458" t="s">
        <v>35</v>
      </c>
      <c r="S4" s="458" t="s">
        <v>36</v>
      </c>
      <c r="T4" s="458" t="s">
        <v>37</v>
      </c>
      <c r="U4" s="458" t="s">
        <v>38</v>
      </c>
      <c r="V4" s="458" t="s">
        <v>35</v>
      </c>
      <c r="W4" s="458" t="s">
        <v>36</v>
      </c>
      <c r="X4" s="458" t="s">
        <v>37</v>
      </c>
      <c r="Y4" s="101" t="s">
        <v>38</v>
      </c>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row>
    <row r="5" spans="1:59" ht="15" customHeight="1" x14ac:dyDescent="0.25">
      <c r="A5" s="587"/>
      <c r="B5" s="588"/>
      <c r="C5" s="589"/>
      <c r="D5" s="73"/>
      <c r="E5" s="555" t="s">
        <v>667</v>
      </c>
      <c r="F5" s="556"/>
      <c r="G5" s="556"/>
      <c r="H5" s="556"/>
      <c r="I5" s="561"/>
      <c r="J5" s="561"/>
      <c r="K5" s="561"/>
      <c r="L5" s="561"/>
      <c r="M5" s="561"/>
      <c r="N5" s="561"/>
      <c r="O5" s="561"/>
      <c r="P5" s="299"/>
      <c r="Q5" s="358">
        <f>IF(SUM(Q6:Q14)&gt;0,9999,0)</f>
        <v>0</v>
      </c>
      <c r="R5" s="184"/>
      <c r="S5" s="184"/>
      <c r="T5" s="184"/>
      <c r="U5" s="184"/>
      <c r="V5" s="184"/>
      <c r="W5" s="184"/>
      <c r="X5" s="102"/>
      <c r="Y5" s="85"/>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row>
    <row r="6" spans="1:59" ht="15" customHeight="1" x14ac:dyDescent="0.25">
      <c r="A6" s="532" t="s">
        <v>8</v>
      </c>
      <c r="B6" s="533"/>
      <c r="C6" s="534"/>
      <c r="D6" s="73"/>
      <c r="E6" s="571" t="s">
        <v>690</v>
      </c>
      <c r="F6" s="572"/>
      <c r="G6" s="572"/>
      <c r="H6" s="572"/>
      <c r="I6" s="569" t="s">
        <v>692</v>
      </c>
      <c r="J6" s="570"/>
      <c r="K6" s="570"/>
      <c r="L6" s="570"/>
      <c r="M6" s="570"/>
      <c r="N6" s="570"/>
      <c r="O6" s="570"/>
      <c r="P6" s="570"/>
      <c r="Q6" s="469"/>
      <c r="R6" s="373">
        <v>616.5</v>
      </c>
      <c r="S6" s="155">
        <v>654.29999999999995</v>
      </c>
      <c r="T6" s="155">
        <v>724.86</v>
      </c>
      <c r="U6" s="156"/>
      <c r="V6" s="154">
        <f>$Q6*R6</f>
        <v>0</v>
      </c>
      <c r="W6" s="155">
        <f t="shared" ref="W6:Y9" si="0">$Q6*S6</f>
        <v>0</v>
      </c>
      <c r="X6" s="198">
        <f t="shared" si="0"/>
        <v>0</v>
      </c>
      <c r="Y6" s="103">
        <f t="shared" si="0"/>
        <v>0</v>
      </c>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row>
    <row r="7" spans="1:59" ht="15" customHeight="1" x14ac:dyDescent="0.25">
      <c r="A7" s="535"/>
      <c r="B7" s="536"/>
      <c r="C7" s="537"/>
      <c r="D7" s="73"/>
      <c r="E7" s="654" t="s">
        <v>690</v>
      </c>
      <c r="F7" s="558"/>
      <c r="G7" s="558"/>
      <c r="H7" s="663"/>
      <c r="I7" s="557" t="s">
        <v>691</v>
      </c>
      <c r="J7" s="558"/>
      <c r="K7" s="558"/>
      <c r="L7" s="558"/>
      <c r="M7" s="558"/>
      <c r="N7" s="558"/>
      <c r="O7" s="558"/>
      <c r="P7" s="558"/>
      <c r="Q7" s="469"/>
      <c r="R7" s="364">
        <v>985</v>
      </c>
      <c r="S7" s="158">
        <f>R7*1.12</f>
        <v>1103.2</v>
      </c>
      <c r="T7" s="158">
        <f>S7*1.2</f>
        <v>1323.84</v>
      </c>
      <c r="U7" s="159"/>
      <c r="V7" s="157">
        <f t="shared" ref="V7:Y14" si="1">$Q7*R7</f>
        <v>0</v>
      </c>
      <c r="W7" s="158">
        <f t="shared" si="0"/>
        <v>0</v>
      </c>
      <c r="X7" s="195">
        <f t="shared" si="0"/>
        <v>0</v>
      </c>
      <c r="Y7" s="104">
        <f t="shared" si="0"/>
        <v>0</v>
      </c>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row>
    <row r="8" spans="1:59" ht="15" customHeight="1" x14ac:dyDescent="0.25">
      <c r="A8" s="532" t="s">
        <v>843</v>
      </c>
      <c r="B8" s="533"/>
      <c r="C8" s="534"/>
      <c r="D8" s="73"/>
      <c r="E8" s="654" t="s">
        <v>690</v>
      </c>
      <c r="F8" s="558"/>
      <c r="G8" s="558"/>
      <c r="H8" s="663"/>
      <c r="I8" s="557" t="s">
        <v>693</v>
      </c>
      <c r="J8" s="558"/>
      <c r="K8" s="558"/>
      <c r="L8" s="558"/>
      <c r="M8" s="558"/>
      <c r="N8" s="558"/>
      <c r="O8" s="558"/>
      <c r="P8" s="558"/>
      <c r="Q8" s="469"/>
      <c r="R8" s="364">
        <v>1923</v>
      </c>
      <c r="S8" s="158">
        <f t="shared" ref="S8:S14" si="2">R8*1.12</f>
        <v>2153.7600000000002</v>
      </c>
      <c r="T8" s="158">
        <f t="shared" ref="T8:T14" si="3">S8*1.2</f>
        <v>2584.5120000000002</v>
      </c>
      <c r="U8" s="159"/>
      <c r="V8" s="157">
        <f t="shared" si="1"/>
        <v>0</v>
      </c>
      <c r="W8" s="158">
        <f t="shared" si="0"/>
        <v>0</v>
      </c>
      <c r="X8" s="195">
        <f t="shared" si="0"/>
        <v>0</v>
      </c>
      <c r="Y8" s="104">
        <f t="shared" si="0"/>
        <v>0</v>
      </c>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row>
    <row r="9" spans="1:59" ht="15" customHeight="1" x14ac:dyDescent="0.25">
      <c r="A9" s="535"/>
      <c r="B9" s="536"/>
      <c r="C9" s="537"/>
      <c r="D9" s="73"/>
      <c r="E9" s="552" t="s">
        <v>695</v>
      </c>
      <c r="F9" s="553"/>
      <c r="G9" s="553"/>
      <c r="H9" s="553"/>
      <c r="I9" s="557" t="s">
        <v>694</v>
      </c>
      <c r="J9" s="558"/>
      <c r="K9" s="558"/>
      <c r="L9" s="558"/>
      <c r="M9" s="558"/>
      <c r="N9" s="558"/>
      <c r="O9" s="558"/>
      <c r="P9" s="558"/>
      <c r="Q9" s="469"/>
      <c r="R9" s="364">
        <v>1531.3899999999999</v>
      </c>
      <c r="S9" s="158">
        <f t="shared" si="2"/>
        <v>1715.1568</v>
      </c>
      <c r="T9" s="158">
        <f t="shared" si="3"/>
        <v>2058.1881599999997</v>
      </c>
      <c r="U9" s="159"/>
      <c r="V9" s="157">
        <f t="shared" si="1"/>
        <v>0</v>
      </c>
      <c r="W9" s="158">
        <f t="shared" si="0"/>
        <v>0</v>
      </c>
      <c r="X9" s="195">
        <f t="shared" si="0"/>
        <v>0</v>
      </c>
      <c r="Y9" s="104">
        <f t="shared" si="0"/>
        <v>0</v>
      </c>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row>
    <row r="10" spans="1:59" ht="15" customHeight="1" x14ac:dyDescent="0.25">
      <c r="A10" s="532" t="s">
        <v>703</v>
      </c>
      <c r="B10" s="533"/>
      <c r="C10" s="534"/>
      <c r="D10" s="73"/>
      <c r="E10" s="552" t="s">
        <v>696</v>
      </c>
      <c r="F10" s="553"/>
      <c r="G10" s="553"/>
      <c r="H10" s="553"/>
      <c r="I10" s="557" t="s">
        <v>697</v>
      </c>
      <c r="J10" s="558"/>
      <c r="K10" s="558"/>
      <c r="L10" s="558"/>
      <c r="M10" s="558"/>
      <c r="N10" s="558"/>
      <c r="O10" s="558"/>
      <c r="P10" s="558"/>
      <c r="Q10" s="469"/>
      <c r="R10" s="364">
        <v>1934.3899999999999</v>
      </c>
      <c r="S10" s="158">
        <f t="shared" si="2"/>
        <v>2166.5167999999999</v>
      </c>
      <c r="T10" s="158">
        <f t="shared" si="3"/>
        <v>2599.8201599999998</v>
      </c>
      <c r="U10" s="159"/>
      <c r="V10" s="157">
        <f t="shared" si="1"/>
        <v>0</v>
      </c>
      <c r="W10" s="158">
        <f t="shared" si="1"/>
        <v>0</v>
      </c>
      <c r="X10" s="195">
        <f t="shared" si="1"/>
        <v>0</v>
      </c>
      <c r="Y10" s="104">
        <f t="shared" si="1"/>
        <v>0</v>
      </c>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row>
    <row r="11" spans="1:59" ht="15" customHeight="1" x14ac:dyDescent="0.25">
      <c r="A11" s="535"/>
      <c r="B11" s="536"/>
      <c r="C11" s="537"/>
      <c r="D11" s="73"/>
      <c r="E11" s="552" t="s">
        <v>696</v>
      </c>
      <c r="F11" s="553"/>
      <c r="G11" s="553"/>
      <c r="H11" s="553"/>
      <c r="I11" s="557" t="s">
        <v>698</v>
      </c>
      <c r="J11" s="558"/>
      <c r="K11" s="558"/>
      <c r="L11" s="558"/>
      <c r="M11" s="558"/>
      <c r="N11" s="558"/>
      <c r="O11" s="558"/>
      <c r="P11" s="558"/>
      <c r="Q11" s="469"/>
      <c r="R11" s="364">
        <v>2805.26</v>
      </c>
      <c r="S11" s="158">
        <f t="shared" si="2"/>
        <v>3141.8912000000005</v>
      </c>
      <c r="T11" s="158">
        <f t="shared" si="3"/>
        <v>3770.2694400000005</v>
      </c>
      <c r="U11" s="159"/>
      <c r="V11" s="157">
        <f t="shared" si="1"/>
        <v>0</v>
      </c>
      <c r="W11" s="158">
        <f t="shared" si="1"/>
        <v>0</v>
      </c>
      <c r="X11" s="195">
        <f t="shared" si="1"/>
        <v>0</v>
      </c>
      <c r="Y11" s="104">
        <f t="shared" si="1"/>
        <v>0</v>
      </c>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row>
    <row r="12" spans="1:59" ht="15" customHeight="1" x14ac:dyDescent="0.25">
      <c r="A12" s="532" t="s">
        <v>704</v>
      </c>
      <c r="B12" s="533"/>
      <c r="C12" s="534"/>
      <c r="D12" s="73"/>
      <c r="E12" s="552" t="s">
        <v>699</v>
      </c>
      <c r="F12" s="553"/>
      <c r="G12" s="553"/>
      <c r="H12" s="553"/>
      <c r="I12" s="557" t="s">
        <v>694</v>
      </c>
      <c r="J12" s="558"/>
      <c r="K12" s="558"/>
      <c r="L12" s="558"/>
      <c r="M12" s="558"/>
      <c r="N12" s="558"/>
      <c r="O12" s="558"/>
      <c r="P12" s="558"/>
      <c r="Q12" s="469"/>
      <c r="R12" s="364">
        <v>2997.26</v>
      </c>
      <c r="S12" s="158">
        <f t="shared" si="2"/>
        <v>3356.9312000000004</v>
      </c>
      <c r="T12" s="158">
        <f t="shared" si="3"/>
        <v>4028.3174400000003</v>
      </c>
      <c r="U12" s="159"/>
      <c r="V12" s="157">
        <f t="shared" si="1"/>
        <v>0</v>
      </c>
      <c r="W12" s="158">
        <f t="shared" si="1"/>
        <v>0</v>
      </c>
      <c r="X12" s="195">
        <f t="shared" si="1"/>
        <v>0</v>
      </c>
      <c r="Y12" s="104">
        <f t="shared" si="1"/>
        <v>0</v>
      </c>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row>
    <row r="13" spans="1:59" ht="15" customHeight="1" x14ac:dyDescent="0.25">
      <c r="A13" s="535"/>
      <c r="B13" s="536"/>
      <c r="C13" s="537"/>
      <c r="D13" s="73"/>
      <c r="E13" s="552" t="s">
        <v>700</v>
      </c>
      <c r="F13" s="553"/>
      <c r="G13" s="553"/>
      <c r="H13" s="553"/>
      <c r="I13" s="557" t="s">
        <v>697</v>
      </c>
      <c r="J13" s="558"/>
      <c r="K13" s="558"/>
      <c r="L13" s="558"/>
      <c r="M13" s="558"/>
      <c r="N13" s="558"/>
      <c r="O13" s="558"/>
      <c r="P13" s="558"/>
      <c r="Q13" s="469"/>
      <c r="R13" s="364">
        <v>3390.26</v>
      </c>
      <c r="S13" s="158">
        <f t="shared" si="2"/>
        <v>3797.0912000000008</v>
      </c>
      <c r="T13" s="158">
        <f t="shared" si="3"/>
        <v>4556.5094400000007</v>
      </c>
      <c r="U13" s="159"/>
      <c r="V13" s="157">
        <f t="shared" si="1"/>
        <v>0</v>
      </c>
      <c r="W13" s="158">
        <f t="shared" si="1"/>
        <v>0</v>
      </c>
      <c r="X13" s="195">
        <f t="shared" si="1"/>
        <v>0</v>
      </c>
      <c r="Y13" s="104">
        <f t="shared" si="1"/>
        <v>0</v>
      </c>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row>
    <row r="14" spans="1:59" ht="15" customHeight="1" x14ac:dyDescent="0.25">
      <c r="A14" s="532" t="s">
        <v>705</v>
      </c>
      <c r="B14" s="533"/>
      <c r="C14" s="534"/>
      <c r="D14" s="73"/>
      <c r="E14" s="552" t="s">
        <v>700</v>
      </c>
      <c r="F14" s="553"/>
      <c r="G14" s="553"/>
      <c r="H14" s="553"/>
      <c r="I14" s="557" t="s">
        <v>701</v>
      </c>
      <c r="J14" s="558"/>
      <c r="K14" s="558"/>
      <c r="L14" s="558"/>
      <c r="M14" s="558"/>
      <c r="N14" s="558"/>
      <c r="O14" s="558"/>
      <c r="P14" s="558"/>
      <c r="Q14" s="469"/>
      <c r="R14" s="364">
        <v>6198.48</v>
      </c>
      <c r="S14" s="158">
        <f t="shared" si="2"/>
        <v>6942.2975999999999</v>
      </c>
      <c r="T14" s="158">
        <f t="shared" si="3"/>
        <v>8330.7571200000002</v>
      </c>
      <c r="U14" s="159"/>
      <c r="V14" s="157">
        <f t="shared" si="1"/>
        <v>0</v>
      </c>
      <c r="W14" s="158">
        <f t="shared" si="1"/>
        <v>0</v>
      </c>
      <c r="X14" s="195">
        <f t="shared" si="1"/>
        <v>0</v>
      </c>
      <c r="Y14" s="104">
        <f t="shared" si="1"/>
        <v>0</v>
      </c>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row>
    <row r="15" spans="1:59" ht="15" customHeight="1" x14ac:dyDescent="0.25">
      <c r="A15" s="535"/>
      <c r="B15" s="536"/>
      <c r="C15" s="537"/>
      <c r="D15" s="73"/>
      <c r="E15" s="555" t="s">
        <v>670</v>
      </c>
      <c r="F15" s="556"/>
      <c r="G15" s="556"/>
      <c r="H15" s="556"/>
      <c r="I15" s="561"/>
      <c r="J15" s="561"/>
      <c r="K15" s="561"/>
      <c r="L15" s="561"/>
      <c r="M15" s="561"/>
      <c r="N15" s="561"/>
      <c r="O15" s="561"/>
      <c r="P15" s="299"/>
      <c r="Q15" s="358">
        <f>IF(SUM(Q16:Q27)&gt;0,9999,0)</f>
        <v>0</v>
      </c>
      <c r="R15" s="184"/>
      <c r="S15" s="184"/>
      <c r="T15" s="184"/>
      <c r="U15" s="184"/>
      <c r="V15" s="184"/>
      <c r="W15" s="184"/>
      <c r="X15" s="226"/>
      <c r="Y15" s="85"/>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row>
    <row r="16" spans="1:59" ht="15" customHeight="1" x14ac:dyDescent="0.25">
      <c r="A16" s="532" t="s">
        <v>706</v>
      </c>
      <c r="B16" s="533"/>
      <c r="C16" s="534"/>
      <c r="D16" s="73"/>
      <c r="E16" s="657" t="s">
        <v>671</v>
      </c>
      <c r="F16" s="681"/>
      <c r="G16" s="681"/>
      <c r="H16" s="682"/>
      <c r="I16" s="569" t="s">
        <v>672</v>
      </c>
      <c r="J16" s="570"/>
      <c r="K16" s="570"/>
      <c r="L16" s="570"/>
      <c r="M16" s="570"/>
      <c r="N16" s="570"/>
      <c r="O16" s="570"/>
      <c r="P16" s="664"/>
      <c r="Q16" s="469"/>
      <c r="R16" s="364">
        <v>874.13</v>
      </c>
      <c r="S16" s="158">
        <v>874.13</v>
      </c>
      <c r="T16" s="158">
        <v>874.13</v>
      </c>
      <c r="U16" s="159"/>
      <c r="V16" s="157">
        <f t="shared" ref="V16:V27" si="4">$Q16*R16</f>
        <v>0</v>
      </c>
      <c r="W16" s="158">
        <f t="shared" ref="W16:W27" si="5">$Q16*S16</f>
        <v>0</v>
      </c>
      <c r="X16" s="195">
        <f t="shared" ref="X16:X27" si="6">$Q16*T16</f>
        <v>0</v>
      </c>
      <c r="Y16" s="104">
        <f t="shared" ref="Y16:Y27" si="7">$Q16*U16</f>
        <v>0</v>
      </c>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row>
    <row r="17" spans="1:59" ht="15" customHeight="1" x14ac:dyDescent="0.25">
      <c r="A17" s="535"/>
      <c r="B17" s="536"/>
      <c r="C17" s="537"/>
      <c r="D17" s="73"/>
      <c r="E17" s="683" t="s">
        <v>673</v>
      </c>
      <c r="F17" s="684"/>
      <c r="G17" s="684"/>
      <c r="H17" s="685"/>
      <c r="I17" s="557" t="s">
        <v>672</v>
      </c>
      <c r="J17" s="558"/>
      <c r="K17" s="558"/>
      <c r="L17" s="558"/>
      <c r="M17" s="558"/>
      <c r="N17" s="558"/>
      <c r="O17" s="558"/>
      <c r="P17" s="609"/>
      <c r="Q17" s="469"/>
      <c r="R17" s="364">
        <v>936.63</v>
      </c>
      <c r="S17" s="158">
        <v>936.63</v>
      </c>
      <c r="T17" s="158">
        <v>936.63</v>
      </c>
      <c r="U17" s="159"/>
      <c r="V17" s="157">
        <f t="shared" ref="V17:V22" si="8">$Q17*R17</f>
        <v>0</v>
      </c>
      <c r="W17" s="158">
        <f t="shared" ref="W17:W22" si="9">$Q17*S17</f>
        <v>0</v>
      </c>
      <c r="X17" s="195">
        <f t="shared" ref="X17:X22" si="10">$Q17*T17</f>
        <v>0</v>
      </c>
      <c r="Y17" s="104">
        <f t="shared" ref="Y17:Y22" si="11">$Q17*U17</f>
        <v>0</v>
      </c>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row>
    <row r="18" spans="1:59" ht="15" customHeight="1" x14ac:dyDescent="0.25">
      <c r="A18" s="532" t="s">
        <v>707</v>
      </c>
      <c r="B18" s="533"/>
      <c r="C18" s="534"/>
      <c r="D18" s="73"/>
      <c r="E18" s="654" t="s">
        <v>674</v>
      </c>
      <c r="F18" s="558"/>
      <c r="G18" s="558"/>
      <c r="H18" s="663"/>
      <c r="I18" s="557" t="s">
        <v>675</v>
      </c>
      <c r="J18" s="558"/>
      <c r="K18" s="558"/>
      <c r="L18" s="558"/>
      <c r="M18" s="558"/>
      <c r="N18" s="558"/>
      <c r="O18" s="558"/>
      <c r="P18" s="609"/>
      <c r="Q18" s="469"/>
      <c r="R18" s="364">
        <v>649.13</v>
      </c>
      <c r="S18" s="158">
        <v>649.13</v>
      </c>
      <c r="T18" s="158">
        <v>649.13</v>
      </c>
      <c r="U18" s="159"/>
      <c r="V18" s="157">
        <f t="shared" si="8"/>
        <v>0</v>
      </c>
      <c r="W18" s="158">
        <f t="shared" si="9"/>
        <v>0</v>
      </c>
      <c r="X18" s="195">
        <f t="shared" si="10"/>
        <v>0</v>
      </c>
      <c r="Y18" s="104">
        <f t="shared" si="11"/>
        <v>0</v>
      </c>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row>
    <row r="19" spans="1:59" ht="15" customHeight="1" x14ac:dyDescent="0.25">
      <c r="A19" s="535"/>
      <c r="B19" s="536"/>
      <c r="C19" s="537"/>
      <c r="D19" s="73"/>
      <c r="E19" s="654" t="s">
        <v>676</v>
      </c>
      <c r="F19" s="558"/>
      <c r="G19" s="558"/>
      <c r="H19" s="663"/>
      <c r="I19" s="557" t="s">
        <v>675</v>
      </c>
      <c r="J19" s="558"/>
      <c r="K19" s="558"/>
      <c r="L19" s="558"/>
      <c r="M19" s="558"/>
      <c r="N19" s="558"/>
      <c r="O19" s="558"/>
      <c r="P19" s="609"/>
      <c r="Q19" s="469"/>
      <c r="R19" s="364">
        <v>708.75</v>
      </c>
      <c r="S19" s="158">
        <v>708.75</v>
      </c>
      <c r="T19" s="158">
        <v>708.75</v>
      </c>
      <c r="U19" s="159"/>
      <c r="V19" s="157">
        <f t="shared" si="8"/>
        <v>0</v>
      </c>
      <c r="W19" s="158">
        <f t="shared" si="9"/>
        <v>0</v>
      </c>
      <c r="X19" s="195">
        <f t="shared" si="10"/>
        <v>0</v>
      </c>
      <c r="Y19" s="104">
        <f t="shared" si="11"/>
        <v>0</v>
      </c>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row>
    <row r="20" spans="1:59" ht="15" customHeight="1" x14ac:dyDescent="0.25">
      <c r="A20" s="591" t="s">
        <v>708</v>
      </c>
      <c r="B20" s="592"/>
      <c r="C20" s="593"/>
      <c r="D20" s="73"/>
      <c r="E20" s="654" t="s">
        <v>679</v>
      </c>
      <c r="F20" s="558"/>
      <c r="G20" s="558"/>
      <c r="H20" s="663"/>
      <c r="I20" s="557" t="s">
        <v>680</v>
      </c>
      <c r="J20" s="558"/>
      <c r="K20" s="558"/>
      <c r="L20" s="558"/>
      <c r="M20" s="558"/>
      <c r="N20" s="558"/>
      <c r="O20" s="558"/>
      <c r="P20" s="609"/>
      <c r="Q20" s="469"/>
      <c r="R20" s="364">
        <v>590.63</v>
      </c>
      <c r="S20" s="158">
        <v>590.63</v>
      </c>
      <c r="T20" s="158">
        <v>590.63</v>
      </c>
      <c r="U20" s="159"/>
      <c r="V20" s="157">
        <f t="shared" si="8"/>
        <v>0</v>
      </c>
      <c r="W20" s="158">
        <f t="shared" si="9"/>
        <v>0</v>
      </c>
      <c r="X20" s="195">
        <f t="shared" si="10"/>
        <v>0</v>
      </c>
      <c r="Y20" s="104">
        <f t="shared" si="11"/>
        <v>0</v>
      </c>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row>
    <row r="21" spans="1:59" ht="15" customHeight="1" x14ac:dyDescent="0.25">
      <c r="A21" s="594"/>
      <c r="B21" s="595"/>
      <c r="C21" s="596"/>
      <c r="D21" s="73"/>
      <c r="E21" s="654" t="s">
        <v>677</v>
      </c>
      <c r="F21" s="558"/>
      <c r="G21" s="558"/>
      <c r="H21" s="663"/>
      <c r="I21" s="557" t="s">
        <v>678</v>
      </c>
      <c r="J21" s="558"/>
      <c r="K21" s="558"/>
      <c r="L21" s="558"/>
      <c r="M21" s="558"/>
      <c r="N21" s="558"/>
      <c r="O21" s="558"/>
      <c r="P21" s="609"/>
      <c r="Q21" s="469"/>
      <c r="R21" s="364">
        <v>826.88</v>
      </c>
      <c r="S21" s="158">
        <v>826.88</v>
      </c>
      <c r="T21" s="158">
        <v>826.88</v>
      </c>
      <c r="U21" s="159"/>
      <c r="V21" s="157">
        <f t="shared" si="8"/>
        <v>0</v>
      </c>
      <c r="W21" s="158">
        <f t="shared" si="9"/>
        <v>0</v>
      </c>
      <c r="X21" s="195">
        <f t="shared" si="10"/>
        <v>0</v>
      </c>
      <c r="Y21" s="104">
        <f t="shared" si="11"/>
        <v>0</v>
      </c>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row>
    <row r="22" spans="1:59" ht="15" customHeight="1" x14ac:dyDescent="0.25">
      <c r="A22" s="584" t="s">
        <v>14</v>
      </c>
      <c r="B22" s="585"/>
      <c r="C22" s="586"/>
      <c r="D22" s="73"/>
      <c r="E22" s="654" t="s">
        <v>681</v>
      </c>
      <c r="F22" s="558"/>
      <c r="G22" s="558"/>
      <c r="H22" s="663"/>
      <c r="I22" s="557" t="s">
        <v>682</v>
      </c>
      <c r="J22" s="558"/>
      <c r="K22" s="558"/>
      <c r="L22" s="558"/>
      <c r="M22" s="558"/>
      <c r="N22" s="558"/>
      <c r="O22" s="558"/>
      <c r="P22" s="609"/>
      <c r="Q22" s="469"/>
      <c r="R22" s="364">
        <v>72</v>
      </c>
      <c r="S22" s="158">
        <v>72</v>
      </c>
      <c r="T22" s="158">
        <v>72</v>
      </c>
      <c r="U22" s="159"/>
      <c r="V22" s="157">
        <f t="shared" si="8"/>
        <v>0</v>
      </c>
      <c r="W22" s="158">
        <f t="shared" si="9"/>
        <v>0</v>
      </c>
      <c r="X22" s="195">
        <f t="shared" si="10"/>
        <v>0</v>
      </c>
      <c r="Y22" s="104">
        <f t="shared" si="11"/>
        <v>0</v>
      </c>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row>
    <row r="23" spans="1:59" ht="15" customHeight="1" x14ac:dyDescent="0.25">
      <c r="A23" s="587"/>
      <c r="B23" s="588"/>
      <c r="C23" s="589"/>
      <c r="D23" s="73"/>
      <c r="E23" s="654" t="s">
        <v>683</v>
      </c>
      <c r="F23" s="558"/>
      <c r="G23" s="558"/>
      <c r="H23" s="663"/>
      <c r="I23" s="557" t="s">
        <v>682</v>
      </c>
      <c r="J23" s="558"/>
      <c r="K23" s="558"/>
      <c r="L23" s="558"/>
      <c r="M23" s="558"/>
      <c r="N23" s="558"/>
      <c r="O23" s="558"/>
      <c r="P23" s="609"/>
      <c r="Q23" s="469"/>
      <c r="R23" s="364">
        <v>109.13</v>
      </c>
      <c r="S23" s="158">
        <v>109.13</v>
      </c>
      <c r="T23" s="158">
        <v>109.13</v>
      </c>
      <c r="U23" s="159"/>
      <c r="V23" s="157">
        <f t="shared" si="4"/>
        <v>0</v>
      </c>
      <c r="W23" s="158">
        <f t="shared" si="5"/>
        <v>0</v>
      </c>
      <c r="X23" s="195">
        <f t="shared" si="6"/>
        <v>0</v>
      </c>
      <c r="Y23" s="104">
        <f t="shared" si="7"/>
        <v>0</v>
      </c>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row>
    <row r="24" spans="1:59" ht="15" customHeight="1" x14ac:dyDescent="0.25">
      <c r="A24" s="584" t="s">
        <v>17</v>
      </c>
      <c r="B24" s="585"/>
      <c r="C24" s="586"/>
      <c r="D24" s="73"/>
      <c r="E24" s="654" t="s">
        <v>684</v>
      </c>
      <c r="F24" s="558"/>
      <c r="G24" s="558"/>
      <c r="H24" s="663"/>
      <c r="I24" s="557" t="s">
        <v>685</v>
      </c>
      <c r="J24" s="558"/>
      <c r="K24" s="558"/>
      <c r="L24" s="558"/>
      <c r="M24" s="558"/>
      <c r="N24" s="558"/>
      <c r="O24" s="558"/>
      <c r="P24" s="609"/>
      <c r="Q24" s="469"/>
      <c r="R24" s="364">
        <v>13.5</v>
      </c>
      <c r="S24" s="158">
        <v>13.5</v>
      </c>
      <c r="T24" s="158">
        <v>13.5</v>
      </c>
      <c r="U24" s="159"/>
      <c r="V24" s="157">
        <f t="shared" si="4"/>
        <v>0</v>
      </c>
      <c r="W24" s="158">
        <f t="shared" si="5"/>
        <v>0</v>
      </c>
      <c r="X24" s="195">
        <f t="shared" si="6"/>
        <v>0</v>
      </c>
      <c r="Y24" s="104">
        <f t="shared" si="7"/>
        <v>0</v>
      </c>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row>
    <row r="25" spans="1:59" ht="15" customHeight="1" x14ac:dyDescent="0.25">
      <c r="A25" s="587"/>
      <c r="B25" s="588"/>
      <c r="C25" s="589"/>
      <c r="D25" s="73"/>
      <c r="E25" s="654" t="s">
        <v>686</v>
      </c>
      <c r="F25" s="558"/>
      <c r="G25" s="558"/>
      <c r="H25" s="663"/>
      <c r="I25" s="557" t="s">
        <v>685</v>
      </c>
      <c r="J25" s="558"/>
      <c r="K25" s="558"/>
      <c r="L25" s="558"/>
      <c r="M25" s="558"/>
      <c r="N25" s="558"/>
      <c r="O25" s="558"/>
      <c r="P25" s="609"/>
      <c r="Q25" s="469"/>
      <c r="R25" s="364">
        <v>200.25</v>
      </c>
      <c r="S25" s="158">
        <v>200.25</v>
      </c>
      <c r="T25" s="158">
        <v>200.25</v>
      </c>
      <c r="U25" s="159"/>
      <c r="V25" s="157">
        <f t="shared" si="4"/>
        <v>0</v>
      </c>
      <c r="W25" s="158">
        <f t="shared" si="5"/>
        <v>0</v>
      </c>
      <c r="X25" s="195">
        <f t="shared" si="6"/>
        <v>0</v>
      </c>
      <c r="Y25" s="104">
        <f t="shared" si="7"/>
        <v>0</v>
      </c>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row>
    <row r="26" spans="1:59" ht="15" customHeight="1" x14ac:dyDescent="0.25">
      <c r="A26" s="584" t="s">
        <v>19</v>
      </c>
      <c r="B26" s="585"/>
      <c r="C26" s="586"/>
      <c r="D26" s="73"/>
      <c r="E26" s="654" t="s">
        <v>687</v>
      </c>
      <c r="F26" s="558"/>
      <c r="G26" s="558"/>
      <c r="H26" s="663"/>
      <c r="I26" s="557" t="s">
        <v>688</v>
      </c>
      <c r="J26" s="558"/>
      <c r="K26" s="558"/>
      <c r="L26" s="558"/>
      <c r="M26" s="558"/>
      <c r="N26" s="558"/>
      <c r="O26" s="558"/>
      <c r="P26" s="609"/>
      <c r="Q26" s="469"/>
      <c r="R26" s="364">
        <v>193.5</v>
      </c>
      <c r="S26" s="158">
        <v>193.5</v>
      </c>
      <c r="T26" s="158">
        <v>193.5</v>
      </c>
      <c r="U26" s="159"/>
      <c r="V26" s="157">
        <f t="shared" si="4"/>
        <v>0</v>
      </c>
      <c r="W26" s="158">
        <f t="shared" si="5"/>
        <v>0</v>
      </c>
      <c r="X26" s="195">
        <f t="shared" si="6"/>
        <v>0</v>
      </c>
      <c r="Y26" s="104">
        <f t="shared" si="7"/>
        <v>0</v>
      </c>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row>
    <row r="27" spans="1:59" ht="15" customHeight="1" x14ac:dyDescent="0.25">
      <c r="A27" s="587"/>
      <c r="B27" s="588"/>
      <c r="C27" s="589"/>
      <c r="D27" s="73"/>
      <c r="E27" s="655" t="s">
        <v>689</v>
      </c>
      <c r="F27" s="560"/>
      <c r="G27" s="560"/>
      <c r="H27" s="675"/>
      <c r="I27" s="559" t="s">
        <v>688</v>
      </c>
      <c r="J27" s="560"/>
      <c r="K27" s="560"/>
      <c r="L27" s="560"/>
      <c r="M27" s="560"/>
      <c r="N27" s="560"/>
      <c r="O27" s="560"/>
      <c r="P27" s="676"/>
      <c r="Q27" s="469"/>
      <c r="R27" s="364">
        <v>223.88</v>
      </c>
      <c r="S27" s="158">
        <v>223.88</v>
      </c>
      <c r="T27" s="158">
        <v>223.88</v>
      </c>
      <c r="U27" s="159"/>
      <c r="V27" s="157">
        <f t="shared" si="4"/>
        <v>0</v>
      </c>
      <c r="W27" s="158">
        <f t="shared" si="5"/>
        <v>0</v>
      </c>
      <c r="X27" s="195">
        <f t="shared" si="6"/>
        <v>0</v>
      </c>
      <c r="Y27" s="104">
        <f t="shared" si="7"/>
        <v>0</v>
      </c>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row>
    <row r="28" spans="1:59" ht="15" customHeight="1" x14ac:dyDescent="0.25">
      <c r="D28" s="73"/>
      <c r="E28" s="555" t="s">
        <v>656</v>
      </c>
      <c r="F28" s="556"/>
      <c r="G28" s="556"/>
      <c r="H28" s="556"/>
      <c r="I28" s="561"/>
      <c r="J28" s="561"/>
      <c r="K28" s="561"/>
      <c r="L28" s="561"/>
      <c r="M28" s="561"/>
      <c r="N28" s="561"/>
      <c r="O28" s="561"/>
      <c r="P28" s="299"/>
      <c r="Q28" s="358">
        <f>IF(SUM(Q29:Q30)&gt;0,9999,0)</f>
        <v>0</v>
      </c>
      <c r="R28" s="184"/>
      <c r="S28" s="184"/>
      <c r="T28" s="184"/>
      <c r="U28" s="184"/>
      <c r="V28" s="184"/>
      <c r="W28" s="184"/>
      <c r="X28" s="226"/>
      <c r="Y28" s="85"/>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row>
    <row r="29" spans="1:59" ht="15" customHeight="1" x14ac:dyDescent="0.25">
      <c r="D29" s="73"/>
      <c r="E29" s="571" t="s">
        <v>668</v>
      </c>
      <c r="F29" s="572"/>
      <c r="G29" s="572"/>
      <c r="H29" s="572"/>
      <c r="I29" s="569"/>
      <c r="J29" s="570"/>
      <c r="K29" s="570"/>
      <c r="L29" s="570"/>
      <c r="M29" s="570"/>
      <c r="N29" s="570"/>
      <c r="O29" s="570"/>
      <c r="P29" s="570"/>
      <c r="Q29" s="469"/>
      <c r="R29" s="380" t="s">
        <v>657</v>
      </c>
      <c r="S29" s="228" t="str">
        <f>IFERROR(R29*1.12, R29)</f>
        <v>POA</v>
      </c>
      <c r="T29" s="228" t="str">
        <f t="shared" ref="T29:U30" si="12">IFERROR(S29*1.12, S29)</f>
        <v>POA</v>
      </c>
      <c r="U29" s="228" t="str">
        <f t="shared" si="12"/>
        <v>POA</v>
      </c>
      <c r="V29" s="227" t="str">
        <f>IFERROR($Q29*R29,R29)</f>
        <v>POA</v>
      </c>
      <c r="W29" s="228" t="str">
        <f t="shared" ref="W29:Y30" si="13">IFERROR($Q29*S29,S29)</f>
        <v>POA</v>
      </c>
      <c r="X29" s="229" t="str">
        <f t="shared" si="13"/>
        <v>POA</v>
      </c>
      <c r="Y29" s="105" t="str">
        <f t="shared" si="13"/>
        <v>POA</v>
      </c>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row>
    <row r="30" spans="1:59" ht="15" customHeight="1" x14ac:dyDescent="0.25">
      <c r="A30" s="539" t="s">
        <v>24</v>
      </c>
      <c r="B30" s="539"/>
      <c r="C30" s="539"/>
      <c r="D30" s="73"/>
      <c r="E30" s="686" t="s">
        <v>669</v>
      </c>
      <c r="F30" s="623"/>
      <c r="G30" s="623"/>
      <c r="H30" s="623"/>
      <c r="I30" s="624"/>
      <c r="J30" s="625"/>
      <c r="K30" s="625"/>
      <c r="L30" s="625"/>
      <c r="M30" s="625"/>
      <c r="N30" s="625"/>
      <c r="O30" s="625"/>
      <c r="P30" s="625"/>
      <c r="Q30" s="472"/>
      <c r="R30" s="381" t="s">
        <v>657</v>
      </c>
      <c r="S30" s="231" t="str">
        <f>IFERROR(R30*1.12, R30)</f>
        <v>POA</v>
      </c>
      <c r="T30" s="231" t="str">
        <f t="shared" si="12"/>
        <v>POA</v>
      </c>
      <c r="U30" s="231" t="str">
        <f t="shared" si="12"/>
        <v>POA</v>
      </c>
      <c r="V30" s="230" t="str">
        <f>IFERROR($Q30*R30,R30)</f>
        <v>POA</v>
      </c>
      <c r="W30" s="231" t="str">
        <f t="shared" si="13"/>
        <v>POA</v>
      </c>
      <c r="X30" s="232" t="str">
        <f t="shared" si="13"/>
        <v>POA</v>
      </c>
      <c r="Y30" s="106" t="str">
        <f t="shared" si="13"/>
        <v>POA</v>
      </c>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row>
    <row r="31" spans="1:59" ht="15" customHeight="1" x14ac:dyDescent="0.25">
      <c r="A31" s="132" t="s">
        <v>98</v>
      </c>
      <c r="B31" s="76"/>
      <c r="C31" s="76"/>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row>
    <row r="32" spans="1:59" ht="15" customHeight="1" x14ac:dyDescent="0.25">
      <c r="A32" s="77" t="s">
        <v>26</v>
      </c>
      <c r="B32" s="76"/>
      <c r="C32" s="76"/>
      <c r="D32" s="73"/>
      <c r="E32" s="146" t="s">
        <v>658</v>
      </c>
      <c r="F32" s="134"/>
      <c r="G32" s="134"/>
      <c r="H32" s="134"/>
      <c r="I32" s="134"/>
      <c r="J32" s="134"/>
      <c r="K32" s="134"/>
      <c r="L32" s="134"/>
      <c r="M32" s="134"/>
      <c r="N32" s="134"/>
      <c r="O32" s="134"/>
      <c r="P32" s="134"/>
      <c r="Q32" s="134"/>
      <c r="R32" s="134"/>
      <c r="S32" s="134"/>
      <c r="T32" s="134"/>
      <c r="U32" s="134"/>
      <c r="V32" s="134"/>
      <c r="W32" s="134"/>
      <c r="X32" s="134"/>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row>
    <row r="33" spans="1:59" ht="15" customHeight="1" x14ac:dyDescent="0.25">
      <c r="A33" s="77" t="s">
        <v>27</v>
      </c>
      <c r="B33" s="76"/>
      <c r="C33" s="76"/>
      <c r="D33" s="73"/>
      <c r="E33" s="134" t="s">
        <v>659</v>
      </c>
      <c r="F33" s="134"/>
      <c r="G33" s="134"/>
      <c r="H33" s="134"/>
      <c r="I33" s="134"/>
      <c r="J33" s="134"/>
      <c r="K33" s="134"/>
      <c r="L33" s="134"/>
      <c r="M33" s="134"/>
      <c r="N33" s="138"/>
      <c r="O33" s="138"/>
      <c r="P33" s="134"/>
      <c r="Q33" s="134"/>
      <c r="R33" s="134"/>
      <c r="S33" s="134"/>
      <c r="T33" s="134"/>
      <c r="U33" s="134"/>
      <c r="V33" s="134"/>
      <c r="W33" s="134"/>
      <c r="X33" s="134"/>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row>
    <row r="34" spans="1:59" ht="15" customHeight="1" x14ac:dyDescent="0.25">
      <c r="A34" s="77" t="s">
        <v>28</v>
      </c>
      <c r="B34" s="76"/>
      <c r="C34" s="76"/>
      <c r="D34" s="73"/>
      <c r="E34" s="134"/>
      <c r="F34" s="134"/>
      <c r="G34" s="134"/>
      <c r="H34" s="134"/>
      <c r="I34" s="134"/>
      <c r="J34" s="134"/>
      <c r="K34" s="134"/>
      <c r="L34" s="134"/>
      <c r="M34" s="134"/>
      <c r="N34" s="134"/>
      <c r="O34" s="134"/>
      <c r="P34" s="134"/>
      <c r="Q34" s="134"/>
      <c r="R34" s="134"/>
      <c r="S34" s="134"/>
      <c r="T34" s="134"/>
      <c r="U34" s="134"/>
      <c r="V34" s="134"/>
      <c r="W34" s="134"/>
      <c r="X34" s="134"/>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row>
    <row r="35" spans="1:59" ht="15" customHeight="1" x14ac:dyDescent="0.25">
      <c r="A35" s="77" t="s">
        <v>29</v>
      </c>
      <c r="B35" s="76"/>
      <c r="C35" s="76"/>
      <c r="D35" s="73"/>
      <c r="E35" s="147" t="s">
        <v>660</v>
      </c>
      <c r="F35" s="147"/>
      <c r="G35" s="147"/>
      <c r="H35" s="147"/>
      <c r="I35" s="148"/>
      <c r="J35" s="148"/>
      <c r="K35" s="148"/>
      <c r="L35" s="148"/>
      <c r="M35" s="148"/>
      <c r="N35" s="148"/>
      <c r="O35" s="148"/>
      <c r="P35" s="148"/>
      <c r="Q35" s="148"/>
      <c r="R35" s="148"/>
      <c r="S35" s="148"/>
      <c r="T35" s="148"/>
      <c r="U35" s="148"/>
      <c r="V35" s="148"/>
      <c r="W35" s="148"/>
      <c r="X35" s="148"/>
      <c r="Y35" s="107"/>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row>
    <row r="36" spans="1:59" ht="15" customHeight="1" x14ac:dyDescent="0.25">
      <c r="A36" s="77" t="s">
        <v>30</v>
      </c>
      <c r="B36" s="76"/>
      <c r="C36" s="76"/>
      <c r="D36" s="73"/>
      <c r="E36" s="148"/>
      <c r="F36" s="148"/>
      <c r="G36" s="148"/>
      <c r="H36" s="148"/>
      <c r="I36" s="148"/>
      <c r="J36" s="148"/>
      <c r="K36" s="148"/>
      <c r="L36" s="148"/>
      <c r="M36" s="148"/>
      <c r="N36" s="148"/>
      <c r="O36" s="148"/>
      <c r="P36" s="148"/>
      <c r="Q36" s="148"/>
      <c r="R36" s="148"/>
      <c r="S36" s="148"/>
      <c r="T36" s="148"/>
      <c r="U36" s="148"/>
      <c r="V36" s="148"/>
      <c r="W36" s="148"/>
      <c r="X36" s="148"/>
      <c r="Y36" s="107"/>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row>
    <row r="37" spans="1:59" ht="15" customHeight="1" x14ac:dyDescent="0.25">
      <c r="A37" s="83"/>
      <c r="B37" s="76"/>
      <c r="C37" s="76"/>
      <c r="D37" s="73"/>
      <c r="E37" s="149" t="s">
        <v>661</v>
      </c>
      <c r="F37" s="148"/>
      <c r="G37" s="148"/>
      <c r="H37" s="148"/>
      <c r="I37" s="148"/>
      <c r="J37" s="148"/>
      <c r="K37" s="148"/>
      <c r="L37" s="148"/>
      <c r="M37" s="148"/>
      <c r="N37" s="148"/>
      <c r="O37" s="148"/>
      <c r="P37" s="148"/>
      <c r="Q37" s="148"/>
      <c r="R37" s="148"/>
      <c r="S37" s="148"/>
      <c r="T37" s="148"/>
      <c r="U37" s="148"/>
      <c r="V37" s="148"/>
      <c r="W37" s="148"/>
      <c r="X37" s="148"/>
      <c r="Y37" s="107"/>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row>
    <row r="38" spans="1:59" ht="15" customHeight="1" x14ac:dyDescent="0.25">
      <c r="A38" s="540" t="s">
        <v>830</v>
      </c>
      <c r="B38" s="540"/>
      <c r="C38" s="540"/>
      <c r="D38" s="73"/>
      <c r="E38" s="147" t="s">
        <v>662</v>
      </c>
      <c r="F38" s="148"/>
      <c r="G38" s="148"/>
      <c r="H38" s="148"/>
      <c r="I38" s="148"/>
      <c r="J38" s="148"/>
      <c r="K38" s="148"/>
      <c r="L38" s="148"/>
      <c r="M38" s="148"/>
      <c r="N38" s="148"/>
      <c r="O38" s="148"/>
      <c r="P38" s="148"/>
      <c r="Q38" s="148"/>
      <c r="R38" s="148"/>
      <c r="S38" s="148"/>
      <c r="T38" s="148"/>
      <c r="U38" s="148"/>
      <c r="V38" s="148"/>
      <c r="W38" s="148"/>
      <c r="X38" s="148"/>
      <c r="Y38" s="107"/>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row>
    <row r="39" spans="1:59" ht="15" customHeight="1" x14ac:dyDescent="0.25">
      <c r="A39" s="540"/>
      <c r="B39" s="540"/>
      <c r="C39" s="540"/>
      <c r="D39" s="73"/>
      <c r="E39" s="134"/>
      <c r="F39" s="134"/>
      <c r="G39" s="134"/>
      <c r="H39" s="134"/>
      <c r="I39" s="134"/>
      <c r="J39" s="134"/>
      <c r="K39" s="134"/>
      <c r="L39" s="134"/>
      <c r="M39" s="134"/>
      <c r="N39" s="134"/>
      <c r="O39" s="134"/>
      <c r="P39" s="134"/>
      <c r="Q39" s="134"/>
      <c r="R39" s="134"/>
      <c r="S39" s="134"/>
      <c r="T39" s="134"/>
      <c r="U39" s="134"/>
      <c r="V39" s="134"/>
      <c r="W39" s="134"/>
      <c r="X39" s="134"/>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row>
    <row r="40" spans="1:59" ht="15" customHeight="1" x14ac:dyDescent="0.25">
      <c r="A40" s="538" t="s">
        <v>31</v>
      </c>
      <c r="B40" s="538"/>
      <c r="C40" s="538"/>
      <c r="D40" s="73"/>
      <c r="E40" s="134" t="s">
        <v>716</v>
      </c>
      <c r="F40" s="134"/>
      <c r="G40" s="134"/>
      <c r="H40" s="134"/>
      <c r="I40" s="134"/>
      <c r="J40" s="134"/>
      <c r="K40" s="134"/>
      <c r="L40" s="134"/>
      <c r="M40" s="134"/>
      <c r="N40" s="134"/>
      <c r="O40" s="134"/>
      <c r="P40" s="134"/>
      <c r="Q40" s="134"/>
      <c r="R40" s="134"/>
      <c r="S40" s="134"/>
      <c r="T40" s="134"/>
      <c r="U40" s="134"/>
      <c r="V40" s="134"/>
      <c r="W40" s="134"/>
      <c r="X40" s="134"/>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row>
    <row r="41" spans="1:59" ht="15" customHeight="1" x14ac:dyDescent="0.25">
      <c r="A41" s="538"/>
      <c r="B41" s="538"/>
      <c r="C41" s="538"/>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row>
    <row r="42" spans="1:59" ht="15" customHeight="1" x14ac:dyDescent="0.25">
      <c r="A42" s="75"/>
      <c r="B42" s="75"/>
      <c r="C42" s="75"/>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row>
    <row r="43" spans="1:59" ht="15" customHeight="1" x14ac:dyDescent="0.25">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row>
    <row r="44" spans="1:59" ht="15" customHeight="1" x14ac:dyDescent="0.25">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row>
    <row r="45" spans="1:59" ht="15" customHeight="1" x14ac:dyDescent="0.25">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row>
    <row r="46" spans="1:59" ht="15" customHeight="1" x14ac:dyDescent="0.25">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row>
    <row r="47" spans="1:59" ht="15" customHeight="1" x14ac:dyDescent="0.25">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row>
    <row r="48" spans="1:59" ht="15" customHeight="1" x14ac:dyDescent="0.25">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row>
    <row r="49" spans="4:59" ht="15" customHeight="1" x14ac:dyDescent="0.25">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row>
    <row r="50" spans="4:59" ht="15" customHeight="1" x14ac:dyDescent="0.25">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row>
    <row r="51" spans="4:59" ht="15" customHeight="1" x14ac:dyDescent="0.25">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row>
    <row r="52" spans="4:59" ht="15" customHeight="1" x14ac:dyDescent="0.25">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row>
    <row r="53" spans="4:59" ht="15" customHeight="1" x14ac:dyDescent="0.25">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row>
    <row r="54" spans="4:59" ht="15" customHeight="1" x14ac:dyDescent="0.25">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row>
    <row r="55" spans="4:59" ht="15" customHeight="1" x14ac:dyDescent="0.25">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row>
    <row r="56" spans="4:59" ht="15" customHeight="1" x14ac:dyDescent="0.25">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row>
    <row r="57" spans="4:59" ht="15" customHeight="1" x14ac:dyDescent="0.25">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row>
    <row r="58" spans="4:59" ht="15" customHeight="1" x14ac:dyDescent="0.25">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row>
    <row r="59" spans="4:59" ht="15" customHeight="1" x14ac:dyDescent="0.25">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row>
    <row r="60" spans="4:59" ht="15" customHeight="1" x14ac:dyDescent="0.25">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row>
    <row r="61" spans="4:59" ht="15" customHeight="1" x14ac:dyDescent="0.25">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row>
    <row r="62" spans="4:59" ht="15" customHeight="1" x14ac:dyDescent="0.25">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row>
    <row r="63" spans="4:59" ht="15" customHeight="1" x14ac:dyDescent="0.25">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row>
    <row r="64" spans="4:59" ht="15" customHeight="1" x14ac:dyDescent="0.25">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row>
    <row r="65" spans="4:59" ht="15" customHeight="1" x14ac:dyDescent="0.25">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row>
    <row r="66" spans="4:59" ht="15" customHeight="1" x14ac:dyDescent="0.25">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row>
    <row r="67" spans="4:59" ht="15" customHeight="1" x14ac:dyDescent="0.25">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row>
    <row r="68" spans="4:59" ht="15" customHeight="1" x14ac:dyDescent="0.25">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row>
    <row r="69" spans="4:59" ht="15" customHeight="1" x14ac:dyDescent="0.25">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row>
    <row r="70" spans="4:59" ht="15" customHeight="1" x14ac:dyDescent="0.25">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row>
    <row r="71" spans="4:59" ht="15" customHeight="1" x14ac:dyDescent="0.25">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row>
    <row r="72" spans="4:59" ht="15" customHeight="1" x14ac:dyDescent="0.25">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row>
    <row r="73" spans="4:59" ht="15" customHeight="1" x14ac:dyDescent="0.25">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row>
    <row r="74" spans="4:59" ht="15" customHeight="1" x14ac:dyDescent="0.25">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row>
    <row r="75" spans="4:59" ht="15" customHeight="1" x14ac:dyDescent="0.25">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row>
    <row r="76" spans="4:59" ht="15" customHeight="1" x14ac:dyDescent="0.25">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row>
    <row r="77" spans="4:59" ht="15" customHeight="1" x14ac:dyDescent="0.25">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row>
    <row r="78" spans="4:59" ht="15" customHeight="1" x14ac:dyDescent="0.25">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row>
    <row r="79" spans="4:59" ht="15" customHeight="1" x14ac:dyDescent="0.25">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row>
    <row r="80" spans="4:59" ht="15" customHeight="1" x14ac:dyDescent="0.25">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row>
    <row r="81" spans="4:59" ht="15" customHeight="1" x14ac:dyDescent="0.25">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row>
    <row r="82" spans="4:59" ht="15" customHeight="1" x14ac:dyDescent="0.25">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row>
    <row r="83" spans="4:59" ht="15" customHeight="1" x14ac:dyDescent="0.25">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row>
    <row r="84" spans="4:59" ht="15" customHeight="1" x14ac:dyDescent="0.25">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row>
    <row r="85" spans="4:59" x14ac:dyDescent="0.25">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row>
  </sheetData>
  <sheetProtection algorithmName="SHA-512" hashValue="qxlyBAWTQIuN1aIksws1JUtJETEaLUf3LoZB2UYS0uFQRvuTTHh2+MYk5PpvNdzu3QiNVfeBA/I1RPG4aYDEkA==" saltValue="f94zXP/kTpmo9LyX76Kmkw==" spinCount="100000" sheet="1" objects="1" scenarios="1"/>
  <mergeCells count="73">
    <mergeCell ref="E30:H30"/>
    <mergeCell ref="I30:P30"/>
    <mergeCell ref="A40:C41"/>
    <mergeCell ref="A20:C21"/>
    <mergeCell ref="A18:C19"/>
    <mergeCell ref="A30:C30"/>
    <mergeCell ref="A38:C39"/>
    <mergeCell ref="A22:C23"/>
    <mergeCell ref="A24:C25"/>
    <mergeCell ref="A26:C27"/>
    <mergeCell ref="E20:H20"/>
    <mergeCell ref="E22:H22"/>
    <mergeCell ref="E23:H23"/>
    <mergeCell ref="E24:H24"/>
    <mergeCell ref="E28:H28"/>
    <mergeCell ref="I28:O28"/>
    <mergeCell ref="E29:H29"/>
    <mergeCell ref="I29:P29"/>
    <mergeCell ref="E15:H15"/>
    <mergeCell ref="I15:O15"/>
    <mergeCell ref="E16:H16"/>
    <mergeCell ref="E17:H17"/>
    <mergeCell ref="E18:H18"/>
    <mergeCell ref="E19:H19"/>
    <mergeCell ref="I23:P23"/>
    <mergeCell ref="I24:P24"/>
    <mergeCell ref="I25:P25"/>
    <mergeCell ref="I26:P26"/>
    <mergeCell ref="A16:C17"/>
    <mergeCell ref="A14:C15"/>
    <mergeCell ref="E14:H14"/>
    <mergeCell ref="E21:H21"/>
    <mergeCell ref="I27:P27"/>
    <mergeCell ref="I14:P14"/>
    <mergeCell ref="E25:H25"/>
    <mergeCell ref="E26:H26"/>
    <mergeCell ref="E27:H27"/>
    <mergeCell ref="I16:P16"/>
    <mergeCell ref="I17:P17"/>
    <mergeCell ref="I18:P18"/>
    <mergeCell ref="I19:P19"/>
    <mergeCell ref="I20:P20"/>
    <mergeCell ref="I21:P21"/>
    <mergeCell ref="I22:P22"/>
    <mergeCell ref="A10:C11"/>
    <mergeCell ref="E10:H10"/>
    <mergeCell ref="I10:P10"/>
    <mergeCell ref="E11:H11"/>
    <mergeCell ref="I11:P11"/>
    <mergeCell ref="A12:C13"/>
    <mergeCell ref="E12:H12"/>
    <mergeCell ref="I12:P12"/>
    <mergeCell ref="E13:H13"/>
    <mergeCell ref="I13:P13"/>
    <mergeCell ref="E8:H8"/>
    <mergeCell ref="I8:P8"/>
    <mergeCell ref="E9:H9"/>
    <mergeCell ref="I9:P9"/>
    <mergeCell ref="A6:C7"/>
    <mergeCell ref="E6:H6"/>
    <mergeCell ref="I6:P6"/>
    <mergeCell ref="E7:H7"/>
    <mergeCell ref="I7:P7"/>
    <mergeCell ref="A8:C9"/>
    <mergeCell ref="A1:C1"/>
    <mergeCell ref="A2:C3"/>
    <mergeCell ref="A4:C5"/>
    <mergeCell ref="E4:H4"/>
    <mergeCell ref="I4:P4"/>
    <mergeCell ref="E5:H5"/>
    <mergeCell ref="I5:O5"/>
    <mergeCell ref="N1:Y1"/>
    <mergeCell ref="V3:Y3"/>
  </mergeCells>
  <hyperlinks>
    <hyperlink ref="A4:C5" location="Landing!A1" display="Home" xr:uid="{36CB7FC2-B894-42CE-ADCE-AEE3B60A4596}"/>
    <hyperlink ref="A8:C9" location="ShellEI!A1" display=" - Event IT" xr:uid="{1EFF674D-1E79-4409-9AEE-7BB0FC056996}"/>
    <hyperlink ref="A22:C23" location="ShellCD!A1" display="Your contact details" xr:uid="{36242967-6585-47A2-A812-D7D16BE80297}"/>
    <hyperlink ref="A24:C25" location="ShellOS!A1" display="Order summary" xr:uid="{5C83A4E0-8B15-426A-86E1-9043E6EE7C9F}"/>
    <hyperlink ref="A10:C11" location="ShellSA!A1" display="- Safety" xr:uid="{8CB6E743-DDA0-4DDB-A314-020C3DBDE601}"/>
    <hyperlink ref="A20:C21" location="ShellGR!A1" display="- Graphics &amp; Rigging" xr:uid="{FC55B564-A6FA-48BD-8F79-6DDFAE2746FE}"/>
    <hyperlink ref="A14:C15" location="'ShellCA (2)'!A1" display="- Catering - Lunch/Dinner" xr:uid="{5336C707-9E67-4CFF-AF0A-F1595CFB0B9D}"/>
    <hyperlink ref="A16:C17" location="'ShellCA (3)'!A1" display="- Catering - Alcohol" xr:uid="{433919C7-2829-43F0-A0AC-CC1013DA7926}"/>
    <hyperlink ref="A18:C19" location="'ShellCA (4)'!A1" display="- Catering - Hygiene" xr:uid="{43A7E9EF-DC2F-4690-9F2C-7BC8C6C09B14}"/>
    <hyperlink ref="A12:C13" location="ShellCA!A1" display="- Catering - Breakfast" xr:uid="{9021A167-300A-4073-BFCE-FF42A59754CA}"/>
    <hyperlink ref="A26:C27" location="ShellTC!A1" display="Terms and Conditions" xr:uid="{DF7C855F-44DB-4583-BC9B-CA165F6DC796}"/>
    <hyperlink ref="A6:C7" location="ShellIO!A1" display="Important information" xr:uid="{D3BF1366-9F5A-4480-9202-2E1D18AC362F}"/>
    <hyperlink ref="A38" r:id="rId1" display="eventorders.nec@necgroup.co.uk" xr:uid="{ABCC42C3-2A62-4795-9B15-AC986DDD9D2C}"/>
    <hyperlink ref="A38:C39" r:id="rId2" display="Click here to speak to our team!" xr:uid="{F6C1AECA-5E96-4BD0-BE23-BA6A67EF617F}"/>
  </hyperlinks>
  <printOptions horizontalCentered="1" verticalCentered="1"/>
  <pageMargins left="0.23622047244094491" right="0.23622047244094491" top="0.35433070866141736" bottom="0.35433070866141736" header="0.31496062992125984" footer="0.31496062992125984"/>
  <pageSetup paperSize="9" scale="78" orientation="landscape" r:id="rId3"/>
  <drawing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07DC6-722B-4E9F-9143-CFFB3A036287}">
  <sheetPr>
    <tabColor rgb="FF162A3A"/>
    <pageSetUpPr autoPageBreaks="0" fitToPage="1"/>
  </sheetPr>
  <dimension ref="A1:AW119"/>
  <sheetViews>
    <sheetView showRowColHeaders="0" workbookViewId="0">
      <selection activeCell="A24" sqref="A24:C25"/>
    </sheetView>
  </sheetViews>
  <sheetFormatPr defaultColWidth="8.85546875" defaultRowHeight="15" x14ac:dyDescent="0.25"/>
  <cols>
    <col min="1" max="3" width="10.5703125" style="78" customWidth="1"/>
    <col min="4" max="4" width="4.5703125" style="1" customWidth="1"/>
    <col min="5" max="14" width="8.85546875" style="1" customWidth="1"/>
    <col min="15" max="25" width="9.5703125" style="1" customWidth="1"/>
    <col min="26" max="16384" width="8.85546875" style="1"/>
  </cols>
  <sheetData>
    <row r="1" spans="1:49" s="78" customFormat="1" ht="36" customHeight="1" x14ac:dyDescent="0.2">
      <c r="A1" s="541" t="s">
        <v>4</v>
      </c>
      <c r="B1" s="541"/>
      <c r="C1" s="541"/>
      <c r="E1" s="79" t="str">
        <f>Landing!B2</f>
        <v>NEC Products and Services Order Form 2024 - 2025</v>
      </c>
      <c r="K1" s="80"/>
      <c r="L1" s="72"/>
      <c r="M1" s="72"/>
      <c r="N1" s="554" t="s">
        <v>709</v>
      </c>
      <c r="O1" s="554"/>
      <c r="P1" s="554"/>
      <c r="Q1" s="554"/>
      <c r="R1" s="554"/>
      <c r="S1" s="554"/>
      <c r="T1" s="554"/>
      <c r="U1" s="554"/>
      <c r="V1" s="287"/>
      <c r="W1" s="287"/>
      <c r="X1" s="80"/>
    </row>
    <row r="2" spans="1:49" ht="15" customHeight="1" x14ac:dyDescent="0.25">
      <c r="A2" s="723"/>
      <c r="B2" s="723"/>
      <c r="C2" s="72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row>
    <row r="3" spans="1:49" ht="15" customHeight="1" x14ac:dyDescent="0.25">
      <c r="A3" s="724"/>
      <c r="B3" s="724"/>
      <c r="C3" s="724"/>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row>
    <row r="4" spans="1:49" ht="15" customHeight="1" x14ac:dyDescent="0.25">
      <c r="A4" s="584" t="s">
        <v>6</v>
      </c>
      <c r="B4" s="585"/>
      <c r="C4" s="586"/>
      <c r="D4" s="73"/>
      <c r="E4" s="687" t="s">
        <v>74</v>
      </c>
      <c r="F4" s="688"/>
      <c r="G4" s="688"/>
      <c r="H4" s="688"/>
      <c r="I4" s="704"/>
      <c r="J4" s="705"/>
      <c r="K4" s="705"/>
      <c r="L4" s="705"/>
      <c r="M4" s="705"/>
      <c r="N4" s="705"/>
      <c r="O4" s="705"/>
      <c r="P4" s="705"/>
      <c r="Q4" s="705"/>
      <c r="R4" s="705"/>
      <c r="S4" s="706"/>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row>
    <row r="5" spans="1:49" ht="15" customHeight="1" x14ac:dyDescent="0.25">
      <c r="A5" s="587"/>
      <c r="B5" s="588"/>
      <c r="C5" s="589"/>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row>
    <row r="6" spans="1:49" ht="15" customHeight="1" x14ac:dyDescent="0.25">
      <c r="A6" s="532" t="s">
        <v>8</v>
      </c>
      <c r="B6" s="533"/>
      <c r="C6" s="534"/>
      <c r="D6" s="73"/>
      <c r="E6" s="697" t="s">
        <v>75</v>
      </c>
      <c r="F6" s="698"/>
      <c r="G6" s="698"/>
      <c r="H6" s="699"/>
      <c r="I6" s="700" t="s">
        <v>76</v>
      </c>
      <c r="J6" s="701"/>
      <c r="K6" s="701"/>
      <c r="L6" s="701"/>
      <c r="M6" s="701"/>
      <c r="N6" s="701"/>
      <c r="O6" s="701"/>
      <c r="P6" s="701"/>
      <c r="Q6" s="701"/>
      <c r="R6" s="701"/>
      <c r="S6" s="702"/>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row>
    <row r="7" spans="1:49" ht="15" customHeight="1" x14ac:dyDescent="0.25">
      <c r="A7" s="535"/>
      <c r="B7" s="536"/>
      <c r="C7" s="537"/>
      <c r="D7" s="73"/>
      <c r="E7" s="687" t="s">
        <v>834</v>
      </c>
      <c r="F7" s="688"/>
      <c r="G7" s="688"/>
      <c r="H7" s="689"/>
      <c r="I7" s="690"/>
      <c r="J7" s="690"/>
      <c r="K7" s="690"/>
      <c r="L7" s="690"/>
      <c r="M7" s="690"/>
      <c r="N7" s="690"/>
      <c r="O7" s="690"/>
      <c r="P7" s="690"/>
      <c r="Q7" s="690"/>
      <c r="R7" s="690"/>
      <c r="S7" s="691"/>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row>
    <row r="8" spans="1:49" ht="15" customHeight="1" x14ac:dyDescent="0.25">
      <c r="A8" s="532" t="s">
        <v>843</v>
      </c>
      <c r="B8" s="533"/>
      <c r="C8" s="534"/>
      <c r="D8" s="73"/>
      <c r="E8" s="687" t="s">
        <v>77</v>
      </c>
      <c r="F8" s="688"/>
      <c r="G8" s="688"/>
      <c r="H8" s="689"/>
      <c r="I8" s="690"/>
      <c r="J8" s="690"/>
      <c r="K8" s="690"/>
      <c r="L8" s="690"/>
      <c r="M8" s="690"/>
      <c r="N8" s="690"/>
      <c r="O8" s="690"/>
      <c r="P8" s="690"/>
      <c r="Q8" s="690"/>
      <c r="R8" s="690"/>
      <c r="S8" s="691"/>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row>
    <row r="9" spans="1:49" ht="15" customHeight="1" x14ac:dyDescent="0.25">
      <c r="A9" s="535"/>
      <c r="B9" s="536"/>
      <c r="C9" s="537"/>
      <c r="D9" s="73"/>
      <c r="E9" s="687" t="s">
        <v>78</v>
      </c>
      <c r="F9" s="688"/>
      <c r="G9" s="688"/>
      <c r="H9" s="689"/>
      <c r="I9" s="690"/>
      <c r="J9" s="690"/>
      <c r="K9" s="690"/>
      <c r="L9" s="690"/>
      <c r="M9" s="690"/>
      <c r="N9" s="690"/>
      <c r="O9" s="690"/>
      <c r="P9" s="690"/>
      <c r="Q9" s="690"/>
      <c r="R9" s="690"/>
      <c r="S9" s="691"/>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row>
    <row r="10" spans="1:49" ht="15" customHeight="1" x14ac:dyDescent="0.25">
      <c r="A10" s="532" t="s">
        <v>703</v>
      </c>
      <c r="B10" s="533"/>
      <c r="C10" s="534"/>
      <c r="D10" s="73"/>
      <c r="E10" s="687" t="s">
        <v>79</v>
      </c>
      <c r="F10" s="688"/>
      <c r="G10" s="688"/>
      <c r="H10" s="689"/>
      <c r="I10" s="690"/>
      <c r="J10" s="690"/>
      <c r="K10" s="690"/>
      <c r="L10" s="690"/>
      <c r="M10" s="690"/>
      <c r="N10" s="690"/>
      <c r="O10" s="690"/>
      <c r="P10" s="690"/>
      <c r="Q10" s="690"/>
      <c r="R10" s="690"/>
      <c r="S10" s="691"/>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row>
    <row r="11" spans="1:49" ht="15" customHeight="1" x14ac:dyDescent="0.25">
      <c r="A11" s="535"/>
      <c r="B11" s="536"/>
      <c r="C11" s="537"/>
      <c r="D11" s="73"/>
      <c r="E11" s="687" t="s">
        <v>80</v>
      </c>
      <c r="F11" s="688"/>
      <c r="G11" s="688"/>
      <c r="H11" s="689"/>
      <c r="I11" s="690"/>
      <c r="J11" s="690"/>
      <c r="K11" s="690"/>
      <c r="L11" s="690"/>
      <c r="M11" s="690"/>
      <c r="N11" s="690"/>
      <c r="O11" s="690"/>
      <c r="P11" s="690"/>
      <c r="Q11" s="690"/>
      <c r="R11" s="690"/>
      <c r="S11" s="691"/>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row>
    <row r="12" spans="1:49" ht="15" customHeight="1" x14ac:dyDescent="0.25">
      <c r="A12" s="532" t="s">
        <v>704</v>
      </c>
      <c r="B12" s="533"/>
      <c r="C12" s="534"/>
      <c r="D12" s="73"/>
      <c r="E12" s="687" t="s">
        <v>81</v>
      </c>
      <c r="F12" s="688"/>
      <c r="G12" s="688"/>
      <c r="H12" s="689"/>
      <c r="I12" s="690"/>
      <c r="J12" s="690"/>
      <c r="K12" s="690"/>
      <c r="L12" s="690"/>
      <c r="M12" s="690"/>
      <c r="N12" s="690"/>
      <c r="O12" s="690"/>
      <c r="P12" s="690"/>
      <c r="Q12" s="690"/>
      <c r="R12" s="690"/>
      <c r="S12" s="691"/>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row>
    <row r="13" spans="1:49" ht="15" customHeight="1" x14ac:dyDescent="0.25">
      <c r="A13" s="535"/>
      <c r="B13" s="536"/>
      <c r="C13" s="537"/>
      <c r="D13" s="73"/>
      <c r="E13" s="687" t="s">
        <v>82</v>
      </c>
      <c r="F13" s="688"/>
      <c r="G13" s="688"/>
      <c r="H13" s="689"/>
      <c r="I13" s="690"/>
      <c r="J13" s="690"/>
      <c r="K13" s="690"/>
      <c r="L13" s="690"/>
      <c r="M13" s="690"/>
      <c r="N13" s="690"/>
      <c r="O13" s="690"/>
      <c r="P13" s="690"/>
      <c r="Q13" s="690"/>
      <c r="R13" s="690"/>
      <c r="S13" s="691"/>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row>
    <row r="14" spans="1:49" ht="15" customHeight="1" x14ac:dyDescent="0.25">
      <c r="A14" s="532" t="s">
        <v>705</v>
      </c>
      <c r="B14" s="533"/>
      <c r="C14" s="534"/>
      <c r="D14" s="73"/>
      <c r="E14" s="687" t="s">
        <v>83</v>
      </c>
      <c r="F14" s="688"/>
      <c r="G14" s="688"/>
      <c r="H14" s="689"/>
      <c r="I14" s="690"/>
      <c r="J14" s="690"/>
      <c r="K14" s="690"/>
      <c r="L14" s="690"/>
      <c r="M14" s="690"/>
      <c r="N14" s="690"/>
      <c r="O14" s="690"/>
      <c r="P14" s="690"/>
      <c r="Q14" s="690"/>
      <c r="R14" s="690"/>
      <c r="S14" s="691"/>
      <c r="T14" s="107"/>
      <c r="U14" s="107"/>
      <c r="V14" s="107"/>
      <c r="W14" s="107"/>
      <c r="X14" s="107"/>
      <c r="Y14" s="107"/>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row>
    <row r="15" spans="1:49" ht="15" customHeight="1" x14ac:dyDescent="0.25">
      <c r="A15" s="535"/>
      <c r="B15" s="536"/>
      <c r="C15" s="537"/>
      <c r="D15" s="73"/>
      <c r="E15" s="687" t="s">
        <v>84</v>
      </c>
      <c r="F15" s="688"/>
      <c r="G15" s="688"/>
      <c r="H15" s="689"/>
      <c r="I15" s="690"/>
      <c r="J15" s="690"/>
      <c r="K15" s="690"/>
      <c r="L15" s="690"/>
      <c r="M15" s="690"/>
      <c r="N15" s="690"/>
      <c r="O15" s="690"/>
      <c r="P15" s="690"/>
      <c r="Q15" s="690"/>
      <c r="R15" s="690"/>
      <c r="S15" s="691"/>
      <c r="T15" s="107"/>
      <c r="U15" s="107"/>
      <c r="V15" s="107"/>
      <c r="W15" s="107"/>
      <c r="X15" s="107"/>
      <c r="Y15" s="107"/>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row>
    <row r="16" spans="1:49" ht="15" customHeight="1" x14ac:dyDescent="0.25">
      <c r="A16" s="532" t="s">
        <v>706</v>
      </c>
      <c r="B16" s="533"/>
      <c r="C16" s="534"/>
      <c r="D16" s="73"/>
      <c r="E16" s="687" t="s">
        <v>85</v>
      </c>
      <c r="F16" s="688"/>
      <c r="G16" s="688"/>
      <c r="H16" s="689"/>
      <c r="I16" s="690"/>
      <c r="J16" s="690"/>
      <c r="K16" s="690"/>
      <c r="L16" s="690"/>
      <c r="M16" s="690"/>
      <c r="N16" s="690"/>
      <c r="O16" s="690"/>
      <c r="P16" s="690"/>
      <c r="Q16" s="690"/>
      <c r="R16" s="690"/>
      <c r="S16" s="691"/>
      <c r="T16" s="107"/>
      <c r="U16" s="107"/>
      <c r="V16" s="107"/>
      <c r="W16" s="107"/>
      <c r="X16" s="107"/>
      <c r="Y16" s="107"/>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row>
    <row r="17" spans="1:49" ht="15" customHeight="1" x14ac:dyDescent="0.25">
      <c r="A17" s="535"/>
      <c r="B17" s="536"/>
      <c r="C17" s="537"/>
      <c r="D17" s="73"/>
      <c r="E17" s="687" t="s">
        <v>86</v>
      </c>
      <c r="F17" s="688"/>
      <c r="G17" s="688"/>
      <c r="H17" s="689"/>
      <c r="I17" s="690"/>
      <c r="J17" s="690"/>
      <c r="K17" s="690"/>
      <c r="L17" s="690"/>
      <c r="M17" s="690"/>
      <c r="N17" s="690"/>
      <c r="O17" s="690"/>
      <c r="P17" s="690"/>
      <c r="Q17" s="690"/>
      <c r="R17" s="690"/>
      <c r="S17" s="691"/>
      <c r="T17" s="107"/>
      <c r="U17" s="107"/>
      <c r="V17" s="107"/>
      <c r="W17" s="107"/>
      <c r="X17" s="107"/>
      <c r="Y17" s="107"/>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row>
    <row r="18" spans="1:49" ht="15" customHeight="1" x14ac:dyDescent="0.25">
      <c r="A18" s="532" t="s">
        <v>707</v>
      </c>
      <c r="B18" s="533"/>
      <c r="C18" s="534"/>
      <c r="D18" s="73"/>
      <c r="E18" s="687" t="s">
        <v>87</v>
      </c>
      <c r="F18" s="688"/>
      <c r="G18" s="688"/>
      <c r="H18" s="689"/>
      <c r="I18" s="690"/>
      <c r="J18" s="690"/>
      <c r="K18" s="690"/>
      <c r="L18" s="690"/>
      <c r="M18" s="690"/>
      <c r="N18" s="690"/>
      <c r="O18" s="690"/>
      <c r="P18" s="690"/>
      <c r="Q18" s="690"/>
      <c r="R18" s="690"/>
      <c r="S18" s="691"/>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row>
    <row r="19" spans="1:49" ht="15" customHeight="1" x14ac:dyDescent="0.25">
      <c r="A19" s="535"/>
      <c r="B19" s="536"/>
      <c r="C19" s="537"/>
      <c r="D19" s="73"/>
      <c r="E19" s="687" t="s">
        <v>815</v>
      </c>
      <c r="F19" s="688"/>
      <c r="G19" s="688"/>
      <c r="H19" s="689"/>
      <c r="I19" s="690"/>
      <c r="J19" s="690"/>
      <c r="K19" s="690"/>
      <c r="L19" s="690"/>
      <c r="M19" s="690"/>
      <c r="N19" s="690"/>
      <c r="O19" s="690"/>
      <c r="P19" s="690"/>
      <c r="Q19" s="690"/>
      <c r="R19" s="690"/>
      <c r="S19" s="691"/>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row>
    <row r="20" spans="1:49" ht="15" customHeight="1" x14ac:dyDescent="0.25">
      <c r="A20" s="532" t="s">
        <v>708</v>
      </c>
      <c r="B20" s="533"/>
      <c r="C20" s="534"/>
      <c r="D20" s="73"/>
      <c r="E20" s="697" t="s">
        <v>88</v>
      </c>
      <c r="F20" s="698"/>
      <c r="G20" s="698"/>
      <c r="H20" s="699"/>
      <c r="I20" s="700" t="s">
        <v>846</v>
      </c>
      <c r="J20" s="701"/>
      <c r="K20" s="701"/>
      <c r="L20" s="701"/>
      <c r="M20" s="701"/>
      <c r="N20" s="701"/>
      <c r="O20" s="701"/>
      <c r="P20" s="701"/>
      <c r="Q20" s="701"/>
      <c r="R20" s="701"/>
      <c r="S20" s="702"/>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row>
    <row r="21" spans="1:49" ht="15" customHeight="1" x14ac:dyDescent="0.25">
      <c r="A21" s="535"/>
      <c r="B21" s="536"/>
      <c r="C21" s="537"/>
      <c r="D21" s="73"/>
      <c r="E21" s="687" t="s">
        <v>89</v>
      </c>
      <c r="F21" s="688"/>
      <c r="G21" s="688"/>
      <c r="H21" s="689"/>
      <c r="I21" s="690"/>
      <c r="J21" s="690"/>
      <c r="K21" s="690"/>
      <c r="L21" s="690"/>
      <c r="M21" s="690"/>
      <c r="N21" s="690"/>
      <c r="O21" s="690"/>
      <c r="P21" s="690"/>
      <c r="Q21" s="690"/>
      <c r="R21" s="690"/>
      <c r="S21" s="691"/>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row>
    <row r="22" spans="1:49" ht="15" customHeight="1" x14ac:dyDescent="0.25">
      <c r="A22" s="729" t="s">
        <v>14</v>
      </c>
      <c r="B22" s="730"/>
      <c r="C22" s="731"/>
      <c r="D22" s="73"/>
      <c r="E22" s="687" t="s">
        <v>90</v>
      </c>
      <c r="F22" s="688"/>
      <c r="G22" s="688"/>
      <c r="H22" s="689"/>
      <c r="I22" s="690"/>
      <c r="J22" s="690"/>
      <c r="K22" s="690"/>
      <c r="L22" s="690"/>
      <c r="M22" s="690"/>
      <c r="N22" s="690"/>
      <c r="O22" s="690"/>
      <c r="P22" s="690"/>
      <c r="Q22" s="690"/>
      <c r="R22" s="690"/>
      <c r="S22" s="691"/>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row>
    <row r="23" spans="1:49" ht="15" customHeight="1" x14ac:dyDescent="0.25">
      <c r="A23" s="732"/>
      <c r="B23" s="733"/>
      <c r="C23" s="734"/>
      <c r="D23" s="73"/>
      <c r="E23" s="687" t="s">
        <v>91</v>
      </c>
      <c r="F23" s="688"/>
      <c r="G23" s="688"/>
      <c r="H23" s="689"/>
      <c r="I23" s="703"/>
      <c r="J23" s="690"/>
      <c r="K23" s="690"/>
      <c r="L23" s="690"/>
      <c r="M23" s="690"/>
      <c r="N23" s="690"/>
      <c r="O23" s="690"/>
      <c r="P23" s="690"/>
      <c r="Q23" s="690"/>
      <c r="R23" s="690"/>
      <c r="S23" s="691"/>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row>
    <row r="24" spans="1:49" ht="15" customHeight="1" x14ac:dyDescent="0.25">
      <c r="A24" s="584" t="s">
        <v>17</v>
      </c>
      <c r="B24" s="585"/>
      <c r="C24" s="586"/>
      <c r="D24" s="73"/>
      <c r="E24" s="687" t="s">
        <v>92</v>
      </c>
      <c r="F24" s="688"/>
      <c r="G24" s="688"/>
      <c r="H24" s="689"/>
      <c r="I24" s="690"/>
      <c r="J24" s="690"/>
      <c r="K24" s="690"/>
      <c r="L24" s="690"/>
      <c r="M24" s="690"/>
      <c r="N24" s="690"/>
      <c r="O24" s="690"/>
      <c r="P24" s="690"/>
      <c r="Q24" s="690"/>
      <c r="R24" s="690"/>
      <c r="S24" s="691"/>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row>
    <row r="25" spans="1:49" ht="15" customHeight="1" x14ac:dyDescent="0.25">
      <c r="A25" s="587"/>
      <c r="B25" s="588"/>
      <c r="C25" s="589"/>
      <c r="D25" s="73"/>
      <c r="E25" s="687" t="s">
        <v>93</v>
      </c>
      <c r="F25" s="688"/>
      <c r="G25" s="688"/>
      <c r="H25" s="689"/>
      <c r="I25" s="690"/>
      <c r="J25" s="690"/>
      <c r="K25" s="690"/>
      <c r="L25" s="690"/>
      <c r="M25" s="690"/>
      <c r="N25" s="690"/>
      <c r="O25" s="690"/>
      <c r="P25" s="690"/>
      <c r="Q25" s="690"/>
      <c r="R25" s="690"/>
      <c r="S25" s="691"/>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row>
    <row r="26" spans="1:49" ht="15" customHeight="1" x14ac:dyDescent="0.25">
      <c r="A26" s="584" t="s">
        <v>19</v>
      </c>
      <c r="B26" s="585"/>
      <c r="C26" s="586"/>
      <c r="D26" s="73"/>
      <c r="E26" s="697" t="s">
        <v>94</v>
      </c>
      <c r="F26" s="698"/>
      <c r="G26" s="698"/>
      <c r="H26" s="699"/>
      <c r="I26" s="700" t="s">
        <v>847</v>
      </c>
      <c r="J26" s="701"/>
      <c r="K26" s="701"/>
      <c r="L26" s="701"/>
      <c r="M26" s="701"/>
      <c r="N26" s="701"/>
      <c r="O26" s="701"/>
      <c r="P26" s="701"/>
      <c r="Q26" s="701"/>
      <c r="R26" s="701"/>
      <c r="S26" s="702"/>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row>
    <row r="27" spans="1:49" ht="15" customHeight="1" x14ac:dyDescent="0.25">
      <c r="A27" s="587"/>
      <c r="B27" s="588"/>
      <c r="C27" s="589"/>
      <c r="D27" s="73"/>
      <c r="E27" s="687" t="s">
        <v>95</v>
      </c>
      <c r="F27" s="688"/>
      <c r="G27" s="688"/>
      <c r="H27" s="689"/>
      <c r="I27" s="690"/>
      <c r="J27" s="690"/>
      <c r="K27" s="690"/>
      <c r="L27" s="690"/>
      <c r="M27" s="690"/>
      <c r="N27" s="690"/>
      <c r="O27" s="690"/>
      <c r="P27" s="690"/>
      <c r="Q27" s="690"/>
      <c r="R27" s="690"/>
      <c r="S27" s="691"/>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row>
    <row r="28" spans="1:49" ht="15" customHeight="1" x14ac:dyDescent="0.25">
      <c r="D28" s="73"/>
      <c r="E28" s="687" t="s">
        <v>96</v>
      </c>
      <c r="F28" s="688"/>
      <c r="G28" s="688"/>
      <c r="H28" s="689"/>
      <c r="I28" s="690"/>
      <c r="J28" s="690"/>
      <c r="K28" s="690"/>
      <c r="L28" s="690"/>
      <c r="M28" s="690"/>
      <c r="N28" s="690"/>
      <c r="O28" s="690"/>
      <c r="P28" s="690"/>
      <c r="Q28" s="690"/>
      <c r="R28" s="690"/>
      <c r="S28" s="691"/>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row>
    <row r="29" spans="1:49" ht="15" customHeight="1" x14ac:dyDescent="0.25">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row>
    <row r="30" spans="1:49" ht="15" customHeight="1" x14ac:dyDescent="0.25">
      <c r="A30" s="539" t="s">
        <v>24</v>
      </c>
      <c r="B30" s="539"/>
      <c r="C30" s="539"/>
      <c r="D30" s="73"/>
      <c r="E30" s="693" t="s">
        <v>97</v>
      </c>
      <c r="F30" s="694"/>
      <c r="G30" s="694"/>
      <c r="H30" s="694"/>
      <c r="I30" s="694"/>
      <c r="J30" s="694"/>
      <c r="K30" s="694"/>
      <c r="L30" s="694"/>
      <c r="M30" s="694"/>
      <c r="N30" s="694"/>
      <c r="O30" s="694"/>
      <c r="P30" s="694"/>
      <c r="Q30" s="694"/>
      <c r="R30" s="694"/>
      <c r="S30" s="694"/>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row>
    <row r="31" spans="1:49" ht="15" customHeight="1" x14ac:dyDescent="0.25">
      <c r="A31" s="77" t="s">
        <v>98</v>
      </c>
      <c r="B31" s="76"/>
      <c r="C31" s="76"/>
      <c r="D31" s="73"/>
      <c r="E31" s="694"/>
      <c r="F31" s="694"/>
      <c r="G31" s="694"/>
      <c r="H31" s="694"/>
      <c r="I31" s="694"/>
      <c r="J31" s="694"/>
      <c r="K31" s="694"/>
      <c r="L31" s="694"/>
      <c r="M31" s="694"/>
      <c r="N31" s="694"/>
      <c r="O31" s="694"/>
      <c r="P31" s="694"/>
      <c r="Q31" s="694"/>
      <c r="R31" s="694"/>
      <c r="S31" s="694"/>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row>
    <row r="32" spans="1:49" ht="15" customHeight="1" x14ac:dyDescent="0.25">
      <c r="A32" s="132" t="s">
        <v>26</v>
      </c>
      <c r="B32" s="76"/>
      <c r="C32" s="76"/>
      <c r="D32" s="73"/>
      <c r="E32" s="694"/>
      <c r="F32" s="694"/>
      <c r="G32" s="694"/>
      <c r="H32" s="694"/>
      <c r="I32" s="694"/>
      <c r="J32" s="694"/>
      <c r="K32" s="694"/>
      <c r="L32" s="694"/>
      <c r="M32" s="694"/>
      <c r="N32" s="694"/>
      <c r="O32" s="694"/>
      <c r="P32" s="694"/>
      <c r="Q32" s="694"/>
      <c r="R32" s="694"/>
      <c r="S32" s="694"/>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row>
    <row r="33" spans="1:49" ht="15" customHeight="1" x14ac:dyDescent="0.25">
      <c r="A33" s="77" t="s">
        <v>27</v>
      </c>
      <c r="B33" s="76"/>
      <c r="C33" s="76"/>
      <c r="D33" s="73"/>
      <c r="E33" s="73"/>
      <c r="F33" s="73" t="s">
        <v>99</v>
      </c>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row>
    <row r="34" spans="1:49" ht="15" customHeight="1" x14ac:dyDescent="0.25">
      <c r="A34" s="77" t="s">
        <v>28</v>
      </c>
      <c r="B34" s="76"/>
      <c r="C34" s="76"/>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row>
    <row r="35" spans="1:49" ht="15" customHeight="1" x14ac:dyDescent="0.25">
      <c r="A35" s="77" t="s">
        <v>29</v>
      </c>
      <c r="B35" s="76"/>
      <c r="C35" s="76"/>
      <c r="D35" s="73"/>
      <c r="E35" s="695" t="s">
        <v>100</v>
      </c>
      <c r="F35" s="696"/>
      <c r="G35" s="696"/>
      <c r="H35" s="696"/>
      <c r="I35" s="696"/>
      <c r="J35" s="696"/>
      <c r="K35" s="696"/>
      <c r="L35" s="696"/>
      <c r="M35" s="696"/>
      <c r="N35" s="696"/>
      <c r="O35" s="696"/>
      <c r="P35" s="696"/>
      <c r="Q35" s="696"/>
      <c r="R35" s="696"/>
      <c r="S35" s="696"/>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row>
    <row r="36" spans="1:49" ht="15" customHeight="1" x14ac:dyDescent="0.25">
      <c r="A36" s="77" t="s">
        <v>30</v>
      </c>
      <c r="B36" s="76"/>
      <c r="C36" s="76"/>
      <c r="D36" s="73"/>
      <c r="E36" s="696"/>
      <c r="F36" s="696"/>
      <c r="G36" s="696"/>
      <c r="H36" s="696"/>
      <c r="I36" s="696"/>
      <c r="J36" s="696"/>
      <c r="K36" s="696"/>
      <c r="L36" s="696"/>
      <c r="M36" s="696"/>
      <c r="N36" s="696"/>
      <c r="O36" s="696"/>
      <c r="P36" s="696"/>
      <c r="Q36" s="696"/>
      <c r="R36" s="696"/>
      <c r="S36" s="696"/>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row>
    <row r="37" spans="1:49" ht="15" customHeight="1" x14ac:dyDescent="0.25">
      <c r="A37" s="83"/>
      <c r="B37" s="76"/>
      <c r="C37" s="76"/>
      <c r="D37" s="73"/>
      <c r="E37" s="73" t="s">
        <v>101</v>
      </c>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row>
    <row r="38" spans="1:49" ht="15" customHeight="1" x14ac:dyDescent="0.25">
      <c r="A38" s="540" t="s">
        <v>830</v>
      </c>
      <c r="B38" s="540"/>
      <c r="C38" s="540"/>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row>
    <row r="39" spans="1:49" ht="15" customHeight="1" x14ac:dyDescent="0.25">
      <c r="A39" s="540"/>
      <c r="B39" s="540"/>
      <c r="C39" s="540"/>
      <c r="D39" s="73"/>
      <c r="E39" s="735" t="s">
        <v>102</v>
      </c>
      <c r="F39" s="736"/>
      <c r="G39" s="736"/>
      <c r="H39" s="737"/>
      <c r="I39" s="690"/>
      <c r="J39" s="690"/>
      <c r="K39" s="690"/>
      <c r="L39" s="690"/>
      <c r="M39" s="690"/>
      <c r="N39" s="690"/>
      <c r="O39" s="108" t="s">
        <v>103</v>
      </c>
      <c r="P39" s="690"/>
      <c r="Q39" s="690"/>
      <c r="R39" s="690"/>
      <c r="S39" s="691"/>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row>
    <row r="40" spans="1:49" ht="15" customHeight="1" x14ac:dyDescent="0.25">
      <c r="A40" s="538" t="s">
        <v>31</v>
      </c>
      <c r="B40" s="538"/>
      <c r="C40" s="538"/>
      <c r="D40" s="73"/>
      <c r="E40" s="73"/>
      <c r="F40" s="73"/>
      <c r="G40" s="73"/>
      <c r="H40" s="73"/>
      <c r="I40" s="692"/>
      <c r="J40" s="692"/>
      <c r="K40" s="692"/>
      <c r="L40" s="692"/>
      <c r="M40" s="692"/>
      <c r="N40" s="692"/>
      <c r="O40" s="692"/>
      <c r="P40" s="692"/>
      <c r="Q40" s="692"/>
      <c r="R40" s="692"/>
      <c r="S40" s="692"/>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row>
    <row r="41" spans="1:49" ht="15" customHeight="1" x14ac:dyDescent="0.25">
      <c r="A41" s="538"/>
      <c r="B41" s="538"/>
      <c r="C41" s="538"/>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row>
    <row r="42" spans="1:49" ht="15" customHeight="1" x14ac:dyDescent="0.25">
      <c r="A42" s="75"/>
      <c r="B42" s="75"/>
      <c r="C42" s="75"/>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row>
    <row r="43" spans="1:49" ht="15" customHeight="1" x14ac:dyDescent="0.25">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row>
    <row r="44" spans="1:49" ht="15" customHeight="1" x14ac:dyDescent="0.25">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row>
    <row r="45" spans="1:49" ht="15" customHeight="1" x14ac:dyDescent="0.25">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row>
    <row r="46" spans="1:49" ht="15" customHeight="1" x14ac:dyDescent="0.25">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row>
    <row r="47" spans="1:49" ht="15" customHeight="1" x14ac:dyDescent="0.25">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row>
    <row r="48" spans="1:49" ht="15" customHeight="1" x14ac:dyDescent="0.25">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row>
    <row r="49" spans="4:49" ht="15" customHeight="1" x14ac:dyDescent="0.25">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row>
    <row r="50" spans="4:49" ht="15" customHeight="1" x14ac:dyDescent="0.25">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row>
    <row r="51" spans="4:49" ht="15" customHeight="1" x14ac:dyDescent="0.25">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row>
    <row r="52" spans="4:49" ht="15" customHeight="1" x14ac:dyDescent="0.25">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row>
    <row r="53" spans="4:49" ht="15" customHeight="1" x14ac:dyDescent="0.25">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row>
    <row r="54" spans="4:49" ht="15" customHeight="1" x14ac:dyDescent="0.25">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row>
    <row r="55" spans="4:49" ht="15" customHeight="1" x14ac:dyDescent="0.25">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row>
    <row r="56" spans="4:49" ht="15" customHeight="1" x14ac:dyDescent="0.25">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row>
    <row r="57" spans="4:49" ht="15" customHeight="1" x14ac:dyDescent="0.25">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row>
    <row r="58" spans="4:49" ht="15" customHeight="1" x14ac:dyDescent="0.25">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row>
    <row r="59" spans="4:49" ht="15" customHeight="1" x14ac:dyDescent="0.25">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row>
    <row r="60" spans="4:49" ht="15" customHeight="1" x14ac:dyDescent="0.25">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row>
    <row r="61" spans="4:49" ht="15" customHeight="1" x14ac:dyDescent="0.25">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row>
    <row r="62" spans="4:49" ht="15" customHeight="1" x14ac:dyDescent="0.25">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row>
    <row r="63" spans="4:49" ht="15" customHeight="1" x14ac:dyDescent="0.25">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row>
    <row r="64" spans="4:49" ht="15" customHeight="1" x14ac:dyDescent="0.25">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row>
    <row r="65" spans="4:49" ht="15" customHeight="1" x14ac:dyDescent="0.25">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row>
    <row r="66" spans="4:49" ht="15" customHeight="1" x14ac:dyDescent="0.25">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row>
    <row r="67" spans="4:49" ht="15" customHeight="1" x14ac:dyDescent="0.25">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row>
    <row r="68" spans="4:49" ht="15" customHeight="1" x14ac:dyDescent="0.25">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row>
    <row r="69" spans="4:49" ht="15" customHeight="1" x14ac:dyDescent="0.25">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row>
    <row r="70" spans="4:49" ht="15" customHeight="1" x14ac:dyDescent="0.25">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row>
    <row r="71" spans="4:49" ht="15" customHeight="1" x14ac:dyDescent="0.25">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row>
    <row r="72" spans="4:49" ht="15" customHeight="1" x14ac:dyDescent="0.25">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row>
    <row r="73" spans="4:49" ht="15" customHeight="1" x14ac:dyDescent="0.25">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row>
    <row r="74" spans="4:49" ht="15" customHeight="1" x14ac:dyDescent="0.25">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row>
    <row r="75" spans="4:49" ht="15" customHeight="1" x14ac:dyDescent="0.25">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row>
    <row r="76" spans="4:49" ht="15" customHeight="1" x14ac:dyDescent="0.25">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row>
    <row r="77" spans="4:49" ht="15" customHeight="1" x14ac:dyDescent="0.25">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row>
    <row r="78" spans="4:49" ht="15" customHeight="1" x14ac:dyDescent="0.25">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row>
    <row r="79" spans="4:49" ht="15" customHeight="1" x14ac:dyDescent="0.25">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row>
    <row r="80" spans="4:49" ht="15" customHeight="1" x14ac:dyDescent="0.25">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row>
    <row r="81" spans="4:49" ht="15" customHeight="1" x14ac:dyDescent="0.25">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row>
    <row r="82" spans="4:49" ht="15" customHeight="1" x14ac:dyDescent="0.25">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row>
    <row r="83" spans="4:49" ht="15" customHeight="1" x14ac:dyDescent="0.25">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row>
    <row r="84" spans="4:49" ht="15" customHeight="1" x14ac:dyDescent="0.25">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row>
    <row r="85" spans="4:49" ht="15" customHeight="1" x14ac:dyDescent="0.25">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row>
    <row r="86" spans="4:49" ht="15" customHeight="1" x14ac:dyDescent="0.25">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row>
    <row r="87" spans="4:49" ht="15" customHeight="1" x14ac:dyDescent="0.25">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row>
    <row r="88" spans="4:49" ht="15" customHeight="1" x14ac:dyDescent="0.25">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row>
    <row r="89" spans="4:49" ht="15" customHeight="1" x14ac:dyDescent="0.25">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row>
    <row r="90" spans="4:49" ht="15" customHeight="1" x14ac:dyDescent="0.25">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row>
    <row r="91" spans="4:49" ht="15" customHeight="1" x14ac:dyDescent="0.25">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row>
    <row r="92" spans="4:49" ht="15" customHeight="1" x14ac:dyDescent="0.25">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row>
    <row r="93" spans="4:49" ht="15" customHeight="1" x14ac:dyDescent="0.25">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row>
    <row r="94" spans="4:49" ht="15" customHeight="1" x14ac:dyDescent="0.25">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row>
    <row r="95" spans="4:49" ht="15" customHeight="1" x14ac:dyDescent="0.25">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row>
    <row r="96" spans="4:49" ht="15" customHeight="1" x14ac:dyDescent="0.25">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row>
    <row r="97" spans="4:49" ht="15" customHeight="1" x14ac:dyDescent="0.25">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row>
    <row r="98" spans="4:49" ht="15" customHeight="1" x14ac:dyDescent="0.25">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row>
    <row r="99" spans="4:49" ht="15" customHeight="1" x14ac:dyDescent="0.25">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row>
    <row r="100" spans="4:49" ht="15" customHeight="1" x14ac:dyDescent="0.25">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row>
    <row r="101" spans="4:49" ht="15" customHeight="1" x14ac:dyDescent="0.25">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row>
    <row r="102" spans="4:49" ht="15" customHeight="1" x14ac:dyDescent="0.25">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row>
    <row r="103" spans="4:49" ht="15" customHeight="1" x14ac:dyDescent="0.25">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row>
    <row r="104" spans="4:49" ht="15" customHeight="1" x14ac:dyDescent="0.25">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row>
    <row r="105" spans="4:49" ht="15" customHeight="1" x14ac:dyDescent="0.25">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row>
    <row r="106" spans="4:49" ht="15" customHeight="1" x14ac:dyDescent="0.25">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row>
    <row r="107" spans="4:49" ht="15" customHeight="1" x14ac:dyDescent="0.25">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row>
    <row r="108" spans="4:49" ht="15" customHeight="1" x14ac:dyDescent="0.25">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row>
    <row r="109" spans="4:49" ht="15" customHeight="1" x14ac:dyDescent="0.25">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row>
    <row r="110" spans="4:49" ht="15" customHeight="1" x14ac:dyDescent="0.25">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row>
    <row r="111" spans="4:49" ht="15" customHeight="1" x14ac:dyDescent="0.25">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row>
    <row r="112" spans="4:49" ht="15" customHeight="1" x14ac:dyDescent="0.25">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row>
    <row r="113" spans="4:49" ht="15" customHeight="1" x14ac:dyDescent="0.25">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row>
    <row r="114" spans="4:49" ht="15" customHeight="1" x14ac:dyDescent="0.25">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row>
    <row r="115" spans="4:49" ht="15" customHeight="1" x14ac:dyDescent="0.25">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row>
    <row r="116" spans="4:49" ht="15" customHeight="1" x14ac:dyDescent="0.25">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row>
    <row r="117" spans="4:49" ht="15" customHeight="1" x14ac:dyDescent="0.25">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row>
    <row r="118" spans="4:49" ht="15" customHeight="1" x14ac:dyDescent="0.25"/>
    <row r="119" spans="4:49" x14ac:dyDescent="0.25">
      <c r="Y119" s="1" t="b">
        <v>0</v>
      </c>
    </row>
  </sheetData>
  <mergeCells count="72">
    <mergeCell ref="N1:U1"/>
    <mergeCell ref="P39:S39"/>
    <mergeCell ref="E26:H26"/>
    <mergeCell ref="I25:S25"/>
    <mergeCell ref="I20:S20"/>
    <mergeCell ref="I26:S26"/>
    <mergeCell ref="I22:S22"/>
    <mergeCell ref="I23:S23"/>
    <mergeCell ref="I24:S24"/>
    <mergeCell ref="I21:S21"/>
    <mergeCell ref="I15:S15"/>
    <mergeCell ref="I18:S18"/>
    <mergeCell ref="I16:S16"/>
    <mergeCell ref="I17:S17"/>
    <mergeCell ref="I27:S27"/>
    <mergeCell ref="I28:S28"/>
    <mergeCell ref="A38:C39"/>
    <mergeCell ref="E30:S32"/>
    <mergeCell ref="E35:S36"/>
    <mergeCell ref="E39:H39"/>
    <mergeCell ref="A40:C41"/>
    <mergeCell ref="I40:S40"/>
    <mergeCell ref="I39:N39"/>
    <mergeCell ref="A22:C23"/>
    <mergeCell ref="A24:C25"/>
    <mergeCell ref="E27:H27"/>
    <mergeCell ref="E28:H28"/>
    <mergeCell ref="A30:C30"/>
    <mergeCell ref="A26:C27"/>
    <mergeCell ref="E24:H24"/>
    <mergeCell ref="E25:H25"/>
    <mergeCell ref="E22:H22"/>
    <mergeCell ref="E23:H23"/>
    <mergeCell ref="I19:S19"/>
    <mergeCell ref="E10:H10"/>
    <mergeCell ref="E7:H7"/>
    <mergeCell ref="E8:H8"/>
    <mergeCell ref="E9:H9"/>
    <mergeCell ref="E17:H17"/>
    <mergeCell ref="E21:H21"/>
    <mergeCell ref="E20:H20"/>
    <mergeCell ref="E15:H15"/>
    <mergeCell ref="E16:H16"/>
    <mergeCell ref="E18:H18"/>
    <mergeCell ref="E19:H19"/>
    <mergeCell ref="A20:C21"/>
    <mergeCell ref="A1:C1"/>
    <mergeCell ref="A2:C3"/>
    <mergeCell ref="A4:C5"/>
    <mergeCell ref="A8:C9"/>
    <mergeCell ref="A18:C19"/>
    <mergeCell ref="A14:C15"/>
    <mergeCell ref="A10:C11"/>
    <mergeCell ref="A6:C7"/>
    <mergeCell ref="A12:C13"/>
    <mergeCell ref="A16:C17"/>
    <mergeCell ref="I4:S4"/>
    <mergeCell ref="E11:H11"/>
    <mergeCell ref="E12:H12"/>
    <mergeCell ref="E13:H13"/>
    <mergeCell ref="E14:H14"/>
    <mergeCell ref="I13:S13"/>
    <mergeCell ref="I6:S6"/>
    <mergeCell ref="I7:S7"/>
    <mergeCell ref="I14:S14"/>
    <mergeCell ref="I8:S8"/>
    <mergeCell ref="I9:S9"/>
    <mergeCell ref="I10:S10"/>
    <mergeCell ref="I11:S11"/>
    <mergeCell ref="I12:S12"/>
    <mergeCell ref="E6:H6"/>
    <mergeCell ref="E4:H4"/>
  </mergeCells>
  <hyperlinks>
    <hyperlink ref="A4:C5" location="Landing!A1" display="Home" xr:uid="{24802CC3-F962-410E-BA72-926197D87EFB}"/>
    <hyperlink ref="A8:C9" location="ShellEI!A1" display=" - Event IT" xr:uid="{4FDB1CBB-C2CD-4532-BEAF-4DA2C8D13BFA}"/>
    <hyperlink ref="A22:C23" location="ShellCD!A1" display="Your contact details" xr:uid="{386757ED-64F6-4E71-AB76-04AC913CCD63}"/>
    <hyperlink ref="A24:C25" location="ShellOS!A1" display="Order summary" xr:uid="{A6B540F6-FA56-4108-810B-1693A67B7570}"/>
    <hyperlink ref="A10:C11" location="ShellSA!A1" display="- Safety" xr:uid="{AE34AED1-F0EE-4000-B3ED-7F53D267279F}"/>
    <hyperlink ref="A20:C21" location="ShellGR!A1" display="- Graphics &amp; Rigging" xr:uid="{C8BD25F6-5202-42C3-9AA7-2FD94FA4F7E8}"/>
    <hyperlink ref="A14:C15" location="'ShellCA (2)'!A1" display="- Catering - Lunch/Dinner" xr:uid="{8D0F0BAF-164B-44B7-B7E8-633474F85912}"/>
    <hyperlink ref="A16:C17" location="'ShellCA (3)'!A1" display="- Catering - Alcohol" xr:uid="{8A3DE99C-8C43-43D1-8476-2FD0FB0C5322}"/>
    <hyperlink ref="A18:C19" location="'ShellCA (4)'!A1" display="- Catering - Hygiene" xr:uid="{B70BC00A-EFEC-460B-85FD-44826E675573}"/>
    <hyperlink ref="A12:C13" location="ShellCA!A1" display="- Catering - Breakfast" xr:uid="{D0A2E5F2-C1F9-4588-BCCF-3698CFBF059A}"/>
    <hyperlink ref="A26:C27" location="ShellTC!A1" display="Terms and Conditions" xr:uid="{A961B1AE-E81D-48E3-B5B5-4D79F2DD0D32}"/>
    <hyperlink ref="A6:C7" location="ShellIO!A1" display="Important information" xr:uid="{F915513E-9660-4C51-8A1E-2017F73FF7E8}"/>
    <hyperlink ref="A38" r:id="rId1" display="eventorders.nec@necgroup.co.uk" xr:uid="{072B16AB-556F-4617-9729-58D238AB93FF}"/>
    <hyperlink ref="A38:C39" r:id="rId2" display="Click here to speak to our team!" xr:uid="{36ED0DDA-5A93-4DA4-99BB-63F551789237}"/>
  </hyperlinks>
  <printOptions horizontalCentered="1" verticalCentered="1"/>
  <pageMargins left="0.23622047244094491" right="0.23622047244094491" top="0.35433070866141736" bottom="0.35433070866141736" header="0.31496062992125984" footer="0.31496062992125984"/>
  <pageSetup paperSize="9" scale="91"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5122" r:id="rId6" name="Check Box 2">
              <controlPr defaultSize="0" autoFill="0" autoLine="0" autoPict="0">
                <anchor moveWithCells="1">
                  <from>
                    <xdr:col>9</xdr:col>
                    <xdr:colOff>504825</xdr:colOff>
                    <xdr:row>31</xdr:row>
                    <xdr:rowOff>161925</xdr:rowOff>
                  </from>
                  <to>
                    <xdr:col>10</xdr:col>
                    <xdr:colOff>104775</xdr:colOff>
                    <xdr:row>33</xdr:row>
                    <xdr:rowOff>28575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743FE-9DFC-4C4C-8E93-19D1C95E7EF3}">
  <sheetPr>
    <tabColor rgb="FF162A3A"/>
    <pageSetUpPr autoPageBreaks="0" fitToPage="1"/>
  </sheetPr>
  <dimension ref="A1:AC360"/>
  <sheetViews>
    <sheetView showRowColHeaders="0" workbookViewId="0">
      <selection activeCell="A26" sqref="A26:C27"/>
    </sheetView>
  </sheetViews>
  <sheetFormatPr defaultColWidth="8.85546875" defaultRowHeight="15" x14ac:dyDescent="0.25"/>
  <cols>
    <col min="1" max="3" width="10.5703125" style="78" customWidth="1"/>
    <col min="4" max="4" width="4.5703125" style="1" customWidth="1"/>
    <col min="5" max="5" width="50.5703125" style="437" customWidth="1"/>
    <col min="6" max="6" width="8.85546875" style="437"/>
    <col min="7" max="10" width="10.7109375" style="438" bestFit="1" customWidth="1"/>
    <col min="11" max="11" width="5.5703125" style="1" customWidth="1"/>
    <col min="12" max="12" width="10.28515625" style="439" customWidth="1"/>
    <col min="13" max="13" width="12.85546875" style="437" customWidth="1"/>
    <col min="14" max="14" width="12.85546875" style="440" customWidth="1"/>
    <col min="15" max="15" width="35" style="437" bestFit="1" customWidth="1"/>
    <col min="16" max="17" width="8.85546875" style="1"/>
    <col min="18" max="20" width="10.42578125" style="1" bestFit="1" customWidth="1"/>
    <col min="21" max="21" width="11.42578125" style="1" bestFit="1" customWidth="1"/>
    <col min="22" max="16384" width="8.85546875" style="1"/>
  </cols>
  <sheetData>
    <row r="1" spans="1:29" s="78" customFormat="1" ht="36" customHeight="1" x14ac:dyDescent="0.2">
      <c r="A1" s="541" t="s">
        <v>4</v>
      </c>
      <c r="B1" s="541"/>
      <c r="C1" s="541"/>
      <c r="E1" s="79" t="str">
        <f>Landing!B2</f>
        <v>NEC Products and Services Order Form 2024 - 2025</v>
      </c>
      <c r="H1" s="80"/>
      <c r="I1" s="126"/>
      <c r="J1" s="126"/>
      <c r="K1" s="554" t="s">
        <v>709</v>
      </c>
      <c r="L1" s="554"/>
      <c r="M1" s="554"/>
      <c r="N1" s="554"/>
      <c r="O1" s="554"/>
      <c r="U1" s="80"/>
      <c r="W1" s="80"/>
      <c r="X1" s="80" t="s">
        <v>5</v>
      </c>
    </row>
    <row r="2" spans="1:29" ht="15" customHeight="1" x14ac:dyDescent="0.25">
      <c r="A2" s="723"/>
      <c r="B2" s="723"/>
      <c r="C2" s="723"/>
      <c r="D2" s="73"/>
      <c r="E2" s="73"/>
      <c r="F2" s="73"/>
      <c r="G2" s="128"/>
      <c r="H2" s="128"/>
      <c r="I2" s="128"/>
      <c r="J2" s="128"/>
      <c r="K2" s="73"/>
      <c r="L2" s="111"/>
      <c r="M2" s="73"/>
      <c r="N2" s="112"/>
      <c r="O2" s="73"/>
      <c r="P2" s="73"/>
      <c r="Q2" s="73"/>
      <c r="R2" s="73"/>
      <c r="S2" s="73"/>
      <c r="T2" s="73"/>
      <c r="U2" s="73"/>
      <c r="V2" s="73"/>
      <c r="W2" s="73"/>
      <c r="X2" s="73"/>
      <c r="Y2" s="73"/>
      <c r="Z2" s="73"/>
      <c r="AA2" s="73"/>
      <c r="AB2" s="73"/>
      <c r="AC2" s="73"/>
    </row>
    <row r="3" spans="1:29" ht="15" customHeight="1" x14ac:dyDescent="0.25">
      <c r="A3" s="724"/>
      <c r="B3" s="724"/>
      <c r="C3" s="724"/>
      <c r="D3" s="73"/>
      <c r="E3" s="503" t="s">
        <v>839</v>
      </c>
      <c r="F3" s="395"/>
      <c r="G3" s="719" t="s">
        <v>838</v>
      </c>
      <c r="H3" s="720"/>
      <c r="I3" s="720"/>
      <c r="J3" s="721"/>
      <c r="L3" s="504" t="s">
        <v>835</v>
      </c>
      <c r="M3" s="505" t="s">
        <v>836</v>
      </c>
      <c r="N3" s="713" t="s">
        <v>837</v>
      </c>
      <c r="O3" s="714"/>
      <c r="P3" s="73"/>
      <c r="Q3" s="73"/>
      <c r="R3" s="73"/>
      <c r="S3" s="73"/>
      <c r="T3" s="73"/>
      <c r="U3" s="73"/>
      <c r="V3" s="73"/>
      <c r="W3" s="73"/>
      <c r="X3" s="73"/>
      <c r="Y3" s="73"/>
      <c r="Z3" s="73"/>
      <c r="AA3" s="73"/>
      <c r="AB3" s="73"/>
      <c r="AC3" s="73"/>
    </row>
    <row r="4" spans="1:29" ht="15" customHeight="1" x14ac:dyDescent="0.25">
      <c r="A4" s="584" t="s">
        <v>6</v>
      </c>
      <c r="B4" s="585"/>
      <c r="C4" s="586"/>
      <c r="D4" s="73"/>
      <c r="E4" s="409" t="str">
        <f>IF(ShellCD!I4=0,"",ShellCD!I4)</f>
        <v/>
      </c>
      <c r="F4" s="73"/>
      <c r="G4" s="715" t="str">
        <f>IF(ShellCD!I7=0,"",ShellCD!I7)</f>
        <v/>
      </c>
      <c r="H4" s="716"/>
      <c r="I4" s="716"/>
      <c r="J4" s="717"/>
      <c r="L4" s="393" t="str">
        <f>IF(ShellCD!I8=0,"",ShellCD!I8)</f>
        <v/>
      </c>
      <c r="M4" s="412" t="str">
        <f>IF(ShellCD!I9=0,"",ShellCD!I9)</f>
        <v/>
      </c>
      <c r="N4" s="639" t="str">
        <f>IF(ShellCD!I10=0,"",ShellCD!I10)</f>
        <v/>
      </c>
      <c r="O4" s="718"/>
      <c r="P4" s="73"/>
      <c r="Q4" s="73"/>
      <c r="R4" s="73"/>
      <c r="S4" s="73"/>
      <c r="T4" s="73"/>
      <c r="U4" s="73"/>
      <c r="V4" s="73"/>
      <c r="W4" s="73"/>
      <c r="X4" s="73"/>
      <c r="Y4" s="73"/>
      <c r="Z4" s="73"/>
      <c r="AA4" s="73"/>
      <c r="AB4" s="73"/>
      <c r="AC4" s="73"/>
    </row>
    <row r="5" spans="1:29" ht="15" customHeight="1" x14ac:dyDescent="0.25">
      <c r="A5" s="587"/>
      <c r="B5" s="588"/>
      <c r="C5" s="589"/>
      <c r="D5" s="73"/>
      <c r="E5" s="73"/>
      <c r="F5" s="73"/>
      <c r="G5" s="707" t="str">
        <f>_xlfn.CONCAT(ShellCD!I11," ",ShellCD!I12)</f>
        <v xml:space="preserve"> </v>
      </c>
      <c r="H5" s="708"/>
      <c r="I5" s="708"/>
      <c r="J5" s="709"/>
      <c r="L5" s="394"/>
      <c r="M5" s="73"/>
      <c r="N5" s="112"/>
      <c r="O5" s="73"/>
      <c r="P5" s="73"/>
      <c r="Q5" s="73"/>
      <c r="R5" s="73"/>
      <c r="S5" s="73"/>
      <c r="T5" s="73"/>
      <c r="U5" s="73"/>
      <c r="V5" s="73"/>
      <c r="W5" s="73"/>
      <c r="X5" s="73"/>
      <c r="Y5" s="73"/>
      <c r="Z5" s="73"/>
      <c r="AA5" s="73"/>
      <c r="AB5" s="73"/>
      <c r="AC5" s="73"/>
    </row>
    <row r="6" spans="1:29" ht="15" customHeight="1" x14ac:dyDescent="0.25">
      <c r="A6" s="532" t="s">
        <v>8</v>
      </c>
      <c r="B6" s="533"/>
      <c r="C6" s="534"/>
      <c r="D6" s="73"/>
      <c r="E6" s="503" t="s">
        <v>840</v>
      </c>
      <c r="F6" s="73"/>
      <c r="G6" s="707" t="str">
        <f>_xlfn.CONCAT(ShellCD!I13," ",ShellCD!I14," ",ShellCD!I16)</f>
        <v xml:space="preserve">  </v>
      </c>
      <c r="H6" s="708"/>
      <c r="I6" s="708"/>
      <c r="J6" s="709"/>
      <c r="L6" s="111"/>
      <c r="M6" s="73"/>
      <c r="N6" s="112"/>
      <c r="O6" s="73"/>
      <c r="P6" s="73"/>
      <c r="Q6" s="73"/>
      <c r="R6" s="73"/>
      <c r="S6" s="73"/>
      <c r="T6" s="73"/>
      <c r="U6" s="73"/>
      <c r="V6" s="73"/>
      <c r="W6" s="73"/>
      <c r="X6" s="73"/>
      <c r="Y6" s="73"/>
      <c r="Z6" s="73"/>
      <c r="AA6" s="73"/>
      <c r="AB6" s="73"/>
      <c r="AC6" s="73"/>
    </row>
    <row r="7" spans="1:29" ht="15" customHeight="1" x14ac:dyDescent="0.25">
      <c r="A7" s="535"/>
      <c r="B7" s="536"/>
      <c r="C7" s="537"/>
      <c r="D7" s="73"/>
      <c r="E7" s="410" t="str">
        <f>_xlfn.CONCAT(ShellCD!I21," ",ShellCD!I22)</f>
        <v xml:space="preserve"> </v>
      </c>
      <c r="F7" s="73"/>
      <c r="G7" s="707" t="str">
        <f>IF(ShellCD!I15=0," ",ShellCD!I15)</f>
        <v xml:space="preserve"> </v>
      </c>
      <c r="H7" s="708"/>
      <c r="I7" s="708"/>
      <c r="J7" s="709"/>
      <c r="L7" s="111"/>
      <c r="M7" s="73"/>
      <c r="N7" s="112"/>
      <c r="O7" s="73"/>
      <c r="P7" s="73"/>
      <c r="Q7" s="73"/>
      <c r="R7" s="73"/>
      <c r="S7" s="73"/>
      <c r="T7" s="73"/>
      <c r="U7" s="73"/>
      <c r="V7" s="73"/>
      <c r="W7" s="73"/>
      <c r="X7" s="73"/>
      <c r="Y7" s="73"/>
      <c r="Z7" s="73"/>
      <c r="AA7" s="73"/>
      <c r="AB7" s="73"/>
      <c r="AC7" s="73"/>
    </row>
    <row r="8" spans="1:29" ht="15" customHeight="1" x14ac:dyDescent="0.25">
      <c r="A8" s="532" t="s">
        <v>843</v>
      </c>
      <c r="B8" s="533"/>
      <c r="C8" s="534"/>
      <c r="D8" s="73"/>
      <c r="E8" s="410" t="str">
        <f>_xlfn.CONCAT("E: ",ShellCD!I23)</f>
        <v xml:space="preserve">E: </v>
      </c>
      <c r="F8" s="73"/>
      <c r="G8" s="707" t="str">
        <f>_xlfn.CONCAT("T: ",ShellCD!I17)</f>
        <v xml:space="preserve">T: </v>
      </c>
      <c r="H8" s="708"/>
      <c r="I8" s="708"/>
      <c r="J8" s="709"/>
      <c r="L8" s="111"/>
      <c r="M8" s="73"/>
      <c r="N8" s="112"/>
      <c r="O8" s="73"/>
      <c r="P8" s="73"/>
      <c r="Q8" s="73"/>
      <c r="R8" s="73"/>
      <c r="S8" s="73"/>
      <c r="T8" s="73"/>
      <c r="U8" s="73"/>
      <c r="V8" s="73"/>
      <c r="W8" s="73"/>
      <c r="X8" s="73"/>
      <c r="Y8" s="73"/>
      <c r="Z8" s="73"/>
      <c r="AA8" s="73"/>
      <c r="AB8" s="73"/>
      <c r="AC8" s="73"/>
    </row>
    <row r="9" spans="1:29" ht="15" customHeight="1" x14ac:dyDescent="0.25">
      <c r="A9" s="535"/>
      <c r="B9" s="536"/>
      <c r="C9" s="537"/>
      <c r="D9" s="73"/>
      <c r="E9" s="411" t="str">
        <f>_xlfn.CONCAT("T: ",ShellCD!I24)</f>
        <v xml:space="preserve">T: </v>
      </c>
      <c r="F9" s="73"/>
      <c r="G9" s="707" t="str">
        <f>_xlfn.CONCAT("Tax no. ",ShellCD!I18)</f>
        <v xml:space="preserve">Tax no. </v>
      </c>
      <c r="H9" s="708"/>
      <c r="I9" s="708"/>
      <c r="J9" s="709"/>
      <c r="L9" s="111"/>
      <c r="M9" s="73"/>
      <c r="N9" s="112"/>
      <c r="O9" s="73"/>
      <c r="P9" s="73"/>
      <c r="Q9" s="73"/>
      <c r="R9" s="73"/>
      <c r="S9" s="73"/>
      <c r="T9" s="73"/>
      <c r="U9" s="73"/>
      <c r="V9" s="73"/>
      <c r="W9" s="73"/>
      <c r="X9" s="73"/>
      <c r="Y9" s="73"/>
      <c r="Z9" s="73"/>
      <c r="AA9" s="73"/>
      <c r="AB9" s="73"/>
      <c r="AC9" s="73"/>
    </row>
    <row r="10" spans="1:29" ht="15" customHeight="1" x14ac:dyDescent="0.25">
      <c r="A10" s="532" t="s">
        <v>703</v>
      </c>
      <c r="B10" s="533"/>
      <c r="C10" s="534"/>
      <c r="D10" s="73"/>
      <c r="E10" s="405"/>
      <c r="F10" s="73"/>
      <c r="G10" s="710" t="str">
        <f>_xlfn.CONCAT("Reg no. ",ShellCD!I19)</f>
        <v xml:space="preserve">Reg no. </v>
      </c>
      <c r="H10" s="711"/>
      <c r="I10" s="711"/>
      <c r="J10" s="712"/>
      <c r="L10" s="111"/>
      <c r="M10" s="73"/>
      <c r="N10" s="112"/>
      <c r="O10" s="73"/>
      <c r="P10" s="73"/>
      <c r="Q10" s="73"/>
      <c r="R10" s="73"/>
      <c r="S10" s="73"/>
      <c r="T10" s="73"/>
      <c r="U10" s="73"/>
      <c r="V10" s="73"/>
      <c r="W10" s="73"/>
      <c r="X10" s="73"/>
      <c r="Y10" s="73"/>
      <c r="Z10" s="73"/>
      <c r="AA10" s="73"/>
      <c r="AB10" s="73"/>
      <c r="AC10" s="73"/>
    </row>
    <row r="11" spans="1:29" ht="15" customHeight="1" x14ac:dyDescent="0.25">
      <c r="A11" s="535"/>
      <c r="B11" s="536"/>
      <c r="C11" s="537"/>
      <c r="D11" s="73"/>
      <c r="E11" s="73"/>
      <c r="F11" s="73"/>
      <c r="G11" s="128"/>
      <c r="H11" s="128"/>
      <c r="I11" s="128"/>
      <c r="J11" s="128"/>
      <c r="K11" s="73"/>
      <c r="L11" s="111"/>
      <c r="M11" s="73"/>
      <c r="N11" s="112"/>
      <c r="O11" s="73"/>
      <c r="P11" s="73"/>
      <c r="Q11" s="73"/>
      <c r="R11" s="73"/>
      <c r="S11" s="73"/>
      <c r="T11" s="73"/>
      <c r="U11" s="73"/>
      <c r="V11" s="73"/>
      <c r="W11" s="73"/>
      <c r="X11" s="73"/>
      <c r="Y11" s="73"/>
      <c r="Z11" s="73"/>
      <c r="AA11" s="73"/>
      <c r="AB11" s="73"/>
      <c r="AC11" s="73"/>
    </row>
    <row r="12" spans="1:29" ht="15" customHeight="1" x14ac:dyDescent="0.25">
      <c r="A12" s="532" t="s">
        <v>704</v>
      </c>
      <c r="B12" s="533"/>
      <c r="C12" s="534"/>
      <c r="D12" s="73"/>
      <c r="E12" s="506" t="s">
        <v>104</v>
      </c>
      <c r="F12" s="507" t="s">
        <v>34</v>
      </c>
      <c r="G12" s="508" t="s">
        <v>35</v>
      </c>
      <c r="H12" s="508" t="s">
        <v>36</v>
      </c>
      <c r="I12" s="508" t="s">
        <v>37</v>
      </c>
      <c r="J12" s="509" t="s">
        <v>38</v>
      </c>
      <c r="K12" s="73"/>
      <c r="L12" s="722" t="s">
        <v>239</v>
      </c>
      <c r="M12" s="722"/>
      <c r="N12" s="722"/>
      <c r="O12" s="722"/>
      <c r="P12" s="73"/>
      <c r="Q12" s="73"/>
      <c r="R12" s="73"/>
      <c r="S12" s="73"/>
      <c r="T12" s="73"/>
      <c r="U12" s="73"/>
      <c r="V12" s="73"/>
      <c r="W12" s="73"/>
      <c r="X12" s="73"/>
      <c r="Y12" s="73"/>
      <c r="Z12" s="73"/>
      <c r="AA12" s="73"/>
      <c r="AB12" s="73"/>
      <c r="AC12" s="73"/>
    </row>
    <row r="13" spans="1:29" ht="15" customHeight="1" x14ac:dyDescent="0.25">
      <c r="A13" s="535"/>
      <c r="B13" s="536"/>
      <c r="C13" s="537"/>
      <c r="D13" s="73"/>
      <c r="E13" s="396"/>
      <c r="F13" s="397">
        <f>SUMIF(F16:F199,"&lt;&gt;9999",F16:F199)</f>
        <v>0</v>
      </c>
      <c r="G13" s="398">
        <f>SUM(G16:G199)</f>
        <v>0</v>
      </c>
      <c r="H13" s="398">
        <f>SUM(H16:H199)</f>
        <v>0</v>
      </c>
      <c r="I13" s="398">
        <f>SUM(I16:I199)</f>
        <v>0</v>
      </c>
      <c r="J13" s="399">
        <f>SUM(J16:J199)</f>
        <v>0</v>
      </c>
      <c r="K13" s="73"/>
      <c r="L13" s="113" t="s">
        <v>165</v>
      </c>
      <c r="M13" s="114" t="s">
        <v>219</v>
      </c>
      <c r="N13" s="115" t="s">
        <v>34</v>
      </c>
      <c r="O13" s="116" t="s">
        <v>32</v>
      </c>
      <c r="P13" s="86"/>
      <c r="Q13" s="86"/>
      <c r="R13" s="86"/>
      <c r="S13" s="86"/>
      <c r="T13" s="86"/>
      <c r="U13" s="86"/>
      <c r="V13" s="86"/>
      <c r="W13" s="86"/>
      <c r="X13" s="86"/>
      <c r="Y13" s="86"/>
      <c r="Z13" s="73"/>
      <c r="AA13" s="73"/>
      <c r="AB13" s="73"/>
      <c r="AC13" s="73"/>
    </row>
    <row r="14" spans="1:29" ht="15" customHeight="1" x14ac:dyDescent="0.25">
      <c r="A14" s="532" t="s">
        <v>705</v>
      </c>
      <c r="B14" s="533"/>
      <c r="C14" s="534"/>
      <c r="D14" s="73"/>
      <c r="E14" s="73"/>
      <c r="F14" s="73"/>
      <c r="G14" s="128"/>
      <c r="H14" s="128"/>
      <c r="I14" s="128"/>
      <c r="J14" s="128"/>
      <c r="K14" s="73"/>
      <c r="L14" s="403" t="str" cm="1">
        <f t="array" ref="L14:O14">_xlfn._xlws.FILTER(ShellHelper!I5:L100,ShellHelper!I5:I100&gt;1,"")</f>
        <v/>
      </c>
      <c r="M14" s="298">
        <v>0</v>
      </c>
      <c r="N14" s="404">
        <v>0</v>
      </c>
      <c r="O14" s="298">
        <v>0</v>
      </c>
      <c r="P14" s="86"/>
      <c r="Q14" s="86"/>
      <c r="R14" s="86"/>
      <c r="S14" s="86"/>
      <c r="T14" s="86"/>
      <c r="U14" s="86"/>
      <c r="V14" s="86"/>
      <c r="W14" s="86"/>
      <c r="X14" s="86"/>
      <c r="Y14" s="86"/>
      <c r="Z14" s="73"/>
      <c r="AA14" s="73"/>
      <c r="AB14" s="73"/>
      <c r="AC14" s="73"/>
    </row>
    <row r="15" spans="1:29" ht="15" customHeight="1" x14ac:dyDescent="0.25">
      <c r="A15" s="535"/>
      <c r="B15" s="536"/>
      <c r="C15" s="537"/>
      <c r="D15" s="73"/>
      <c r="E15" s="510" t="s">
        <v>105</v>
      </c>
      <c r="F15" s="511" t="s">
        <v>34</v>
      </c>
      <c r="G15" s="512" t="s">
        <v>35</v>
      </c>
      <c r="H15" s="512" t="s">
        <v>36</v>
      </c>
      <c r="I15" s="512" t="s">
        <v>37</v>
      </c>
      <c r="J15" s="513" t="s">
        <v>38</v>
      </c>
      <c r="K15" s="73"/>
      <c r="L15" s="403"/>
      <c r="M15" s="298"/>
      <c r="N15" s="404"/>
      <c r="O15" s="298"/>
      <c r="P15" s="86"/>
      <c r="Q15" s="86"/>
      <c r="R15" s="86"/>
      <c r="S15" s="86"/>
      <c r="T15" s="86"/>
      <c r="U15" s="86"/>
      <c r="V15" s="86"/>
      <c r="W15" s="86"/>
      <c r="X15" s="86"/>
      <c r="Y15" s="86"/>
      <c r="Z15" s="73"/>
      <c r="AA15" s="73"/>
      <c r="AB15" s="73"/>
      <c r="AC15" s="73"/>
    </row>
    <row r="16" spans="1:29" ht="15" customHeight="1" x14ac:dyDescent="0.25">
      <c r="A16" s="532" t="s">
        <v>706</v>
      </c>
      <c r="B16" s="533"/>
      <c r="C16" s="534"/>
      <c r="D16" s="73"/>
      <c r="E16" s="400" t="str" cm="1">
        <f t="array" ref="E16">_xlfn._xlws.FILTER(ShellHelper!B4:G210,ShellHelper!C4:C210&gt;0,"")</f>
        <v/>
      </c>
      <c r="F16" s="401"/>
      <c r="G16" s="450"/>
      <c r="H16" s="451"/>
      <c r="I16" s="452"/>
      <c r="J16" s="452"/>
      <c r="K16" s="94"/>
      <c r="L16" s="403"/>
      <c r="M16" s="298"/>
      <c r="N16" s="404"/>
      <c r="O16" s="298"/>
      <c r="P16" s="86"/>
      <c r="Q16" s="86"/>
      <c r="R16" s="86"/>
      <c r="S16" s="86"/>
      <c r="T16" s="86"/>
      <c r="U16" s="86"/>
      <c r="V16" s="86"/>
      <c r="W16" s="86"/>
      <c r="X16" s="86"/>
      <c r="Y16" s="86"/>
      <c r="Z16" s="73"/>
      <c r="AA16" s="73"/>
      <c r="AB16" s="73"/>
      <c r="AC16" s="73"/>
    </row>
    <row r="17" spans="1:29" ht="15" customHeight="1" x14ac:dyDescent="0.25">
      <c r="A17" s="535"/>
      <c r="B17" s="536"/>
      <c r="C17" s="537"/>
      <c r="D17" s="73"/>
      <c r="E17" s="298"/>
      <c r="F17" s="298"/>
      <c r="G17" s="453"/>
      <c r="H17" s="453"/>
      <c r="I17" s="453"/>
      <c r="J17" s="453"/>
      <c r="K17" s="73"/>
      <c r="L17" s="403"/>
      <c r="M17" s="298"/>
      <c r="N17" s="404"/>
      <c r="O17" s="298"/>
      <c r="P17" s="86"/>
      <c r="Q17" s="86"/>
      <c r="R17" s="86"/>
      <c r="S17" s="86"/>
      <c r="T17" s="86"/>
      <c r="U17" s="86"/>
      <c r="V17" s="86"/>
      <c r="W17" s="86"/>
      <c r="X17" s="86"/>
      <c r="Y17" s="86"/>
      <c r="Z17" s="73"/>
      <c r="AA17" s="73"/>
      <c r="AB17" s="73"/>
      <c r="AC17" s="73"/>
    </row>
    <row r="18" spans="1:29" ht="15" customHeight="1" x14ac:dyDescent="0.25">
      <c r="A18" s="532" t="s">
        <v>707</v>
      </c>
      <c r="B18" s="533"/>
      <c r="C18" s="534"/>
      <c r="D18" s="73"/>
      <c r="E18" s="298"/>
      <c r="F18" s="298"/>
      <c r="G18" s="453"/>
      <c r="H18" s="453"/>
      <c r="I18" s="453"/>
      <c r="J18" s="453"/>
      <c r="K18" s="73"/>
      <c r="L18" s="403"/>
      <c r="M18" s="298"/>
      <c r="N18" s="404"/>
      <c r="O18" s="298"/>
      <c r="P18" s="86"/>
      <c r="Q18" s="86"/>
      <c r="R18" s="86"/>
      <c r="S18" s="86"/>
      <c r="T18" s="86"/>
      <c r="U18" s="86"/>
      <c r="V18" s="86"/>
      <c r="W18" s="86"/>
      <c r="X18" s="86"/>
      <c r="Y18" s="86"/>
      <c r="Z18" s="73"/>
      <c r="AA18" s="73"/>
      <c r="AB18" s="73"/>
      <c r="AC18" s="73"/>
    </row>
    <row r="19" spans="1:29" ht="15" customHeight="1" x14ac:dyDescent="0.25">
      <c r="A19" s="535"/>
      <c r="B19" s="536"/>
      <c r="C19" s="537"/>
      <c r="D19" s="73"/>
      <c r="E19" s="298"/>
      <c r="F19" s="298"/>
      <c r="G19" s="453"/>
      <c r="H19" s="453"/>
      <c r="I19" s="453"/>
      <c r="J19" s="453"/>
      <c r="K19" s="73"/>
      <c r="L19" s="403"/>
      <c r="M19" s="298"/>
      <c r="N19" s="404"/>
      <c r="O19" s="298"/>
      <c r="P19" s="86"/>
      <c r="Q19" s="86"/>
      <c r="R19" s="86"/>
      <c r="S19" s="86"/>
      <c r="T19" s="86"/>
      <c r="U19" s="86"/>
      <c r="V19" s="86"/>
      <c r="W19" s="86"/>
      <c r="X19" s="86"/>
      <c r="Y19" s="86"/>
      <c r="Z19" s="73"/>
      <c r="AA19" s="73"/>
      <c r="AB19" s="73"/>
      <c r="AC19" s="73"/>
    </row>
    <row r="20" spans="1:29" ht="15" customHeight="1" x14ac:dyDescent="0.25">
      <c r="A20" s="532" t="s">
        <v>708</v>
      </c>
      <c r="B20" s="533"/>
      <c r="C20" s="534"/>
      <c r="D20" s="73"/>
      <c r="E20" s="298"/>
      <c r="F20" s="298"/>
      <c r="G20" s="453"/>
      <c r="H20" s="453"/>
      <c r="I20" s="453"/>
      <c r="J20" s="453"/>
      <c r="K20" s="73"/>
      <c r="L20" s="403"/>
      <c r="M20" s="298"/>
      <c r="N20" s="404"/>
      <c r="O20" s="298"/>
      <c r="P20" s="86"/>
      <c r="Q20" s="86"/>
      <c r="R20" s="86"/>
      <c r="S20" s="86"/>
      <c r="T20" s="86"/>
      <c r="U20" s="86"/>
      <c r="V20" s="86"/>
      <c r="W20" s="86"/>
      <c r="X20" s="86"/>
      <c r="Y20" s="86"/>
      <c r="Z20" s="73"/>
      <c r="AA20" s="73"/>
      <c r="AB20" s="73"/>
      <c r="AC20" s="73"/>
    </row>
    <row r="21" spans="1:29" ht="15" customHeight="1" x14ac:dyDescent="0.25">
      <c r="A21" s="535"/>
      <c r="B21" s="536"/>
      <c r="C21" s="537"/>
      <c r="D21" s="73"/>
      <c r="E21" s="298"/>
      <c r="F21" s="298"/>
      <c r="G21" s="453"/>
      <c r="H21" s="453"/>
      <c r="I21" s="453"/>
      <c r="J21" s="453"/>
      <c r="K21" s="73"/>
      <c r="L21" s="403"/>
      <c r="M21" s="298"/>
      <c r="N21" s="404"/>
      <c r="O21" s="298"/>
      <c r="P21" s="86"/>
      <c r="Q21" s="86"/>
      <c r="R21" s="86"/>
      <c r="S21" s="86"/>
      <c r="T21" s="86"/>
      <c r="U21" s="86"/>
      <c r="V21" s="86"/>
      <c r="W21" s="86"/>
      <c r="X21" s="86"/>
      <c r="Y21" s="86"/>
      <c r="Z21" s="73"/>
      <c r="AA21" s="73"/>
      <c r="AB21" s="73"/>
      <c r="AC21" s="73"/>
    </row>
    <row r="22" spans="1:29" ht="15" customHeight="1" x14ac:dyDescent="0.25">
      <c r="A22" s="584" t="s">
        <v>14</v>
      </c>
      <c r="B22" s="585"/>
      <c r="C22" s="586"/>
      <c r="D22" s="73"/>
      <c r="E22" s="298"/>
      <c r="F22" s="298"/>
      <c r="G22" s="453"/>
      <c r="H22" s="453"/>
      <c r="I22" s="453"/>
      <c r="J22" s="453"/>
      <c r="K22" s="73"/>
      <c r="L22" s="403"/>
      <c r="M22" s="298"/>
      <c r="N22" s="404"/>
      <c r="O22" s="298"/>
      <c r="P22" s="73"/>
      <c r="Q22" s="73"/>
      <c r="R22" s="73"/>
      <c r="S22" s="73"/>
      <c r="T22" s="73"/>
      <c r="U22" s="73"/>
      <c r="V22" s="73"/>
      <c r="W22" s="73"/>
      <c r="X22" s="73"/>
      <c r="Y22" s="73"/>
      <c r="Z22" s="73"/>
      <c r="AA22" s="73"/>
      <c r="AB22" s="73"/>
      <c r="AC22" s="73"/>
    </row>
    <row r="23" spans="1:29" ht="15" customHeight="1" x14ac:dyDescent="0.25">
      <c r="A23" s="587"/>
      <c r="B23" s="588"/>
      <c r="C23" s="589"/>
      <c r="D23" s="73"/>
      <c r="E23" s="298"/>
      <c r="F23" s="298"/>
      <c r="G23" s="453"/>
      <c r="H23" s="453"/>
      <c r="I23" s="453"/>
      <c r="J23" s="453"/>
      <c r="K23" s="73"/>
      <c r="L23" s="403"/>
      <c r="M23" s="298"/>
      <c r="N23" s="404"/>
      <c r="O23" s="298"/>
      <c r="P23" s="73"/>
      <c r="Q23" s="73"/>
      <c r="R23" s="73"/>
      <c r="S23" s="73"/>
      <c r="T23" s="73"/>
      <c r="U23" s="73"/>
      <c r="V23" s="73"/>
      <c r="W23" s="73"/>
      <c r="X23" s="73"/>
      <c r="Y23" s="73"/>
      <c r="Z23" s="73"/>
      <c r="AA23" s="73"/>
      <c r="AB23" s="73"/>
      <c r="AC23" s="73"/>
    </row>
    <row r="24" spans="1:29" ht="15" customHeight="1" x14ac:dyDescent="0.25">
      <c r="A24" s="729" t="s">
        <v>17</v>
      </c>
      <c r="B24" s="730"/>
      <c r="C24" s="731"/>
      <c r="D24" s="73"/>
      <c r="E24" s="298"/>
      <c r="F24" s="298"/>
      <c r="G24" s="453"/>
      <c r="H24" s="453"/>
      <c r="I24" s="453"/>
      <c r="J24" s="453"/>
      <c r="K24" s="73"/>
      <c r="L24" s="403"/>
      <c r="M24" s="298"/>
      <c r="N24" s="301"/>
      <c r="O24" s="298"/>
      <c r="P24" s="73"/>
      <c r="Q24" s="73"/>
      <c r="R24" s="73"/>
      <c r="S24" s="73"/>
      <c r="T24" s="73"/>
      <c r="U24" s="73"/>
      <c r="V24" s="73"/>
      <c r="W24" s="73"/>
      <c r="X24" s="73"/>
      <c r="Y24" s="73"/>
      <c r="Z24" s="73"/>
      <c r="AA24" s="73"/>
      <c r="AB24" s="73"/>
      <c r="AC24" s="73"/>
    </row>
    <row r="25" spans="1:29" ht="15" customHeight="1" x14ac:dyDescent="0.25">
      <c r="A25" s="732"/>
      <c r="B25" s="733"/>
      <c r="C25" s="734"/>
      <c r="D25" s="73"/>
      <c r="E25" s="298"/>
      <c r="F25" s="298"/>
      <c r="G25" s="453"/>
      <c r="H25" s="453"/>
      <c r="I25" s="453"/>
      <c r="J25" s="453"/>
      <c r="K25" s="73"/>
      <c r="L25" s="403"/>
      <c r="M25" s="298"/>
      <c r="N25" s="301"/>
      <c r="O25" s="298"/>
      <c r="P25" s="73"/>
      <c r="Q25" s="73"/>
      <c r="R25" s="73"/>
      <c r="S25" s="73"/>
      <c r="T25" s="73"/>
      <c r="U25" s="73"/>
      <c r="V25" s="73"/>
      <c r="W25" s="73"/>
      <c r="X25" s="73"/>
      <c r="Y25" s="73"/>
      <c r="Z25" s="73"/>
      <c r="AA25" s="73"/>
      <c r="AB25" s="73"/>
      <c r="AC25" s="73"/>
    </row>
    <row r="26" spans="1:29" ht="15" customHeight="1" x14ac:dyDescent="0.25">
      <c r="A26" s="584" t="s">
        <v>19</v>
      </c>
      <c r="B26" s="585"/>
      <c r="C26" s="586"/>
      <c r="D26" s="73"/>
      <c r="E26" s="298"/>
      <c r="F26" s="298"/>
      <c r="G26" s="453"/>
      <c r="H26" s="453"/>
      <c r="I26" s="453"/>
      <c r="J26" s="453"/>
      <c r="K26" s="73"/>
      <c r="L26" s="403"/>
      <c r="M26" s="298"/>
      <c r="N26" s="301"/>
      <c r="O26" s="298"/>
      <c r="P26" s="73"/>
      <c r="Q26" s="73"/>
      <c r="R26" s="73"/>
      <c r="S26" s="73"/>
      <c r="T26" s="73"/>
      <c r="U26" s="73"/>
      <c r="V26" s="73"/>
      <c r="W26" s="73"/>
      <c r="X26" s="73"/>
      <c r="Y26" s="73"/>
      <c r="Z26" s="73"/>
      <c r="AA26" s="73"/>
      <c r="AB26" s="73"/>
      <c r="AC26" s="73"/>
    </row>
    <row r="27" spans="1:29" ht="15" customHeight="1" x14ac:dyDescent="0.25">
      <c r="A27" s="587"/>
      <c r="B27" s="588"/>
      <c r="C27" s="589"/>
      <c r="D27" s="73"/>
      <c r="E27" s="298"/>
      <c r="F27" s="298"/>
      <c r="G27" s="453"/>
      <c r="H27" s="453"/>
      <c r="I27" s="453"/>
      <c r="J27" s="453"/>
      <c r="K27" s="73"/>
      <c r="L27" s="403"/>
      <c r="M27" s="298"/>
      <c r="N27" s="301"/>
      <c r="O27" s="298"/>
      <c r="P27" s="73"/>
      <c r="Q27" s="73"/>
      <c r="R27" s="73"/>
      <c r="S27" s="73"/>
      <c r="T27" s="73"/>
      <c r="U27" s="73"/>
      <c r="V27" s="73"/>
      <c r="W27" s="73"/>
      <c r="X27" s="73"/>
      <c r="Y27" s="73"/>
      <c r="Z27" s="73"/>
      <c r="AA27" s="73"/>
      <c r="AB27" s="73"/>
      <c r="AC27" s="73"/>
    </row>
    <row r="28" spans="1:29" ht="15" customHeight="1" x14ac:dyDescent="0.25">
      <c r="D28" s="73"/>
      <c r="E28" s="298"/>
      <c r="F28" s="298"/>
      <c r="G28" s="453"/>
      <c r="H28" s="453"/>
      <c r="I28" s="453"/>
      <c r="J28" s="453"/>
      <c r="K28" s="73"/>
      <c r="L28" s="403"/>
      <c r="M28" s="298"/>
      <c r="N28" s="301"/>
      <c r="O28" s="298"/>
      <c r="P28" s="73"/>
      <c r="Q28" s="73"/>
      <c r="R28" s="73"/>
      <c r="S28" s="73"/>
      <c r="T28" s="73"/>
      <c r="U28" s="73"/>
      <c r="V28" s="73"/>
      <c r="W28" s="73"/>
      <c r="X28" s="73"/>
      <c r="Y28" s="73"/>
      <c r="Z28" s="73"/>
      <c r="AA28" s="73"/>
      <c r="AB28" s="73"/>
      <c r="AC28" s="73"/>
    </row>
    <row r="29" spans="1:29" ht="15" customHeight="1" x14ac:dyDescent="0.25">
      <c r="D29" s="73"/>
      <c r="E29" s="298"/>
      <c r="F29" s="298"/>
      <c r="G29" s="453"/>
      <c r="H29" s="453"/>
      <c r="I29" s="453"/>
      <c r="J29" s="453"/>
      <c r="K29" s="73"/>
      <c r="L29" s="403"/>
      <c r="M29" s="298"/>
      <c r="N29" s="301"/>
      <c r="O29" s="298"/>
      <c r="P29" s="73"/>
      <c r="Q29" s="73"/>
      <c r="R29" s="73"/>
      <c r="S29" s="73"/>
      <c r="T29" s="73"/>
      <c r="U29" s="73"/>
      <c r="V29" s="73"/>
      <c r="W29" s="73"/>
      <c r="X29" s="73"/>
      <c r="Y29" s="73"/>
      <c r="Z29" s="73"/>
      <c r="AA29" s="73"/>
      <c r="AB29" s="73"/>
      <c r="AC29" s="73"/>
    </row>
    <row r="30" spans="1:29" ht="15" customHeight="1" x14ac:dyDescent="0.25">
      <c r="A30" s="539" t="s">
        <v>24</v>
      </c>
      <c r="B30" s="539"/>
      <c r="C30" s="539"/>
      <c r="D30" s="73"/>
      <c r="E30" s="298"/>
      <c r="F30" s="298"/>
      <c r="G30" s="453"/>
      <c r="H30" s="453"/>
      <c r="I30" s="453"/>
      <c r="J30" s="453"/>
      <c r="K30" s="73"/>
      <c r="L30" s="403"/>
      <c r="M30" s="298"/>
      <c r="N30" s="301"/>
      <c r="O30" s="298"/>
      <c r="P30" s="73"/>
      <c r="Q30" s="73"/>
      <c r="R30" s="73"/>
      <c r="S30" s="73"/>
      <c r="T30" s="73"/>
      <c r="U30" s="73"/>
      <c r="V30" s="73"/>
      <c r="W30" s="73"/>
      <c r="X30" s="73"/>
      <c r="Y30" s="73"/>
      <c r="Z30" s="73"/>
      <c r="AA30" s="73"/>
      <c r="AB30" s="73"/>
      <c r="AC30" s="73"/>
    </row>
    <row r="31" spans="1:29" ht="15" customHeight="1" x14ac:dyDescent="0.25">
      <c r="A31" s="77" t="s">
        <v>98</v>
      </c>
      <c r="B31" s="76"/>
      <c r="C31" s="76"/>
      <c r="D31" s="73"/>
      <c r="E31" s="298"/>
      <c r="F31" s="298"/>
      <c r="G31" s="453"/>
      <c r="H31" s="453"/>
      <c r="I31" s="453"/>
      <c r="J31" s="453"/>
      <c r="K31" s="73"/>
      <c r="L31" s="403"/>
      <c r="M31" s="298"/>
      <c r="N31" s="301"/>
      <c r="O31" s="298"/>
      <c r="P31" s="73"/>
      <c r="Q31" s="73"/>
      <c r="R31" s="73"/>
      <c r="S31" s="73"/>
      <c r="T31" s="73"/>
      <c r="U31" s="73"/>
      <c r="V31" s="73"/>
      <c r="W31" s="73"/>
      <c r="X31" s="73"/>
      <c r="Y31" s="73"/>
      <c r="Z31" s="73"/>
      <c r="AA31" s="73"/>
      <c r="AB31" s="73"/>
      <c r="AC31" s="73"/>
    </row>
    <row r="32" spans="1:29" ht="15" customHeight="1" x14ac:dyDescent="0.25">
      <c r="A32" s="77" t="s">
        <v>26</v>
      </c>
      <c r="B32" s="76"/>
      <c r="C32" s="76"/>
      <c r="D32" s="73"/>
      <c r="E32" s="298"/>
      <c r="F32" s="298"/>
      <c r="G32" s="453"/>
      <c r="H32" s="453"/>
      <c r="I32" s="453"/>
      <c r="J32" s="453"/>
      <c r="K32" s="73"/>
      <c r="L32" s="403"/>
      <c r="M32" s="298"/>
      <c r="N32" s="301"/>
      <c r="O32" s="298"/>
      <c r="P32" s="73"/>
      <c r="Q32" s="73"/>
      <c r="R32" s="73"/>
      <c r="S32" s="73"/>
      <c r="T32" s="73"/>
      <c r="U32" s="73"/>
      <c r="V32" s="73"/>
      <c r="W32" s="73"/>
      <c r="X32" s="73"/>
      <c r="Y32" s="73"/>
      <c r="Z32" s="73"/>
      <c r="AA32" s="73"/>
      <c r="AB32" s="73"/>
      <c r="AC32" s="73"/>
    </row>
    <row r="33" spans="1:29" ht="15" customHeight="1" x14ac:dyDescent="0.25">
      <c r="A33" s="132" t="s">
        <v>27</v>
      </c>
      <c r="B33" s="76"/>
      <c r="C33" s="76"/>
      <c r="D33" s="73"/>
      <c r="E33" s="298"/>
      <c r="F33" s="298"/>
      <c r="G33" s="453"/>
      <c r="H33" s="453"/>
      <c r="I33" s="453"/>
      <c r="J33" s="453"/>
      <c r="K33" s="73"/>
      <c r="L33" s="403"/>
      <c r="M33" s="298"/>
      <c r="N33" s="301"/>
      <c r="O33" s="298"/>
      <c r="P33" s="73"/>
      <c r="Q33" s="73"/>
      <c r="R33" s="73"/>
      <c r="S33" s="73"/>
      <c r="T33" s="73"/>
      <c r="U33" s="73"/>
      <c r="V33" s="73"/>
      <c r="W33" s="73"/>
      <c r="X33" s="73"/>
      <c r="Y33" s="73"/>
      <c r="Z33" s="73"/>
      <c r="AA33" s="73"/>
      <c r="AB33" s="73"/>
      <c r="AC33" s="73"/>
    </row>
    <row r="34" spans="1:29" ht="15" customHeight="1" x14ac:dyDescent="0.25">
      <c r="A34" s="77" t="s">
        <v>28</v>
      </c>
      <c r="B34" s="76"/>
      <c r="C34" s="76"/>
      <c r="D34" s="73"/>
      <c r="E34" s="298"/>
      <c r="F34" s="298"/>
      <c r="G34" s="453"/>
      <c r="H34" s="453"/>
      <c r="I34" s="453"/>
      <c r="J34" s="453"/>
      <c r="K34" s="73"/>
      <c r="L34" s="403"/>
      <c r="M34" s="298"/>
      <c r="N34" s="301"/>
      <c r="O34" s="298"/>
      <c r="P34" s="73"/>
      <c r="Q34" s="73"/>
      <c r="R34" s="73"/>
      <c r="S34" s="73"/>
      <c r="T34" s="73"/>
      <c r="U34" s="73"/>
      <c r="V34" s="73"/>
      <c r="W34" s="73"/>
      <c r="X34" s="73"/>
      <c r="Y34" s="73"/>
      <c r="Z34" s="73"/>
      <c r="AA34" s="73"/>
      <c r="AB34" s="73"/>
      <c r="AC34" s="73"/>
    </row>
    <row r="35" spans="1:29" ht="15" customHeight="1" x14ac:dyDescent="0.25">
      <c r="A35" s="77" t="s">
        <v>29</v>
      </c>
      <c r="B35" s="76"/>
      <c r="C35" s="76"/>
      <c r="D35" s="73"/>
      <c r="E35" s="298"/>
      <c r="F35" s="298"/>
      <c r="G35" s="453"/>
      <c r="H35" s="453"/>
      <c r="I35" s="453"/>
      <c r="J35" s="453"/>
      <c r="K35" s="73"/>
      <c r="L35" s="403"/>
      <c r="M35" s="298"/>
      <c r="N35" s="301"/>
      <c r="O35" s="298"/>
      <c r="P35" s="73"/>
      <c r="Q35" s="73"/>
      <c r="R35" s="73"/>
      <c r="S35" s="73"/>
      <c r="T35" s="73"/>
      <c r="U35" s="73"/>
      <c r="V35" s="73"/>
      <c r="W35" s="73"/>
      <c r="X35" s="73"/>
      <c r="Y35" s="73"/>
      <c r="Z35" s="73"/>
      <c r="AA35" s="73"/>
      <c r="AB35" s="73"/>
      <c r="AC35" s="73"/>
    </row>
    <row r="36" spans="1:29" ht="15" customHeight="1" x14ac:dyDescent="0.25">
      <c r="A36" s="77" t="s">
        <v>30</v>
      </c>
      <c r="B36" s="76"/>
      <c r="C36" s="76"/>
      <c r="D36" s="73"/>
      <c r="E36" s="298"/>
      <c r="F36" s="298"/>
      <c r="G36" s="453"/>
      <c r="H36" s="453"/>
      <c r="I36" s="453"/>
      <c r="J36" s="453"/>
      <c r="K36" s="73"/>
      <c r="L36" s="403"/>
      <c r="M36" s="298"/>
      <c r="N36" s="301"/>
      <c r="O36" s="298"/>
      <c r="P36" s="73"/>
      <c r="Q36" s="73"/>
      <c r="R36" s="73"/>
      <c r="S36" s="73"/>
      <c r="T36" s="73"/>
      <c r="U36" s="73"/>
      <c r="V36" s="73"/>
      <c r="W36" s="73"/>
      <c r="X36" s="73"/>
      <c r="Y36" s="73"/>
      <c r="Z36" s="73"/>
      <c r="AA36" s="73"/>
      <c r="AB36" s="73"/>
      <c r="AC36" s="73"/>
    </row>
    <row r="37" spans="1:29" ht="15" customHeight="1" x14ac:dyDescent="0.25">
      <c r="A37" s="83"/>
      <c r="B37" s="76"/>
      <c r="C37" s="76"/>
      <c r="D37" s="73"/>
      <c r="E37" s="298"/>
      <c r="F37" s="298"/>
      <c r="G37" s="453"/>
      <c r="H37" s="453"/>
      <c r="I37" s="453"/>
      <c r="J37" s="453"/>
      <c r="K37" s="73"/>
      <c r="L37" s="403"/>
      <c r="M37" s="298"/>
      <c r="N37" s="404"/>
      <c r="O37" s="298"/>
      <c r="P37" s="73"/>
      <c r="Q37" s="73"/>
      <c r="R37" s="73"/>
      <c r="S37" s="73"/>
      <c r="T37" s="73"/>
      <c r="U37" s="73"/>
      <c r="V37" s="73"/>
      <c r="W37" s="73"/>
      <c r="X37" s="73"/>
      <c r="Y37" s="73"/>
      <c r="Z37" s="73"/>
      <c r="AA37" s="73"/>
      <c r="AB37" s="73"/>
      <c r="AC37" s="73"/>
    </row>
    <row r="38" spans="1:29" ht="15" customHeight="1" x14ac:dyDescent="0.25">
      <c r="A38" s="540" t="s">
        <v>830</v>
      </c>
      <c r="B38" s="540"/>
      <c r="C38" s="540"/>
      <c r="D38" s="73"/>
      <c r="E38" s="298"/>
      <c r="F38" s="298"/>
      <c r="G38" s="453"/>
      <c r="H38" s="453"/>
      <c r="I38" s="453"/>
      <c r="J38" s="453"/>
      <c r="K38" s="73"/>
      <c r="L38" s="403"/>
      <c r="M38" s="298"/>
      <c r="N38" s="404"/>
      <c r="O38" s="298"/>
      <c r="P38" s="73"/>
      <c r="Q38" s="73"/>
      <c r="R38" s="73"/>
      <c r="S38" s="73"/>
      <c r="T38" s="73"/>
      <c r="U38" s="73"/>
      <c r="V38" s="73"/>
      <c r="W38" s="73"/>
      <c r="X38" s="73"/>
      <c r="Y38" s="73"/>
      <c r="Z38" s="73"/>
      <c r="AA38" s="73"/>
      <c r="AB38" s="73"/>
      <c r="AC38" s="73"/>
    </row>
    <row r="39" spans="1:29" ht="15" customHeight="1" x14ac:dyDescent="0.25">
      <c r="A39" s="540"/>
      <c r="B39" s="540"/>
      <c r="C39" s="540"/>
      <c r="D39" s="73"/>
      <c r="E39" s="298"/>
      <c r="F39" s="298"/>
      <c r="G39" s="453"/>
      <c r="H39" s="453"/>
      <c r="I39" s="453"/>
      <c r="J39" s="453"/>
      <c r="K39" s="73"/>
      <c r="L39" s="403"/>
      <c r="M39" s="298"/>
      <c r="N39" s="404"/>
      <c r="O39" s="298"/>
      <c r="P39" s="73"/>
      <c r="Q39" s="73"/>
      <c r="R39" s="73"/>
      <c r="S39" s="73"/>
      <c r="T39" s="73"/>
      <c r="U39" s="73"/>
      <c r="V39" s="73"/>
      <c r="W39" s="73"/>
      <c r="X39" s="73"/>
      <c r="Y39" s="73"/>
      <c r="Z39" s="73"/>
      <c r="AA39" s="73"/>
      <c r="AB39" s="73"/>
      <c r="AC39" s="73"/>
    </row>
    <row r="40" spans="1:29" ht="15" customHeight="1" x14ac:dyDescent="0.25">
      <c r="A40" s="538" t="s">
        <v>31</v>
      </c>
      <c r="B40" s="538"/>
      <c r="C40" s="538"/>
      <c r="D40" s="73"/>
      <c r="E40" s="298"/>
      <c r="F40" s="298"/>
      <c r="G40" s="453"/>
      <c r="H40" s="453"/>
      <c r="I40" s="453"/>
      <c r="J40" s="453"/>
      <c r="K40" s="73"/>
      <c r="L40" s="403"/>
      <c r="M40" s="298"/>
      <c r="N40" s="404"/>
      <c r="O40" s="298"/>
      <c r="P40" s="73"/>
      <c r="Q40" s="73"/>
      <c r="R40" s="73"/>
      <c r="S40" s="73"/>
      <c r="T40" s="73"/>
      <c r="U40" s="73"/>
      <c r="V40" s="73"/>
      <c r="W40" s="73"/>
      <c r="X40" s="73"/>
      <c r="Y40" s="73"/>
      <c r="Z40" s="73"/>
      <c r="AA40" s="73"/>
      <c r="AB40" s="73"/>
      <c r="AC40" s="73"/>
    </row>
    <row r="41" spans="1:29" ht="15" customHeight="1" x14ac:dyDescent="0.25">
      <c r="A41" s="538"/>
      <c r="B41" s="538"/>
      <c r="C41" s="538"/>
      <c r="D41" s="73"/>
      <c r="E41" s="298"/>
      <c r="F41" s="298"/>
      <c r="G41" s="453"/>
      <c r="H41" s="453"/>
      <c r="I41" s="453"/>
      <c r="J41" s="453"/>
      <c r="K41" s="73"/>
      <c r="L41" s="403"/>
      <c r="M41" s="298"/>
      <c r="N41" s="404"/>
      <c r="O41" s="298"/>
      <c r="P41" s="73"/>
      <c r="Q41" s="73"/>
      <c r="R41" s="73"/>
      <c r="S41" s="73"/>
      <c r="T41" s="73"/>
      <c r="U41" s="73"/>
      <c r="V41" s="73"/>
      <c r="W41" s="73"/>
      <c r="X41" s="73"/>
      <c r="Y41" s="73"/>
      <c r="Z41" s="73"/>
      <c r="AA41" s="73"/>
      <c r="AB41" s="73"/>
      <c r="AC41" s="73"/>
    </row>
    <row r="42" spans="1:29" ht="15" customHeight="1" x14ac:dyDescent="0.25">
      <c r="A42" s="127"/>
      <c r="B42" s="127"/>
      <c r="C42" s="127"/>
      <c r="D42" s="73"/>
      <c r="E42" s="298"/>
      <c r="F42" s="298"/>
      <c r="G42" s="453"/>
      <c r="H42" s="453"/>
      <c r="I42" s="453"/>
      <c r="J42" s="453"/>
      <c r="K42" s="73"/>
      <c r="L42" s="403"/>
      <c r="M42" s="298"/>
      <c r="N42" s="404"/>
      <c r="O42" s="298"/>
      <c r="P42" s="73"/>
      <c r="Q42" s="73"/>
      <c r="R42" s="73"/>
      <c r="S42" s="73"/>
      <c r="T42" s="73"/>
      <c r="U42" s="73"/>
      <c r="V42" s="73"/>
      <c r="W42" s="73"/>
      <c r="X42" s="73"/>
      <c r="Y42" s="73"/>
      <c r="Z42" s="73"/>
      <c r="AA42" s="73"/>
      <c r="AB42" s="73"/>
      <c r="AC42" s="73"/>
    </row>
    <row r="43" spans="1:29" ht="15" customHeight="1" x14ac:dyDescent="0.25">
      <c r="D43" s="73"/>
      <c r="E43" s="298"/>
      <c r="F43" s="298"/>
      <c r="G43" s="453"/>
      <c r="H43" s="453"/>
      <c r="I43" s="453"/>
      <c r="J43" s="453"/>
      <c r="K43" s="73"/>
      <c r="L43" s="403"/>
      <c r="M43" s="298"/>
      <c r="N43" s="404"/>
      <c r="O43" s="298"/>
      <c r="P43" s="73"/>
      <c r="Q43" s="73"/>
      <c r="R43" s="73"/>
      <c r="S43" s="73"/>
      <c r="T43" s="73"/>
      <c r="U43" s="73"/>
      <c r="V43" s="73"/>
      <c r="W43" s="73"/>
      <c r="X43" s="73"/>
      <c r="Y43" s="73"/>
      <c r="Z43" s="73"/>
      <c r="AA43" s="73"/>
      <c r="AB43" s="73"/>
      <c r="AC43" s="73"/>
    </row>
    <row r="44" spans="1:29" ht="15" customHeight="1" x14ac:dyDescent="0.25">
      <c r="D44" s="73"/>
      <c r="E44" s="298"/>
      <c r="F44" s="298"/>
      <c r="G44" s="453"/>
      <c r="H44" s="453"/>
      <c r="I44" s="453"/>
      <c r="J44" s="453"/>
      <c r="K44" s="73"/>
      <c r="L44" s="403"/>
      <c r="M44" s="298"/>
      <c r="N44" s="404"/>
      <c r="O44" s="298"/>
      <c r="P44" s="73"/>
      <c r="Q44" s="73"/>
      <c r="R44" s="73"/>
      <c r="S44" s="73"/>
      <c r="T44" s="73"/>
      <c r="U44" s="73"/>
      <c r="V44" s="73"/>
      <c r="W44" s="73"/>
      <c r="X44" s="73"/>
      <c r="Y44" s="73"/>
      <c r="Z44" s="73"/>
      <c r="AA44" s="73"/>
      <c r="AB44" s="73"/>
      <c r="AC44" s="73"/>
    </row>
    <row r="45" spans="1:29" ht="15" customHeight="1" x14ac:dyDescent="0.25">
      <c r="D45" s="73"/>
      <c r="E45" s="298"/>
      <c r="F45" s="298"/>
      <c r="G45" s="453"/>
      <c r="H45" s="453"/>
      <c r="I45" s="453"/>
      <c r="J45" s="453"/>
      <c r="K45" s="73"/>
      <c r="L45" s="403"/>
      <c r="M45" s="298"/>
      <c r="N45" s="404"/>
      <c r="O45" s="298"/>
      <c r="P45" s="73"/>
      <c r="Q45" s="73"/>
      <c r="R45" s="73"/>
      <c r="S45" s="73"/>
      <c r="T45" s="73"/>
      <c r="U45" s="73"/>
      <c r="V45" s="73"/>
      <c r="W45" s="73"/>
      <c r="X45" s="73"/>
      <c r="Y45" s="73"/>
      <c r="Z45" s="73"/>
      <c r="AA45" s="73"/>
      <c r="AB45" s="73"/>
      <c r="AC45" s="73"/>
    </row>
    <row r="46" spans="1:29" ht="15" customHeight="1" x14ac:dyDescent="0.25">
      <c r="D46" s="73"/>
      <c r="E46" s="298"/>
      <c r="F46" s="298"/>
      <c r="G46" s="453"/>
      <c r="H46" s="453"/>
      <c r="I46" s="453"/>
      <c r="J46" s="453"/>
      <c r="K46" s="73"/>
      <c r="L46" s="403"/>
      <c r="M46" s="298"/>
      <c r="N46" s="404"/>
      <c r="O46" s="298"/>
      <c r="P46" s="73"/>
      <c r="Q46" s="73"/>
      <c r="R46" s="73"/>
      <c r="S46" s="73"/>
      <c r="T46" s="73"/>
      <c r="U46" s="73"/>
      <c r="V46" s="73"/>
      <c r="W46" s="73"/>
      <c r="X46" s="73"/>
      <c r="Y46" s="73"/>
      <c r="Z46" s="73"/>
      <c r="AA46" s="73"/>
      <c r="AB46" s="73"/>
      <c r="AC46" s="73"/>
    </row>
    <row r="47" spans="1:29" ht="15" customHeight="1" x14ac:dyDescent="0.25">
      <c r="D47" s="73"/>
      <c r="E47" s="298"/>
      <c r="F47" s="298"/>
      <c r="G47" s="453"/>
      <c r="H47" s="453"/>
      <c r="I47" s="453"/>
      <c r="J47" s="453"/>
      <c r="K47" s="73"/>
      <c r="L47" s="403"/>
      <c r="M47" s="298"/>
      <c r="N47" s="404"/>
      <c r="O47" s="298"/>
      <c r="P47" s="73"/>
      <c r="Q47" s="73"/>
      <c r="R47" s="73"/>
      <c r="S47" s="73"/>
      <c r="T47" s="73"/>
      <c r="U47" s="73"/>
      <c r="V47" s="73"/>
      <c r="W47" s="73"/>
      <c r="X47" s="73"/>
      <c r="Y47" s="73"/>
      <c r="Z47" s="73"/>
      <c r="AA47" s="73"/>
      <c r="AB47" s="73"/>
      <c r="AC47" s="73"/>
    </row>
    <row r="48" spans="1:29" ht="15" customHeight="1" x14ac:dyDescent="0.25">
      <c r="D48" s="73"/>
      <c r="E48" s="298"/>
      <c r="F48" s="298"/>
      <c r="G48" s="453"/>
      <c r="H48" s="453"/>
      <c r="I48" s="453"/>
      <c r="J48" s="453"/>
      <c r="K48" s="73"/>
      <c r="L48" s="403"/>
      <c r="M48" s="298"/>
      <c r="N48" s="404"/>
      <c r="O48" s="298"/>
      <c r="P48" s="73"/>
      <c r="Q48" s="73"/>
      <c r="R48" s="73"/>
      <c r="S48" s="73"/>
      <c r="T48" s="73"/>
      <c r="U48" s="73"/>
      <c r="V48" s="73"/>
      <c r="W48" s="73"/>
      <c r="X48" s="73"/>
      <c r="Y48" s="73"/>
      <c r="Z48" s="73"/>
      <c r="AA48" s="73"/>
      <c r="AB48" s="73"/>
      <c r="AC48" s="73"/>
    </row>
    <row r="49" spans="4:29" ht="15" customHeight="1" x14ac:dyDescent="0.25">
      <c r="D49" s="73"/>
      <c r="E49" s="298"/>
      <c r="F49" s="298"/>
      <c r="G49" s="453"/>
      <c r="H49" s="453"/>
      <c r="I49" s="453"/>
      <c r="J49" s="453"/>
      <c r="K49" s="73"/>
      <c r="L49" s="403"/>
      <c r="M49" s="298"/>
      <c r="N49" s="404"/>
      <c r="O49" s="298"/>
      <c r="P49" s="73"/>
      <c r="Q49" s="73"/>
      <c r="R49" s="73"/>
      <c r="S49" s="73"/>
      <c r="T49" s="73"/>
      <c r="U49" s="73"/>
      <c r="V49" s="73"/>
      <c r="W49" s="73"/>
      <c r="X49" s="73"/>
      <c r="Y49" s="73"/>
      <c r="Z49" s="73"/>
      <c r="AA49" s="73"/>
      <c r="AB49" s="73"/>
      <c r="AC49" s="73"/>
    </row>
    <row r="50" spans="4:29" ht="15" customHeight="1" x14ac:dyDescent="0.25">
      <c r="D50" s="73"/>
      <c r="E50" s="298"/>
      <c r="F50" s="298"/>
      <c r="G50" s="453"/>
      <c r="H50" s="453"/>
      <c r="I50" s="453"/>
      <c r="J50" s="453"/>
      <c r="K50" s="73"/>
      <c r="L50" s="403"/>
      <c r="M50" s="298"/>
      <c r="N50" s="404"/>
      <c r="O50" s="298"/>
      <c r="P50" s="73"/>
      <c r="Q50" s="73"/>
      <c r="R50" s="73"/>
      <c r="S50" s="73"/>
      <c r="T50" s="73"/>
      <c r="U50" s="73"/>
      <c r="V50" s="73"/>
      <c r="W50" s="73"/>
      <c r="X50" s="73"/>
      <c r="Y50" s="73"/>
      <c r="Z50" s="73"/>
      <c r="AA50" s="73"/>
      <c r="AB50" s="73"/>
      <c r="AC50" s="73"/>
    </row>
    <row r="51" spans="4:29" ht="15" customHeight="1" x14ac:dyDescent="0.25">
      <c r="D51" s="73"/>
      <c r="E51" s="298"/>
      <c r="F51" s="298"/>
      <c r="G51" s="453"/>
      <c r="H51" s="453"/>
      <c r="I51" s="453"/>
      <c r="J51" s="453"/>
      <c r="K51" s="73"/>
      <c r="L51" s="403"/>
      <c r="M51" s="298"/>
      <c r="N51" s="404"/>
      <c r="O51" s="298"/>
      <c r="P51" s="73"/>
      <c r="Q51" s="73"/>
      <c r="R51" s="73"/>
      <c r="S51" s="73"/>
      <c r="T51" s="73"/>
      <c r="U51" s="73"/>
      <c r="V51" s="73"/>
      <c r="W51" s="73"/>
      <c r="X51" s="73"/>
      <c r="Y51" s="73"/>
      <c r="Z51" s="73"/>
      <c r="AA51" s="73"/>
      <c r="AB51" s="73"/>
      <c r="AC51" s="73"/>
    </row>
    <row r="52" spans="4:29" ht="15" customHeight="1" x14ac:dyDescent="0.25">
      <c r="D52" s="73"/>
      <c r="E52" s="298"/>
      <c r="F52" s="298"/>
      <c r="G52" s="453"/>
      <c r="H52" s="453"/>
      <c r="I52" s="453"/>
      <c r="J52" s="453"/>
      <c r="K52" s="73"/>
      <c r="L52" s="403"/>
      <c r="M52" s="298"/>
      <c r="N52" s="404"/>
      <c r="O52" s="298"/>
      <c r="P52" s="73"/>
      <c r="Q52" s="73"/>
      <c r="R52" s="73"/>
      <c r="S52" s="73"/>
      <c r="T52" s="73"/>
      <c r="U52" s="73"/>
      <c r="V52" s="73"/>
      <c r="W52" s="73"/>
      <c r="X52" s="73"/>
      <c r="Y52" s="73"/>
      <c r="Z52" s="73"/>
      <c r="AA52" s="73"/>
      <c r="AB52" s="73"/>
      <c r="AC52" s="73"/>
    </row>
    <row r="53" spans="4:29" ht="15" customHeight="1" x14ac:dyDescent="0.25">
      <c r="D53" s="73"/>
      <c r="E53" s="298"/>
      <c r="F53" s="298"/>
      <c r="G53" s="453"/>
      <c r="H53" s="453"/>
      <c r="I53" s="453"/>
      <c r="J53" s="453"/>
      <c r="K53" s="73"/>
      <c r="L53" s="403"/>
      <c r="M53" s="298"/>
      <c r="N53" s="404"/>
      <c r="O53" s="298"/>
      <c r="P53" s="73"/>
      <c r="Q53" s="73"/>
      <c r="R53" s="73"/>
      <c r="S53" s="73"/>
      <c r="T53" s="73"/>
      <c r="U53" s="73"/>
      <c r="V53" s="73"/>
      <c r="W53" s="73"/>
      <c r="X53" s="73"/>
      <c r="Y53" s="73"/>
      <c r="Z53" s="73"/>
      <c r="AA53" s="73"/>
      <c r="AB53" s="73"/>
      <c r="AC53" s="73"/>
    </row>
    <row r="54" spans="4:29" ht="15" customHeight="1" x14ac:dyDescent="0.25">
      <c r="D54" s="73"/>
      <c r="E54" s="298"/>
      <c r="F54" s="298"/>
      <c r="G54" s="453"/>
      <c r="H54" s="453"/>
      <c r="I54" s="453"/>
      <c r="J54" s="453"/>
      <c r="K54" s="73"/>
      <c r="L54" s="403"/>
      <c r="M54" s="298"/>
      <c r="N54" s="404"/>
      <c r="O54" s="298"/>
      <c r="P54" s="73"/>
      <c r="Q54" s="73"/>
      <c r="R54" s="73"/>
      <c r="S54" s="73"/>
      <c r="T54" s="73"/>
      <c r="U54" s="73"/>
      <c r="V54" s="73"/>
      <c r="W54" s="73"/>
      <c r="X54" s="73"/>
      <c r="Y54" s="73"/>
      <c r="Z54" s="73"/>
      <c r="AA54" s="73"/>
      <c r="AB54" s="73"/>
      <c r="AC54" s="73"/>
    </row>
    <row r="55" spans="4:29" ht="15" customHeight="1" x14ac:dyDescent="0.25">
      <c r="D55" s="73"/>
      <c r="E55" s="298"/>
      <c r="F55" s="298"/>
      <c r="G55" s="453"/>
      <c r="H55" s="453"/>
      <c r="I55" s="453"/>
      <c r="J55" s="453"/>
      <c r="K55" s="73"/>
      <c r="L55" s="403"/>
      <c r="M55" s="298"/>
      <c r="N55" s="404"/>
      <c r="O55" s="298"/>
      <c r="P55" s="73"/>
      <c r="Q55" s="73"/>
      <c r="R55" s="73"/>
      <c r="S55" s="73"/>
      <c r="T55" s="73"/>
      <c r="U55" s="73"/>
      <c r="V55" s="73"/>
      <c r="W55" s="73"/>
      <c r="X55" s="73"/>
      <c r="Y55" s="73"/>
      <c r="Z55" s="73"/>
      <c r="AA55" s="73"/>
      <c r="AB55" s="73"/>
      <c r="AC55" s="73"/>
    </row>
    <row r="56" spans="4:29" ht="15" customHeight="1" x14ac:dyDescent="0.25">
      <c r="D56" s="73"/>
      <c r="E56" s="298"/>
      <c r="F56" s="298"/>
      <c r="G56" s="453"/>
      <c r="H56" s="453"/>
      <c r="I56" s="453"/>
      <c r="J56" s="453"/>
      <c r="K56" s="73"/>
      <c r="L56" s="403"/>
      <c r="M56" s="298"/>
      <c r="N56" s="404"/>
      <c r="O56" s="298"/>
      <c r="P56" s="73"/>
      <c r="Q56" s="73"/>
      <c r="R56" s="73"/>
      <c r="S56" s="73"/>
      <c r="T56" s="73"/>
      <c r="U56" s="73"/>
      <c r="V56" s="73"/>
      <c r="W56" s="73"/>
      <c r="X56" s="73"/>
      <c r="Y56" s="73"/>
      <c r="Z56" s="73"/>
      <c r="AA56" s="73"/>
      <c r="AB56" s="73"/>
      <c r="AC56" s="73"/>
    </row>
    <row r="57" spans="4:29" ht="15" customHeight="1" x14ac:dyDescent="0.25">
      <c r="D57" s="73"/>
      <c r="E57" s="298"/>
      <c r="F57" s="298"/>
      <c r="G57" s="453"/>
      <c r="H57" s="453"/>
      <c r="I57" s="453"/>
      <c r="J57" s="453"/>
      <c r="K57" s="73"/>
      <c r="L57" s="403"/>
      <c r="M57" s="298"/>
      <c r="N57" s="404"/>
      <c r="O57" s="298"/>
      <c r="P57" s="73"/>
      <c r="Q57" s="73"/>
      <c r="R57" s="73"/>
      <c r="S57" s="73"/>
      <c r="T57" s="73"/>
      <c r="U57" s="73"/>
      <c r="V57" s="73"/>
      <c r="W57" s="73"/>
      <c r="X57" s="73"/>
      <c r="Y57" s="73"/>
      <c r="Z57" s="73"/>
      <c r="AA57" s="73"/>
      <c r="AB57" s="73"/>
      <c r="AC57" s="73"/>
    </row>
    <row r="58" spans="4:29" ht="15" customHeight="1" x14ac:dyDescent="0.25">
      <c r="D58" s="73"/>
      <c r="E58" s="298"/>
      <c r="F58" s="298"/>
      <c r="G58" s="453"/>
      <c r="H58" s="453"/>
      <c r="I58" s="453"/>
      <c r="J58" s="453"/>
      <c r="K58" s="73"/>
      <c r="L58" s="403"/>
      <c r="M58" s="298"/>
      <c r="N58" s="404"/>
      <c r="O58" s="298"/>
      <c r="P58" s="73"/>
      <c r="Q58" s="73"/>
      <c r="R58" s="73"/>
      <c r="S58" s="73"/>
      <c r="T58" s="73"/>
      <c r="U58" s="73"/>
      <c r="V58" s="73"/>
      <c r="W58" s="73"/>
      <c r="X58" s="73"/>
      <c r="Y58" s="73"/>
      <c r="Z58" s="73"/>
      <c r="AA58" s="73"/>
      <c r="AB58" s="73"/>
      <c r="AC58" s="73"/>
    </row>
    <row r="59" spans="4:29" ht="15" customHeight="1" x14ac:dyDescent="0.25">
      <c r="D59" s="73"/>
      <c r="E59" s="298"/>
      <c r="F59" s="298"/>
      <c r="G59" s="453"/>
      <c r="H59" s="453"/>
      <c r="I59" s="453"/>
      <c r="J59" s="453"/>
      <c r="K59" s="73"/>
      <c r="L59" s="403"/>
      <c r="M59" s="298"/>
      <c r="N59" s="404"/>
      <c r="O59" s="298"/>
      <c r="P59" s="73"/>
      <c r="Q59" s="73"/>
      <c r="R59" s="73"/>
      <c r="S59" s="73"/>
      <c r="T59" s="73"/>
      <c r="U59" s="73"/>
      <c r="V59" s="73"/>
      <c r="W59" s="73"/>
      <c r="X59" s="73"/>
      <c r="Y59" s="73"/>
      <c r="Z59" s="73"/>
      <c r="AA59" s="73"/>
      <c r="AB59" s="73"/>
      <c r="AC59" s="73"/>
    </row>
    <row r="60" spans="4:29" ht="15" customHeight="1" x14ac:dyDescent="0.25">
      <c r="D60" s="73"/>
      <c r="E60" s="298"/>
      <c r="F60" s="298"/>
      <c r="G60" s="453"/>
      <c r="H60" s="453"/>
      <c r="I60" s="453"/>
      <c r="J60" s="453"/>
      <c r="K60" s="73"/>
      <c r="L60" s="403"/>
      <c r="M60" s="298"/>
      <c r="N60" s="404"/>
      <c r="O60" s="298"/>
      <c r="P60" s="73"/>
      <c r="Q60" s="73"/>
      <c r="R60" s="73"/>
      <c r="S60" s="73"/>
      <c r="T60" s="73"/>
      <c r="U60" s="73"/>
      <c r="V60" s="73"/>
      <c r="W60" s="73"/>
      <c r="X60" s="73"/>
      <c r="Y60" s="73"/>
      <c r="Z60" s="73"/>
      <c r="AA60" s="73"/>
      <c r="AB60" s="73"/>
      <c r="AC60" s="73"/>
    </row>
    <row r="61" spans="4:29" ht="15" customHeight="1" x14ac:dyDescent="0.25">
      <c r="D61" s="73"/>
      <c r="E61" s="298"/>
      <c r="F61" s="298"/>
      <c r="G61" s="453"/>
      <c r="H61" s="453"/>
      <c r="I61" s="453"/>
      <c r="J61" s="453"/>
      <c r="K61" s="73"/>
      <c r="L61" s="403"/>
      <c r="M61" s="298"/>
      <c r="N61" s="404"/>
      <c r="O61" s="298"/>
      <c r="P61" s="73"/>
      <c r="Q61" s="73"/>
      <c r="R61" s="73"/>
      <c r="S61" s="73"/>
      <c r="T61" s="73"/>
      <c r="U61" s="73"/>
      <c r="V61" s="73"/>
      <c r="W61" s="73"/>
      <c r="X61" s="73"/>
      <c r="Y61" s="73"/>
      <c r="Z61" s="73"/>
      <c r="AA61" s="73"/>
      <c r="AB61" s="73"/>
      <c r="AC61" s="73"/>
    </row>
    <row r="62" spans="4:29" ht="15" customHeight="1" x14ac:dyDescent="0.25">
      <c r="D62" s="73"/>
      <c r="E62" s="298"/>
      <c r="F62" s="298"/>
      <c r="G62" s="453"/>
      <c r="H62" s="453"/>
      <c r="I62" s="453"/>
      <c r="J62" s="453"/>
      <c r="K62" s="73"/>
      <c r="L62" s="403"/>
      <c r="M62" s="298"/>
      <c r="N62" s="404"/>
      <c r="O62" s="298"/>
      <c r="P62" s="73"/>
      <c r="Q62" s="73"/>
      <c r="R62" s="73"/>
      <c r="S62" s="73"/>
      <c r="T62" s="73"/>
      <c r="U62" s="73"/>
      <c r="V62" s="73"/>
      <c r="W62" s="73"/>
      <c r="X62" s="73"/>
      <c r="Y62" s="73"/>
      <c r="Z62" s="73"/>
      <c r="AA62" s="73"/>
      <c r="AB62" s="73"/>
      <c r="AC62" s="73"/>
    </row>
    <row r="63" spans="4:29" ht="15" customHeight="1" x14ac:dyDescent="0.25">
      <c r="D63" s="73"/>
      <c r="E63" s="298"/>
      <c r="F63" s="298"/>
      <c r="G63" s="453"/>
      <c r="H63" s="453"/>
      <c r="I63" s="453"/>
      <c r="J63" s="453"/>
      <c r="K63" s="73"/>
      <c r="L63" s="403"/>
      <c r="M63" s="298"/>
      <c r="N63" s="404"/>
      <c r="O63" s="298"/>
      <c r="P63" s="73"/>
      <c r="Q63" s="73"/>
      <c r="R63" s="73"/>
      <c r="S63" s="73"/>
      <c r="T63" s="73"/>
      <c r="U63" s="73"/>
      <c r="V63" s="73"/>
      <c r="W63" s="73"/>
      <c r="X63" s="73"/>
      <c r="Y63" s="73"/>
      <c r="Z63" s="73"/>
      <c r="AA63" s="73"/>
      <c r="AB63" s="73"/>
      <c r="AC63" s="73"/>
    </row>
    <row r="64" spans="4:29" ht="15" customHeight="1" x14ac:dyDescent="0.25">
      <c r="D64" s="73"/>
      <c r="E64" s="298"/>
      <c r="F64" s="298"/>
      <c r="G64" s="453"/>
      <c r="H64" s="453"/>
      <c r="I64" s="453"/>
      <c r="J64" s="453"/>
      <c r="K64" s="73"/>
      <c r="L64" s="403"/>
      <c r="M64" s="298"/>
      <c r="N64" s="404"/>
      <c r="O64" s="298"/>
      <c r="P64" s="73"/>
      <c r="Q64" s="73"/>
      <c r="R64" s="73"/>
      <c r="S64" s="73"/>
      <c r="T64" s="73"/>
      <c r="U64" s="73"/>
      <c r="V64" s="73"/>
      <c r="W64" s="73"/>
      <c r="X64" s="73"/>
      <c r="Y64" s="73"/>
      <c r="Z64" s="73"/>
      <c r="AA64" s="73"/>
      <c r="AB64" s="73"/>
      <c r="AC64" s="73"/>
    </row>
    <row r="65" spans="4:29" ht="15" customHeight="1" x14ac:dyDescent="0.25">
      <c r="D65" s="73"/>
      <c r="E65" s="298"/>
      <c r="F65" s="298"/>
      <c r="G65" s="453"/>
      <c r="H65" s="453"/>
      <c r="I65" s="453"/>
      <c r="J65" s="453"/>
      <c r="K65" s="73"/>
      <c r="L65" s="403"/>
      <c r="M65" s="298"/>
      <c r="N65" s="404"/>
      <c r="O65" s="298"/>
      <c r="P65" s="73"/>
      <c r="Q65" s="73"/>
      <c r="R65" s="73"/>
      <c r="S65" s="73"/>
      <c r="T65" s="73"/>
      <c r="U65" s="73"/>
      <c r="V65" s="73"/>
      <c r="W65" s="73"/>
      <c r="X65" s="73"/>
      <c r="Y65" s="73"/>
      <c r="Z65" s="73"/>
      <c r="AA65" s="73"/>
      <c r="AB65" s="73"/>
      <c r="AC65" s="73"/>
    </row>
    <row r="66" spans="4:29" ht="15" customHeight="1" x14ac:dyDescent="0.25">
      <c r="D66" s="73"/>
      <c r="E66" s="298"/>
      <c r="F66" s="298"/>
      <c r="G66" s="453"/>
      <c r="H66" s="453"/>
      <c r="I66" s="453"/>
      <c r="J66" s="453"/>
      <c r="K66" s="73"/>
      <c r="L66" s="403"/>
      <c r="M66" s="298"/>
      <c r="N66" s="404"/>
      <c r="O66" s="298"/>
      <c r="P66" s="73"/>
      <c r="Q66" s="73"/>
      <c r="R66" s="73"/>
      <c r="S66" s="73"/>
      <c r="T66" s="73"/>
      <c r="U66" s="73"/>
      <c r="V66" s="73"/>
      <c r="W66" s="73"/>
      <c r="X66" s="73"/>
      <c r="Y66" s="73"/>
      <c r="Z66" s="73"/>
      <c r="AA66" s="73"/>
      <c r="AB66" s="73"/>
      <c r="AC66" s="73"/>
    </row>
    <row r="67" spans="4:29" ht="15" customHeight="1" x14ac:dyDescent="0.25">
      <c r="D67" s="73"/>
      <c r="E67" s="298"/>
      <c r="F67" s="298"/>
      <c r="G67" s="453"/>
      <c r="H67" s="453"/>
      <c r="I67" s="453"/>
      <c r="J67" s="453"/>
      <c r="K67" s="73"/>
      <c r="L67" s="403"/>
      <c r="M67" s="298"/>
      <c r="N67" s="404"/>
      <c r="O67" s="298"/>
      <c r="P67" s="73"/>
      <c r="Q67" s="73"/>
      <c r="R67" s="73"/>
      <c r="S67" s="73"/>
      <c r="T67" s="73"/>
      <c r="U67" s="73"/>
      <c r="V67" s="73"/>
      <c r="W67" s="73"/>
      <c r="X67" s="73"/>
      <c r="Y67" s="73"/>
      <c r="Z67" s="73"/>
      <c r="AA67" s="73"/>
      <c r="AB67" s="73"/>
      <c r="AC67" s="73"/>
    </row>
    <row r="68" spans="4:29" ht="15" customHeight="1" x14ac:dyDescent="0.25">
      <c r="D68" s="73"/>
      <c r="E68" s="298"/>
      <c r="F68" s="298"/>
      <c r="G68" s="453"/>
      <c r="H68" s="453"/>
      <c r="I68" s="453"/>
      <c r="J68" s="453"/>
      <c r="K68" s="73"/>
      <c r="L68" s="403"/>
      <c r="M68" s="298"/>
      <c r="N68" s="404"/>
      <c r="O68" s="298"/>
      <c r="P68" s="73"/>
      <c r="Q68" s="73"/>
      <c r="R68" s="73"/>
      <c r="S68" s="73"/>
      <c r="T68" s="73"/>
      <c r="U68" s="73"/>
      <c r="V68" s="73"/>
      <c r="W68" s="73"/>
      <c r="X68" s="73"/>
      <c r="Y68" s="73"/>
      <c r="Z68" s="73"/>
      <c r="AA68" s="73"/>
      <c r="AB68" s="73"/>
      <c r="AC68" s="73"/>
    </row>
    <row r="69" spans="4:29" ht="15" customHeight="1" x14ac:dyDescent="0.25">
      <c r="D69" s="73"/>
      <c r="E69" s="298"/>
      <c r="F69" s="298"/>
      <c r="G69" s="453"/>
      <c r="H69" s="453"/>
      <c r="I69" s="453"/>
      <c r="J69" s="453"/>
      <c r="K69" s="73"/>
      <c r="L69" s="403"/>
      <c r="M69" s="298"/>
      <c r="N69" s="404"/>
      <c r="O69" s="298"/>
      <c r="P69" s="73"/>
      <c r="Q69" s="73"/>
      <c r="R69" s="73"/>
      <c r="S69" s="73"/>
      <c r="T69" s="73"/>
      <c r="U69" s="73"/>
      <c r="V69" s="73"/>
      <c r="W69" s="73"/>
      <c r="X69" s="73"/>
      <c r="Y69" s="73"/>
      <c r="Z69" s="73"/>
      <c r="AA69" s="73"/>
      <c r="AB69" s="73"/>
      <c r="AC69" s="73"/>
    </row>
    <row r="70" spans="4:29" ht="15" customHeight="1" x14ac:dyDescent="0.25">
      <c r="D70" s="73"/>
      <c r="E70" s="298"/>
      <c r="F70" s="298"/>
      <c r="G70" s="453"/>
      <c r="H70" s="453"/>
      <c r="I70" s="453"/>
      <c r="J70" s="453"/>
      <c r="K70" s="73"/>
      <c r="L70" s="403"/>
      <c r="M70" s="298"/>
      <c r="N70" s="404"/>
      <c r="O70" s="298"/>
      <c r="P70" s="73"/>
      <c r="Q70" s="73"/>
      <c r="R70" s="73"/>
      <c r="S70" s="73"/>
      <c r="T70" s="73"/>
      <c r="U70" s="73"/>
      <c r="V70" s="73"/>
      <c r="W70" s="73"/>
      <c r="X70" s="73"/>
      <c r="Y70" s="73"/>
      <c r="Z70" s="73"/>
      <c r="AA70" s="73"/>
      <c r="AB70" s="73"/>
      <c r="AC70" s="73"/>
    </row>
    <row r="71" spans="4:29" ht="15" customHeight="1" x14ac:dyDescent="0.25">
      <c r="D71" s="73"/>
      <c r="E71" s="298"/>
      <c r="F71" s="298"/>
      <c r="G71" s="453"/>
      <c r="H71" s="453"/>
      <c r="I71" s="453"/>
      <c r="J71" s="453"/>
      <c r="K71" s="73"/>
      <c r="L71" s="403"/>
      <c r="M71" s="298"/>
      <c r="N71" s="404"/>
      <c r="O71" s="298"/>
      <c r="P71" s="73"/>
      <c r="Q71" s="73"/>
      <c r="R71" s="73"/>
      <c r="S71" s="73"/>
      <c r="T71" s="73"/>
      <c r="U71" s="73"/>
      <c r="V71" s="73"/>
      <c r="W71" s="73"/>
      <c r="X71" s="73"/>
      <c r="Y71" s="73"/>
      <c r="Z71" s="73"/>
      <c r="AA71" s="73"/>
      <c r="AB71" s="73"/>
      <c r="AC71" s="73"/>
    </row>
    <row r="72" spans="4:29" ht="15" customHeight="1" x14ac:dyDescent="0.25">
      <c r="D72" s="73"/>
      <c r="E72" s="298"/>
      <c r="F72" s="298"/>
      <c r="G72" s="453"/>
      <c r="H72" s="453"/>
      <c r="I72" s="453"/>
      <c r="J72" s="453"/>
      <c r="K72" s="73"/>
      <c r="L72" s="403"/>
      <c r="M72" s="298"/>
      <c r="N72" s="404"/>
      <c r="O72" s="298"/>
      <c r="P72" s="73"/>
      <c r="Q72" s="73"/>
      <c r="R72" s="73"/>
      <c r="S72" s="73"/>
      <c r="T72" s="73"/>
      <c r="U72" s="73"/>
      <c r="V72" s="73"/>
      <c r="W72" s="73"/>
      <c r="X72" s="73"/>
      <c r="Y72" s="73"/>
      <c r="Z72" s="73"/>
      <c r="AA72" s="73"/>
      <c r="AB72" s="73"/>
      <c r="AC72" s="73"/>
    </row>
    <row r="73" spans="4:29" ht="15" customHeight="1" x14ac:dyDescent="0.25">
      <c r="D73" s="73"/>
      <c r="E73" s="298"/>
      <c r="F73" s="298"/>
      <c r="G73" s="453"/>
      <c r="H73" s="453"/>
      <c r="I73" s="453"/>
      <c r="J73" s="453"/>
      <c r="K73" s="73"/>
      <c r="L73" s="403"/>
      <c r="M73" s="298"/>
      <c r="N73" s="404"/>
      <c r="O73" s="298"/>
      <c r="P73" s="73"/>
      <c r="Q73" s="73"/>
      <c r="R73" s="73"/>
      <c r="S73" s="73"/>
      <c r="T73" s="73"/>
      <c r="U73" s="73"/>
      <c r="V73" s="73"/>
      <c r="W73" s="73"/>
      <c r="X73" s="73"/>
      <c r="Y73" s="73"/>
      <c r="Z73" s="73"/>
      <c r="AA73" s="73"/>
      <c r="AB73" s="73"/>
      <c r="AC73" s="73"/>
    </row>
    <row r="74" spans="4:29" ht="15" customHeight="1" x14ac:dyDescent="0.25">
      <c r="D74" s="73"/>
      <c r="E74" s="298"/>
      <c r="F74" s="298"/>
      <c r="G74" s="453"/>
      <c r="H74" s="453"/>
      <c r="I74" s="453"/>
      <c r="J74" s="453"/>
      <c r="K74" s="73"/>
      <c r="L74" s="403"/>
      <c r="M74" s="298"/>
      <c r="N74" s="404"/>
      <c r="O74" s="298"/>
      <c r="P74" s="73"/>
      <c r="Q74" s="73"/>
      <c r="R74" s="73"/>
      <c r="S74" s="73"/>
      <c r="T74" s="73"/>
      <c r="U74" s="73"/>
      <c r="V74" s="73"/>
      <c r="W74" s="73"/>
      <c r="X74" s="73"/>
      <c r="Y74" s="73"/>
      <c r="Z74" s="73"/>
      <c r="AA74" s="73"/>
      <c r="AB74" s="73"/>
      <c r="AC74" s="73"/>
    </row>
    <row r="75" spans="4:29" ht="15" customHeight="1" x14ac:dyDescent="0.25">
      <c r="D75" s="73"/>
      <c r="E75" s="298"/>
      <c r="F75" s="298"/>
      <c r="G75" s="453"/>
      <c r="H75" s="453"/>
      <c r="I75" s="453"/>
      <c r="J75" s="453"/>
      <c r="K75" s="73"/>
      <c r="L75" s="403"/>
      <c r="M75" s="298"/>
      <c r="N75" s="404"/>
      <c r="O75" s="298"/>
      <c r="P75" s="73"/>
      <c r="Q75" s="73"/>
      <c r="R75" s="73"/>
      <c r="S75" s="73"/>
      <c r="T75" s="73"/>
      <c r="U75" s="73"/>
      <c r="V75" s="73"/>
      <c r="W75" s="73"/>
      <c r="X75" s="73"/>
      <c r="Y75" s="73"/>
      <c r="Z75" s="73"/>
      <c r="AA75" s="73"/>
      <c r="AB75" s="73"/>
      <c r="AC75" s="73"/>
    </row>
    <row r="76" spans="4:29" ht="15" customHeight="1" x14ac:dyDescent="0.25">
      <c r="D76" s="73"/>
      <c r="E76" s="298"/>
      <c r="F76" s="298"/>
      <c r="G76" s="453"/>
      <c r="H76" s="453"/>
      <c r="I76" s="453"/>
      <c r="J76" s="453"/>
      <c r="K76" s="73"/>
      <c r="L76" s="403"/>
      <c r="M76" s="298"/>
      <c r="N76" s="404"/>
      <c r="O76" s="298"/>
      <c r="P76" s="73"/>
      <c r="Q76" s="73"/>
      <c r="R76" s="73"/>
      <c r="S76" s="73"/>
      <c r="T76" s="73"/>
      <c r="U76" s="73"/>
      <c r="V76" s="73"/>
      <c r="W76" s="73"/>
      <c r="X76" s="73"/>
      <c r="Y76" s="73"/>
      <c r="Z76" s="73"/>
      <c r="AA76" s="73"/>
      <c r="AB76" s="73"/>
      <c r="AC76" s="73"/>
    </row>
    <row r="77" spans="4:29" ht="15" customHeight="1" x14ac:dyDescent="0.25">
      <c r="D77" s="73"/>
      <c r="E77" s="298"/>
      <c r="F77" s="298"/>
      <c r="G77" s="453"/>
      <c r="H77" s="453"/>
      <c r="I77" s="453"/>
      <c r="J77" s="453"/>
      <c r="K77" s="73"/>
      <c r="L77" s="403"/>
      <c r="M77" s="298"/>
      <c r="N77" s="404"/>
      <c r="O77" s="298"/>
      <c r="P77" s="73"/>
      <c r="Q77" s="73"/>
      <c r="R77" s="73"/>
      <c r="S77" s="73"/>
      <c r="T77" s="73"/>
      <c r="U77" s="73"/>
      <c r="V77" s="73"/>
      <c r="W77" s="73"/>
      <c r="X77" s="73"/>
      <c r="Y77" s="73"/>
      <c r="Z77" s="73"/>
      <c r="AA77" s="73"/>
      <c r="AB77" s="73"/>
      <c r="AC77" s="73"/>
    </row>
    <row r="78" spans="4:29" ht="15" customHeight="1" x14ac:dyDescent="0.25">
      <c r="D78" s="73"/>
      <c r="E78" s="298"/>
      <c r="F78" s="298"/>
      <c r="G78" s="453"/>
      <c r="H78" s="453"/>
      <c r="I78" s="453"/>
      <c r="J78" s="453"/>
      <c r="K78" s="73"/>
      <c r="L78" s="403"/>
      <c r="M78" s="298"/>
      <c r="N78" s="404"/>
      <c r="O78" s="298"/>
      <c r="P78" s="73"/>
      <c r="Q78" s="73"/>
      <c r="R78" s="73"/>
      <c r="S78" s="73"/>
      <c r="T78" s="73"/>
      <c r="U78" s="73"/>
      <c r="V78" s="73"/>
      <c r="W78" s="73"/>
      <c r="X78" s="73"/>
      <c r="Y78" s="73"/>
      <c r="Z78" s="73"/>
      <c r="AA78" s="73"/>
      <c r="AB78" s="73"/>
      <c r="AC78" s="73"/>
    </row>
    <row r="79" spans="4:29" ht="15" customHeight="1" x14ac:dyDescent="0.25">
      <c r="D79" s="73"/>
      <c r="E79" s="298"/>
      <c r="F79" s="298"/>
      <c r="G79" s="453"/>
      <c r="H79" s="453"/>
      <c r="I79" s="453"/>
      <c r="J79" s="453"/>
      <c r="K79" s="73"/>
      <c r="L79" s="403"/>
      <c r="M79" s="298"/>
      <c r="N79" s="404"/>
      <c r="O79" s="298"/>
      <c r="P79" s="73"/>
      <c r="Q79" s="73"/>
      <c r="R79" s="73"/>
      <c r="S79" s="73"/>
      <c r="T79" s="73"/>
      <c r="U79" s="73"/>
      <c r="V79" s="73"/>
      <c r="W79" s="73"/>
      <c r="X79" s="73"/>
      <c r="Y79" s="73"/>
      <c r="Z79" s="73"/>
      <c r="AA79" s="73"/>
      <c r="AB79" s="73"/>
      <c r="AC79" s="73"/>
    </row>
    <row r="80" spans="4:29" ht="15" customHeight="1" x14ac:dyDescent="0.25">
      <c r="D80" s="73"/>
      <c r="E80" s="298"/>
      <c r="F80" s="298"/>
      <c r="G80" s="453"/>
      <c r="H80" s="453"/>
      <c r="I80" s="453"/>
      <c r="J80" s="453"/>
      <c r="K80" s="73"/>
      <c r="L80" s="403"/>
      <c r="M80" s="298"/>
      <c r="N80" s="404"/>
      <c r="O80" s="298"/>
      <c r="P80" s="73"/>
      <c r="Q80" s="73"/>
      <c r="R80" s="73"/>
      <c r="S80" s="73"/>
      <c r="T80" s="73"/>
      <c r="U80" s="73"/>
      <c r="V80" s="73"/>
      <c r="W80" s="73"/>
      <c r="X80" s="73"/>
      <c r="Y80" s="73"/>
      <c r="Z80" s="73"/>
      <c r="AA80" s="73"/>
      <c r="AB80" s="73"/>
      <c r="AC80" s="73"/>
    </row>
    <row r="81" spans="4:29" ht="15" customHeight="1" x14ac:dyDescent="0.25">
      <c r="D81" s="73"/>
      <c r="E81" s="298"/>
      <c r="F81" s="298"/>
      <c r="G81" s="453"/>
      <c r="H81" s="453"/>
      <c r="I81" s="453"/>
      <c r="J81" s="453"/>
      <c r="K81" s="73"/>
      <c r="L81" s="403"/>
      <c r="M81" s="298"/>
      <c r="N81" s="404"/>
      <c r="O81" s="298"/>
      <c r="P81" s="73"/>
      <c r="Q81" s="73"/>
      <c r="R81" s="73"/>
      <c r="S81" s="73"/>
      <c r="T81" s="73"/>
      <c r="U81" s="73"/>
      <c r="V81" s="73"/>
      <c r="W81" s="73"/>
      <c r="X81" s="73"/>
      <c r="Y81" s="73"/>
      <c r="Z81" s="73"/>
      <c r="AA81" s="73"/>
      <c r="AB81" s="73"/>
      <c r="AC81" s="73"/>
    </row>
    <row r="82" spans="4:29" ht="15" customHeight="1" x14ac:dyDescent="0.25">
      <c r="D82" s="73"/>
      <c r="E82" s="298"/>
      <c r="F82" s="298"/>
      <c r="G82" s="453"/>
      <c r="H82" s="453"/>
      <c r="I82" s="453"/>
      <c r="J82" s="453"/>
      <c r="K82" s="73"/>
      <c r="L82" s="403"/>
      <c r="M82" s="298"/>
      <c r="N82" s="404"/>
      <c r="O82" s="298"/>
      <c r="P82" s="73"/>
      <c r="Q82" s="73"/>
      <c r="R82" s="73"/>
      <c r="S82" s="73"/>
      <c r="T82" s="73"/>
      <c r="U82" s="73"/>
      <c r="V82" s="73"/>
      <c r="W82" s="73"/>
      <c r="X82" s="73"/>
      <c r="Y82" s="73"/>
      <c r="Z82" s="73"/>
      <c r="AA82" s="73"/>
      <c r="AB82" s="73"/>
      <c r="AC82" s="73"/>
    </row>
    <row r="83" spans="4:29" ht="15" customHeight="1" x14ac:dyDescent="0.25">
      <c r="D83" s="73"/>
      <c r="E83" s="298"/>
      <c r="F83" s="298"/>
      <c r="G83" s="453"/>
      <c r="H83" s="453"/>
      <c r="I83" s="453"/>
      <c r="J83" s="453"/>
      <c r="K83" s="73"/>
      <c r="L83" s="403"/>
      <c r="M83" s="298"/>
      <c r="N83" s="404"/>
      <c r="O83" s="298"/>
      <c r="P83" s="73"/>
      <c r="Q83" s="73"/>
      <c r="R83" s="73"/>
      <c r="S83" s="73"/>
      <c r="T83" s="73"/>
      <c r="U83" s="73"/>
      <c r="V83" s="73"/>
      <c r="W83" s="73"/>
      <c r="X83" s="73"/>
      <c r="Y83" s="73"/>
      <c r="Z83" s="73"/>
      <c r="AA83" s="73"/>
      <c r="AB83" s="73"/>
      <c r="AC83" s="73"/>
    </row>
    <row r="84" spans="4:29" ht="15" customHeight="1" x14ac:dyDescent="0.25">
      <c r="D84" s="73"/>
      <c r="E84" s="298"/>
      <c r="F84" s="298"/>
      <c r="G84" s="453"/>
      <c r="H84" s="453"/>
      <c r="I84" s="453"/>
      <c r="J84" s="453"/>
      <c r="K84" s="73"/>
      <c r="L84" s="403"/>
      <c r="M84" s="298"/>
      <c r="N84" s="404"/>
      <c r="O84" s="298"/>
      <c r="P84" s="73"/>
      <c r="Q84" s="73"/>
      <c r="R84" s="73"/>
      <c r="S84" s="73"/>
      <c r="T84" s="73"/>
      <c r="U84" s="73"/>
      <c r="V84" s="73"/>
      <c r="W84" s="73"/>
      <c r="X84" s="73"/>
      <c r="Y84" s="73"/>
      <c r="Z84" s="73"/>
      <c r="AA84" s="73"/>
      <c r="AB84" s="73"/>
      <c r="AC84" s="73"/>
    </row>
    <row r="85" spans="4:29" ht="15" customHeight="1" x14ac:dyDescent="0.25">
      <c r="D85" s="73"/>
      <c r="E85" s="298"/>
      <c r="F85" s="298"/>
      <c r="G85" s="453"/>
      <c r="H85" s="453"/>
      <c r="I85" s="453"/>
      <c r="J85" s="453"/>
      <c r="K85" s="73"/>
      <c r="L85" s="403"/>
      <c r="M85" s="298"/>
      <c r="N85" s="404"/>
      <c r="O85" s="298"/>
      <c r="P85" s="73"/>
      <c r="Q85" s="73"/>
      <c r="R85" s="73"/>
      <c r="S85" s="73"/>
      <c r="T85" s="73"/>
      <c r="U85" s="73"/>
      <c r="V85" s="73"/>
      <c r="W85" s="73"/>
      <c r="X85" s="73"/>
      <c r="Y85" s="73"/>
      <c r="Z85" s="73"/>
      <c r="AA85" s="73"/>
      <c r="AB85" s="73"/>
      <c r="AC85" s="73"/>
    </row>
    <row r="86" spans="4:29" ht="15" customHeight="1" x14ac:dyDescent="0.25">
      <c r="D86" s="73"/>
      <c r="E86" s="298"/>
      <c r="F86" s="298"/>
      <c r="G86" s="453"/>
      <c r="H86" s="453"/>
      <c r="I86" s="453"/>
      <c r="J86" s="453"/>
      <c r="K86" s="73"/>
      <c r="L86" s="403"/>
      <c r="M86" s="298"/>
      <c r="N86" s="404"/>
      <c r="O86" s="298"/>
      <c r="P86" s="73"/>
      <c r="Q86" s="73"/>
      <c r="R86" s="73"/>
      <c r="S86" s="73"/>
      <c r="T86" s="73"/>
      <c r="U86" s="73"/>
      <c r="V86" s="73"/>
      <c r="W86" s="73"/>
      <c r="X86" s="73"/>
      <c r="Y86" s="73"/>
      <c r="Z86" s="73"/>
      <c r="AA86" s="73"/>
      <c r="AB86" s="73"/>
      <c r="AC86" s="73"/>
    </row>
    <row r="87" spans="4:29" ht="15" customHeight="1" x14ac:dyDescent="0.25">
      <c r="D87" s="73"/>
      <c r="E87" s="298"/>
      <c r="F87" s="298"/>
      <c r="G87" s="453"/>
      <c r="H87" s="453"/>
      <c r="I87" s="453"/>
      <c r="J87" s="453"/>
      <c r="K87" s="73"/>
      <c r="L87" s="403"/>
      <c r="M87" s="298"/>
      <c r="N87" s="404"/>
      <c r="O87" s="298"/>
      <c r="P87" s="73"/>
      <c r="Q87" s="73"/>
      <c r="R87" s="73"/>
      <c r="S87" s="73"/>
      <c r="T87" s="73"/>
      <c r="U87" s="73"/>
      <c r="V87" s="73"/>
      <c r="W87" s="73"/>
      <c r="X87" s="73"/>
      <c r="Y87" s="73"/>
      <c r="Z87" s="73"/>
      <c r="AA87" s="73"/>
      <c r="AB87" s="73"/>
      <c r="AC87" s="73"/>
    </row>
    <row r="88" spans="4:29" ht="15" customHeight="1" x14ac:dyDescent="0.25">
      <c r="D88" s="73"/>
      <c r="E88" s="298"/>
      <c r="F88" s="298"/>
      <c r="G88" s="453"/>
      <c r="H88" s="453"/>
      <c r="I88" s="453"/>
      <c r="J88" s="453"/>
      <c r="K88" s="73"/>
      <c r="L88" s="403"/>
      <c r="M88" s="298"/>
      <c r="N88" s="404"/>
      <c r="O88" s="298"/>
      <c r="P88" s="73"/>
      <c r="Q88" s="73"/>
      <c r="R88" s="73"/>
      <c r="S88" s="73"/>
      <c r="T88" s="73"/>
      <c r="U88" s="73"/>
      <c r="V88" s="73"/>
      <c r="W88" s="73"/>
      <c r="X88" s="73"/>
      <c r="Y88" s="73"/>
      <c r="Z88" s="73"/>
      <c r="AA88" s="73"/>
      <c r="AB88" s="73"/>
      <c r="AC88" s="73"/>
    </row>
    <row r="89" spans="4:29" ht="15" customHeight="1" x14ac:dyDescent="0.25">
      <c r="D89" s="73"/>
      <c r="E89" s="298"/>
      <c r="F89" s="298"/>
      <c r="G89" s="453"/>
      <c r="H89" s="453"/>
      <c r="I89" s="453"/>
      <c r="J89" s="453"/>
      <c r="K89" s="73"/>
      <c r="L89" s="403"/>
      <c r="M89" s="298"/>
      <c r="N89" s="404"/>
      <c r="O89" s="298"/>
      <c r="P89" s="73"/>
      <c r="Q89" s="73"/>
      <c r="R89" s="73"/>
      <c r="S89" s="73"/>
      <c r="T89" s="73"/>
      <c r="U89" s="73"/>
      <c r="V89" s="73"/>
      <c r="W89" s="73"/>
      <c r="X89" s="73"/>
      <c r="Y89" s="73"/>
      <c r="Z89" s="73"/>
      <c r="AA89" s="73"/>
      <c r="AB89" s="73"/>
      <c r="AC89" s="73"/>
    </row>
    <row r="90" spans="4:29" ht="15" customHeight="1" x14ac:dyDescent="0.25">
      <c r="D90" s="73"/>
      <c r="E90" s="298"/>
      <c r="F90" s="298"/>
      <c r="G90" s="453"/>
      <c r="H90" s="453"/>
      <c r="I90" s="453"/>
      <c r="J90" s="453"/>
      <c r="K90" s="73"/>
      <c r="L90" s="403"/>
      <c r="M90" s="298"/>
      <c r="N90" s="404"/>
      <c r="O90" s="298"/>
      <c r="P90" s="73"/>
      <c r="Q90" s="73"/>
      <c r="R90" s="73"/>
      <c r="S90" s="73"/>
      <c r="T90" s="73"/>
      <c r="U90" s="73"/>
      <c r="V90" s="73"/>
      <c r="W90" s="73"/>
      <c r="X90" s="73"/>
      <c r="Y90" s="73"/>
      <c r="Z90" s="73"/>
      <c r="AA90" s="73"/>
      <c r="AB90" s="73"/>
      <c r="AC90" s="73"/>
    </row>
    <row r="91" spans="4:29" ht="15" customHeight="1" x14ac:dyDescent="0.25">
      <c r="D91" s="73"/>
      <c r="E91" s="298"/>
      <c r="F91" s="298"/>
      <c r="G91" s="453"/>
      <c r="H91" s="453"/>
      <c r="I91" s="453"/>
      <c r="J91" s="453"/>
      <c r="K91" s="73"/>
      <c r="L91" s="403"/>
      <c r="M91" s="298"/>
      <c r="N91" s="404"/>
      <c r="O91" s="298"/>
      <c r="P91" s="73"/>
      <c r="Q91" s="73"/>
      <c r="R91" s="73"/>
      <c r="S91" s="73"/>
      <c r="T91" s="73"/>
      <c r="U91" s="73"/>
      <c r="V91" s="73"/>
      <c r="W91" s="73"/>
      <c r="X91" s="73"/>
      <c r="Y91" s="73"/>
      <c r="Z91" s="73"/>
      <c r="AA91" s="73"/>
      <c r="AB91" s="73"/>
      <c r="AC91" s="73"/>
    </row>
    <row r="92" spans="4:29" ht="15" customHeight="1" x14ac:dyDescent="0.25">
      <c r="D92" s="73"/>
      <c r="E92" s="298"/>
      <c r="F92" s="298"/>
      <c r="G92" s="453"/>
      <c r="H92" s="453"/>
      <c r="I92" s="453"/>
      <c r="J92" s="453"/>
      <c r="K92" s="73"/>
      <c r="L92" s="403"/>
      <c r="M92" s="298"/>
      <c r="N92" s="404"/>
      <c r="O92" s="298"/>
      <c r="P92" s="73"/>
      <c r="Q92" s="73"/>
      <c r="R92" s="73"/>
      <c r="S92" s="73"/>
      <c r="T92" s="73"/>
      <c r="U92" s="73"/>
      <c r="V92" s="73"/>
      <c r="W92" s="73"/>
      <c r="X92" s="73"/>
      <c r="Y92" s="73"/>
      <c r="Z92" s="73"/>
      <c r="AA92" s="73"/>
      <c r="AB92" s="73"/>
      <c r="AC92" s="73"/>
    </row>
    <row r="93" spans="4:29" ht="15" customHeight="1" x14ac:dyDescent="0.25">
      <c r="D93" s="73"/>
      <c r="E93" s="298"/>
      <c r="F93" s="298"/>
      <c r="G93" s="453"/>
      <c r="H93" s="453"/>
      <c r="I93" s="453"/>
      <c r="J93" s="453"/>
      <c r="K93" s="73"/>
      <c r="L93" s="403"/>
      <c r="M93" s="298"/>
      <c r="N93" s="404"/>
      <c r="O93" s="298"/>
      <c r="P93" s="73"/>
      <c r="Q93" s="73"/>
      <c r="R93" s="73"/>
      <c r="S93" s="73"/>
      <c r="T93" s="73"/>
      <c r="U93" s="73"/>
      <c r="V93" s="73"/>
      <c r="W93" s="73"/>
      <c r="X93" s="73"/>
      <c r="Y93" s="73"/>
      <c r="Z93" s="73"/>
      <c r="AA93" s="73"/>
      <c r="AB93" s="73"/>
      <c r="AC93" s="73"/>
    </row>
    <row r="94" spans="4:29" ht="15" customHeight="1" x14ac:dyDescent="0.25">
      <c r="D94" s="73"/>
      <c r="E94" s="298"/>
      <c r="F94" s="298"/>
      <c r="G94" s="453"/>
      <c r="H94" s="453"/>
      <c r="I94" s="453"/>
      <c r="J94" s="453"/>
      <c r="K94" s="73"/>
      <c r="L94" s="403"/>
      <c r="M94" s="298"/>
      <c r="N94" s="404"/>
      <c r="O94" s="298"/>
      <c r="P94" s="73"/>
      <c r="Q94" s="73"/>
      <c r="R94" s="73"/>
      <c r="S94" s="73"/>
      <c r="T94" s="73"/>
      <c r="U94" s="73"/>
      <c r="V94" s="73"/>
      <c r="W94" s="73"/>
      <c r="X94" s="73"/>
      <c r="Y94" s="73"/>
      <c r="Z94" s="73"/>
      <c r="AA94" s="73"/>
      <c r="AB94" s="73"/>
      <c r="AC94" s="73"/>
    </row>
    <row r="95" spans="4:29" ht="15" customHeight="1" x14ac:dyDescent="0.25">
      <c r="D95" s="73"/>
      <c r="E95" s="298"/>
      <c r="F95" s="298"/>
      <c r="G95" s="453"/>
      <c r="H95" s="453"/>
      <c r="I95" s="453"/>
      <c r="J95" s="453"/>
      <c r="K95" s="73"/>
      <c r="L95" s="403"/>
      <c r="M95" s="298"/>
      <c r="N95" s="404"/>
      <c r="O95" s="298"/>
      <c r="P95" s="73"/>
      <c r="Q95" s="73"/>
      <c r="R95" s="73"/>
      <c r="S95" s="73"/>
      <c r="T95" s="73"/>
      <c r="U95" s="73"/>
      <c r="V95" s="73"/>
      <c r="W95" s="73"/>
      <c r="X95" s="73"/>
      <c r="Y95" s="73"/>
      <c r="Z95" s="73"/>
      <c r="AA95" s="73"/>
      <c r="AB95" s="73"/>
      <c r="AC95" s="73"/>
    </row>
    <row r="96" spans="4:29" ht="15" customHeight="1" x14ac:dyDescent="0.25">
      <c r="D96" s="73"/>
      <c r="E96" s="298"/>
      <c r="F96" s="298"/>
      <c r="G96" s="453"/>
      <c r="H96" s="453"/>
      <c r="I96" s="453"/>
      <c r="J96" s="453"/>
      <c r="K96" s="73"/>
      <c r="L96" s="403"/>
      <c r="M96" s="298"/>
      <c r="N96" s="404"/>
      <c r="O96" s="298"/>
      <c r="P96" s="73"/>
      <c r="Q96" s="73"/>
      <c r="R96" s="73"/>
      <c r="S96" s="73"/>
      <c r="T96" s="73"/>
      <c r="U96" s="73"/>
      <c r="V96" s="73"/>
      <c r="W96" s="73"/>
      <c r="X96" s="73"/>
      <c r="Y96" s="73"/>
      <c r="Z96" s="73"/>
      <c r="AA96" s="73"/>
      <c r="AB96" s="73"/>
      <c r="AC96" s="73"/>
    </row>
    <row r="97" spans="4:29" ht="15" customHeight="1" x14ac:dyDescent="0.25">
      <c r="D97" s="73"/>
      <c r="E97" s="298"/>
      <c r="F97" s="298"/>
      <c r="G97" s="453"/>
      <c r="H97" s="453"/>
      <c r="I97" s="453"/>
      <c r="J97" s="453"/>
      <c r="K97" s="73"/>
      <c r="L97" s="403"/>
      <c r="M97" s="298"/>
      <c r="N97" s="404"/>
      <c r="O97" s="298"/>
      <c r="P97" s="73"/>
      <c r="Q97" s="73"/>
      <c r="R97" s="73"/>
      <c r="S97" s="73"/>
      <c r="T97" s="73"/>
      <c r="U97" s="73"/>
      <c r="V97" s="73"/>
      <c r="W97" s="73"/>
      <c r="X97" s="73"/>
      <c r="Y97" s="73"/>
      <c r="Z97" s="73"/>
      <c r="AA97" s="73"/>
      <c r="AB97" s="73"/>
      <c r="AC97" s="73"/>
    </row>
    <row r="98" spans="4:29" ht="15" customHeight="1" x14ac:dyDescent="0.25">
      <c r="D98" s="73"/>
      <c r="E98" s="298"/>
      <c r="F98" s="298"/>
      <c r="G98" s="453"/>
      <c r="H98" s="453"/>
      <c r="I98" s="453"/>
      <c r="J98" s="453"/>
      <c r="K98" s="73"/>
      <c r="L98" s="403"/>
      <c r="M98" s="298"/>
      <c r="N98" s="404"/>
      <c r="O98" s="298"/>
      <c r="P98" s="73"/>
      <c r="Q98" s="73"/>
      <c r="R98" s="73"/>
      <c r="S98" s="73"/>
      <c r="T98" s="73"/>
      <c r="U98" s="73"/>
      <c r="V98" s="73"/>
      <c r="W98" s="73"/>
      <c r="X98" s="73"/>
      <c r="Y98" s="73"/>
      <c r="Z98" s="73"/>
      <c r="AA98" s="73"/>
      <c r="AB98" s="73"/>
      <c r="AC98" s="73"/>
    </row>
    <row r="99" spans="4:29" ht="15" customHeight="1" x14ac:dyDescent="0.25">
      <c r="D99" s="73"/>
      <c r="E99" s="298"/>
      <c r="F99" s="298"/>
      <c r="G99" s="453"/>
      <c r="H99" s="453"/>
      <c r="I99" s="453"/>
      <c r="J99" s="453"/>
      <c r="K99" s="73"/>
      <c r="L99" s="403"/>
      <c r="M99" s="298"/>
      <c r="N99" s="404"/>
      <c r="O99" s="298"/>
      <c r="P99" s="73"/>
      <c r="Q99" s="73"/>
      <c r="R99" s="73"/>
      <c r="S99" s="73"/>
      <c r="T99" s="73"/>
      <c r="U99" s="73"/>
      <c r="V99" s="73"/>
      <c r="W99" s="73"/>
      <c r="X99" s="73"/>
      <c r="Y99" s="73"/>
      <c r="Z99" s="73"/>
      <c r="AA99" s="73"/>
      <c r="AB99" s="73"/>
      <c r="AC99" s="73"/>
    </row>
    <row r="100" spans="4:29" ht="15" customHeight="1" x14ac:dyDescent="0.25">
      <c r="D100" s="73"/>
      <c r="E100" s="298"/>
      <c r="F100" s="298"/>
      <c r="G100" s="453"/>
      <c r="H100" s="453"/>
      <c r="I100" s="453"/>
      <c r="J100" s="453"/>
      <c r="K100" s="73"/>
      <c r="L100" s="403"/>
      <c r="M100" s="298"/>
      <c r="N100" s="404"/>
      <c r="O100" s="298"/>
      <c r="P100" s="73"/>
      <c r="Q100" s="73"/>
      <c r="R100" s="73"/>
      <c r="S100" s="73"/>
      <c r="T100" s="73"/>
      <c r="U100" s="73"/>
      <c r="V100" s="73"/>
      <c r="W100" s="73"/>
      <c r="X100" s="73"/>
      <c r="Y100" s="73"/>
      <c r="Z100" s="73"/>
      <c r="AA100" s="73"/>
      <c r="AB100" s="73"/>
      <c r="AC100" s="73"/>
    </row>
    <row r="101" spans="4:29" ht="15" customHeight="1" x14ac:dyDescent="0.25">
      <c r="D101" s="73"/>
      <c r="E101" s="298"/>
      <c r="F101" s="298"/>
      <c r="G101" s="453"/>
      <c r="H101" s="453"/>
      <c r="I101" s="453"/>
      <c r="J101" s="453"/>
      <c r="K101" s="73"/>
      <c r="L101" s="403"/>
      <c r="M101" s="298"/>
      <c r="N101" s="404"/>
      <c r="O101" s="298"/>
      <c r="P101" s="73"/>
      <c r="Q101" s="73"/>
      <c r="R101" s="73"/>
      <c r="S101" s="73"/>
      <c r="T101" s="73"/>
      <c r="U101" s="73"/>
      <c r="V101" s="73"/>
      <c r="W101" s="73"/>
      <c r="X101" s="73"/>
      <c r="Y101" s="73"/>
      <c r="Z101" s="73"/>
      <c r="AA101" s="73"/>
      <c r="AB101" s="73"/>
      <c r="AC101" s="73"/>
    </row>
    <row r="102" spans="4:29" ht="15" customHeight="1" x14ac:dyDescent="0.25">
      <c r="D102" s="73"/>
      <c r="E102" s="298"/>
      <c r="F102" s="298"/>
      <c r="G102" s="453"/>
      <c r="H102" s="453"/>
      <c r="I102" s="453"/>
      <c r="J102" s="453"/>
      <c r="K102" s="73"/>
      <c r="L102" s="403"/>
      <c r="M102" s="298"/>
      <c r="N102" s="404"/>
      <c r="O102" s="298"/>
      <c r="P102" s="73"/>
      <c r="Q102" s="73"/>
      <c r="R102" s="73"/>
      <c r="S102" s="73"/>
      <c r="T102" s="73"/>
      <c r="U102" s="73"/>
      <c r="V102" s="73"/>
      <c r="W102" s="73"/>
      <c r="X102" s="73"/>
      <c r="Y102" s="73"/>
      <c r="Z102" s="73"/>
      <c r="AA102" s="73"/>
      <c r="AB102" s="73"/>
      <c r="AC102" s="73"/>
    </row>
    <row r="103" spans="4:29" ht="15" customHeight="1" x14ac:dyDescent="0.25">
      <c r="D103" s="73"/>
      <c r="E103" s="298"/>
      <c r="F103" s="298"/>
      <c r="G103" s="453"/>
      <c r="H103" s="453"/>
      <c r="I103" s="453"/>
      <c r="J103" s="453"/>
      <c r="K103" s="73"/>
      <c r="L103" s="403"/>
      <c r="M103" s="298"/>
      <c r="N103" s="404"/>
      <c r="O103" s="298"/>
      <c r="P103" s="73"/>
      <c r="Q103" s="73"/>
      <c r="R103" s="73"/>
      <c r="S103" s="73"/>
      <c r="T103" s="73"/>
      <c r="U103" s="73"/>
      <c r="V103" s="73"/>
      <c r="W103" s="73"/>
      <c r="X103" s="73"/>
      <c r="Y103" s="73"/>
      <c r="Z103" s="73"/>
      <c r="AA103" s="73"/>
      <c r="AB103" s="73"/>
      <c r="AC103" s="73"/>
    </row>
    <row r="104" spans="4:29" ht="15" customHeight="1" x14ac:dyDescent="0.25">
      <c r="D104" s="73"/>
      <c r="E104" s="298"/>
      <c r="F104" s="298"/>
      <c r="G104" s="453"/>
      <c r="H104" s="453"/>
      <c r="I104" s="453"/>
      <c r="J104" s="453"/>
      <c r="K104" s="73"/>
      <c r="L104" s="403"/>
      <c r="M104" s="298"/>
      <c r="N104" s="404"/>
      <c r="O104" s="298"/>
      <c r="P104" s="73"/>
      <c r="Q104" s="73"/>
      <c r="R104" s="73"/>
      <c r="S104" s="73"/>
      <c r="T104" s="73"/>
      <c r="U104" s="73"/>
      <c r="V104" s="73"/>
      <c r="W104" s="73"/>
      <c r="X104" s="73"/>
      <c r="Y104" s="73"/>
      <c r="Z104" s="73"/>
      <c r="AA104" s="73"/>
      <c r="AB104" s="73"/>
      <c r="AC104" s="73"/>
    </row>
    <row r="105" spans="4:29" ht="15" customHeight="1" x14ac:dyDescent="0.25">
      <c r="D105" s="73"/>
      <c r="E105" s="298"/>
      <c r="F105" s="298"/>
      <c r="G105" s="453"/>
      <c r="H105" s="453"/>
      <c r="I105" s="453"/>
      <c r="J105" s="453"/>
      <c r="K105" s="73"/>
      <c r="L105" s="403"/>
      <c r="M105" s="298"/>
      <c r="N105" s="404"/>
      <c r="O105" s="298"/>
      <c r="P105" s="73"/>
      <c r="Q105" s="73"/>
      <c r="R105" s="73"/>
      <c r="S105" s="73"/>
      <c r="T105" s="73"/>
      <c r="U105" s="73"/>
      <c r="V105" s="73"/>
      <c r="W105" s="73"/>
      <c r="X105" s="73"/>
      <c r="Y105" s="73"/>
      <c r="Z105" s="73"/>
      <c r="AA105" s="73"/>
      <c r="AB105" s="73"/>
      <c r="AC105" s="73"/>
    </row>
    <row r="106" spans="4:29" ht="15" customHeight="1" x14ac:dyDescent="0.25">
      <c r="D106" s="73"/>
      <c r="E106" s="298"/>
      <c r="F106" s="298"/>
      <c r="G106" s="453"/>
      <c r="H106" s="453"/>
      <c r="I106" s="453"/>
      <c r="J106" s="453"/>
      <c r="K106" s="73"/>
      <c r="L106" s="403"/>
      <c r="M106" s="298"/>
      <c r="N106" s="404"/>
      <c r="O106" s="298"/>
      <c r="P106" s="73"/>
      <c r="Q106" s="73"/>
      <c r="R106" s="73"/>
      <c r="S106" s="73"/>
      <c r="T106" s="73"/>
      <c r="U106" s="73"/>
      <c r="V106" s="73"/>
      <c r="W106" s="73"/>
      <c r="X106" s="73"/>
      <c r="Y106" s="73"/>
      <c r="Z106" s="73"/>
      <c r="AA106" s="73"/>
      <c r="AB106" s="73"/>
      <c r="AC106" s="73"/>
    </row>
    <row r="107" spans="4:29" ht="15" customHeight="1" x14ac:dyDescent="0.25">
      <c r="D107" s="73"/>
      <c r="E107" s="298"/>
      <c r="F107" s="298"/>
      <c r="G107" s="453"/>
      <c r="H107" s="453"/>
      <c r="I107" s="453"/>
      <c r="J107" s="453"/>
      <c r="K107" s="73"/>
      <c r="L107" s="403"/>
      <c r="M107" s="298"/>
      <c r="N107" s="404"/>
      <c r="O107" s="298"/>
      <c r="P107" s="73"/>
      <c r="Q107" s="73"/>
      <c r="R107" s="73"/>
      <c r="S107" s="73"/>
      <c r="T107" s="73"/>
      <c r="U107" s="73"/>
      <c r="V107" s="73"/>
      <c r="W107" s="73"/>
      <c r="X107" s="73"/>
      <c r="Y107" s="73"/>
      <c r="Z107" s="73"/>
      <c r="AA107" s="73"/>
      <c r="AB107" s="73"/>
      <c r="AC107" s="73"/>
    </row>
    <row r="108" spans="4:29" ht="15" customHeight="1" x14ac:dyDescent="0.25">
      <c r="D108" s="73"/>
      <c r="E108" s="298"/>
      <c r="F108" s="298"/>
      <c r="G108" s="453"/>
      <c r="H108" s="453"/>
      <c r="I108" s="453"/>
      <c r="J108" s="453"/>
      <c r="K108" s="73"/>
      <c r="L108" s="403"/>
      <c r="M108" s="298"/>
      <c r="N108" s="404"/>
      <c r="O108" s="298"/>
      <c r="P108" s="73"/>
      <c r="Q108" s="73"/>
      <c r="R108" s="73"/>
      <c r="S108" s="73"/>
      <c r="T108" s="73"/>
      <c r="U108" s="73"/>
      <c r="V108" s="73"/>
      <c r="W108" s="73"/>
      <c r="X108" s="73"/>
      <c r="Y108" s="73"/>
      <c r="Z108" s="73"/>
      <c r="AA108" s="73"/>
      <c r="AB108" s="73"/>
      <c r="AC108" s="73"/>
    </row>
    <row r="109" spans="4:29" ht="15" customHeight="1" x14ac:dyDescent="0.25">
      <c r="D109" s="73"/>
      <c r="E109" s="298"/>
      <c r="F109" s="298"/>
      <c r="G109" s="453"/>
      <c r="H109" s="453"/>
      <c r="I109" s="453"/>
      <c r="J109" s="453"/>
      <c r="K109" s="73"/>
      <c r="L109" s="403"/>
      <c r="M109" s="298"/>
      <c r="N109" s="404"/>
      <c r="O109" s="298"/>
      <c r="P109" s="73"/>
      <c r="Q109" s="73"/>
      <c r="R109" s="73"/>
      <c r="S109" s="73"/>
      <c r="T109" s="73"/>
      <c r="U109" s="73"/>
      <c r="V109" s="73"/>
      <c r="W109" s="73"/>
      <c r="X109" s="73"/>
      <c r="Y109" s="73"/>
      <c r="Z109" s="73"/>
      <c r="AA109" s="73"/>
      <c r="AB109" s="73"/>
      <c r="AC109" s="73"/>
    </row>
    <row r="110" spans="4:29" ht="15" customHeight="1" x14ac:dyDescent="0.25">
      <c r="D110" s="73"/>
      <c r="E110" s="298"/>
      <c r="F110" s="298"/>
      <c r="G110" s="453"/>
      <c r="H110" s="453"/>
      <c r="I110" s="453"/>
      <c r="J110" s="453"/>
      <c r="K110" s="73"/>
      <c r="L110" s="403"/>
      <c r="M110" s="298"/>
      <c r="N110" s="404"/>
      <c r="O110" s="298"/>
      <c r="P110" s="73"/>
      <c r="Q110" s="73"/>
      <c r="R110" s="73"/>
      <c r="S110" s="73"/>
      <c r="T110" s="73"/>
      <c r="U110" s="73"/>
      <c r="V110" s="73"/>
      <c r="W110" s="73"/>
      <c r="X110" s="73"/>
      <c r="Y110" s="73"/>
      <c r="Z110" s="73"/>
      <c r="AA110" s="73"/>
      <c r="AB110" s="73"/>
      <c r="AC110" s="73"/>
    </row>
    <row r="111" spans="4:29" ht="15" customHeight="1" x14ac:dyDescent="0.25">
      <c r="D111" s="73"/>
      <c r="E111" s="298"/>
      <c r="F111" s="298"/>
      <c r="G111" s="453"/>
      <c r="H111" s="453"/>
      <c r="I111" s="453"/>
      <c r="J111" s="453"/>
      <c r="K111" s="73"/>
      <c r="L111" s="403"/>
      <c r="M111" s="298"/>
      <c r="N111" s="404"/>
      <c r="O111" s="298"/>
      <c r="P111" s="73"/>
      <c r="Q111" s="73"/>
      <c r="R111" s="73"/>
      <c r="S111" s="73"/>
      <c r="T111" s="73"/>
      <c r="U111" s="73"/>
      <c r="V111" s="73"/>
      <c r="W111" s="73"/>
      <c r="X111" s="73"/>
      <c r="Y111" s="73"/>
      <c r="Z111" s="73"/>
      <c r="AA111" s="73"/>
      <c r="AB111" s="73"/>
      <c r="AC111" s="73"/>
    </row>
    <row r="112" spans="4:29" ht="15" customHeight="1" x14ac:dyDescent="0.25">
      <c r="D112" s="73"/>
      <c r="E112" s="298"/>
      <c r="F112" s="298"/>
      <c r="G112" s="453"/>
      <c r="H112" s="453"/>
      <c r="I112" s="453"/>
      <c r="J112" s="453"/>
      <c r="K112" s="73"/>
      <c r="L112" s="403"/>
      <c r="M112" s="298"/>
      <c r="N112" s="404"/>
      <c r="O112" s="298"/>
      <c r="P112" s="73"/>
      <c r="Q112" s="73"/>
      <c r="R112" s="73"/>
      <c r="S112" s="73"/>
      <c r="T112" s="73"/>
      <c r="U112" s="73"/>
      <c r="V112" s="73"/>
      <c r="W112" s="73"/>
      <c r="X112" s="73"/>
      <c r="Y112" s="73"/>
      <c r="Z112" s="73"/>
      <c r="AA112" s="73"/>
      <c r="AB112" s="73"/>
      <c r="AC112" s="73"/>
    </row>
    <row r="113" spans="4:29" ht="15" customHeight="1" x14ac:dyDescent="0.25">
      <c r="D113" s="73"/>
      <c r="E113" s="298"/>
      <c r="F113" s="298"/>
      <c r="G113" s="453"/>
      <c r="H113" s="453"/>
      <c r="I113" s="453"/>
      <c r="J113" s="453"/>
      <c r="K113" s="73"/>
      <c r="L113" s="403"/>
      <c r="M113" s="298"/>
      <c r="N113" s="404"/>
      <c r="O113" s="298"/>
      <c r="P113" s="73"/>
      <c r="Q113" s="73"/>
      <c r="R113" s="73"/>
      <c r="S113" s="73"/>
      <c r="T113" s="73"/>
      <c r="U113" s="73"/>
      <c r="V113" s="73"/>
      <c r="W113" s="73"/>
      <c r="X113" s="73"/>
      <c r="Y113" s="73"/>
      <c r="Z113" s="73"/>
      <c r="AA113" s="73"/>
      <c r="AB113" s="73"/>
      <c r="AC113" s="73"/>
    </row>
    <row r="114" spans="4:29" ht="15" customHeight="1" x14ac:dyDescent="0.25">
      <c r="D114" s="73"/>
      <c r="E114" s="298"/>
      <c r="F114" s="298"/>
      <c r="G114" s="453"/>
      <c r="H114" s="453"/>
      <c r="I114" s="453"/>
      <c r="J114" s="453"/>
      <c r="K114" s="73"/>
      <c r="L114" s="403"/>
      <c r="M114" s="298"/>
      <c r="N114" s="404"/>
      <c r="O114" s="298"/>
      <c r="P114" s="73"/>
      <c r="Q114" s="73"/>
      <c r="R114" s="73"/>
      <c r="S114" s="73"/>
      <c r="T114" s="73"/>
      <c r="U114" s="73"/>
      <c r="V114" s="73"/>
      <c r="W114" s="73"/>
      <c r="X114" s="73"/>
      <c r="Y114" s="73"/>
      <c r="Z114" s="73"/>
      <c r="AA114" s="73"/>
      <c r="AB114" s="73"/>
      <c r="AC114" s="73"/>
    </row>
    <row r="115" spans="4:29" ht="15" customHeight="1" x14ac:dyDescent="0.25">
      <c r="D115" s="73"/>
      <c r="E115" s="298"/>
      <c r="F115" s="298"/>
      <c r="G115" s="453"/>
      <c r="H115" s="453"/>
      <c r="I115" s="453"/>
      <c r="J115" s="453"/>
      <c r="K115" s="73"/>
      <c r="L115" s="403"/>
      <c r="M115" s="298"/>
      <c r="N115" s="404"/>
      <c r="O115" s="298"/>
      <c r="P115" s="73"/>
      <c r="Q115" s="73"/>
      <c r="R115" s="73"/>
      <c r="S115" s="73"/>
      <c r="T115" s="73"/>
      <c r="U115" s="73"/>
      <c r="V115" s="73"/>
      <c r="W115" s="73"/>
      <c r="X115" s="73"/>
      <c r="Y115" s="73"/>
      <c r="Z115" s="73"/>
      <c r="AA115" s="73"/>
      <c r="AB115" s="73"/>
      <c r="AC115" s="73"/>
    </row>
    <row r="116" spans="4:29" ht="15" customHeight="1" x14ac:dyDescent="0.25">
      <c r="D116" s="73"/>
      <c r="E116" s="298"/>
      <c r="F116" s="298"/>
      <c r="G116" s="453"/>
      <c r="H116" s="453"/>
      <c r="I116" s="453"/>
      <c r="J116" s="453"/>
      <c r="K116" s="73"/>
      <c r="L116" s="403"/>
      <c r="M116" s="298"/>
      <c r="N116" s="404"/>
      <c r="O116" s="298"/>
      <c r="P116" s="73"/>
      <c r="Q116" s="73"/>
      <c r="R116" s="73"/>
      <c r="S116" s="73"/>
      <c r="T116" s="73"/>
      <c r="U116" s="73"/>
      <c r="V116" s="73"/>
      <c r="W116" s="73"/>
      <c r="X116" s="73"/>
      <c r="Y116" s="73"/>
      <c r="Z116" s="73"/>
      <c r="AA116" s="73"/>
      <c r="AB116" s="73"/>
      <c r="AC116" s="73"/>
    </row>
    <row r="117" spans="4:29" ht="15" customHeight="1" x14ac:dyDescent="0.25">
      <c r="D117" s="73"/>
      <c r="E117" s="298"/>
      <c r="F117" s="298"/>
      <c r="G117" s="453"/>
      <c r="H117" s="453"/>
      <c r="I117" s="453"/>
      <c r="J117" s="453"/>
      <c r="K117" s="73"/>
      <c r="L117" s="403"/>
      <c r="M117" s="298"/>
      <c r="N117" s="404"/>
      <c r="O117" s="298"/>
      <c r="P117" s="73"/>
      <c r="Q117" s="73"/>
      <c r="R117" s="73"/>
      <c r="S117" s="73"/>
      <c r="T117" s="73"/>
      <c r="U117" s="73"/>
      <c r="V117" s="73"/>
      <c r="W117" s="73"/>
      <c r="X117" s="73"/>
      <c r="Y117" s="73"/>
      <c r="Z117" s="73"/>
      <c r="AA117" s="73"/>
      <c r="AB117" s="73"/>
      <c r="AC117" s="73"/>
    </row>
    <row r="118" spans="4:29" ht="15" customHeight="1" x14ac:dyDescent="0.25">
      <c r="D118" s="73"/>
      <c r="E118" s="298"/>
      <c r="F118" s="298"/>
      <c r="G118" s="453"/>
      <c r="H118" s="453"/>
      <c r="I118" s="453"/>
      <c r="J118" s="453"/>
      <c r="K118" s="73"/>
      <c r="L118" s="403"/>
      <c r="M118" s="298"/>
      <c r="N118" s="404"/>
      <c r="O118" s="298"/>
      <c r="P118" s="73"/>
      <c r="Q118" s="73"/>
      <c r="R118" s="73"/>
      <c r="S118" s="73"/>
      <c r="T118" s="73"/>
      <c r="U118" s="73"/>
      <c r="V118" s="73"/>
      <c r="W118" s="73"/>
      <c r="X118" s="73"/>
      <c r="Y118" s="73"/>
      <c r="Z118" s="73"/>
      <c r="AA118" s="73"/>
      <c r="AB118" s="73"/>
      <c r="AC118" s="73"/>
    </row>
    <row r="119" spans="4:29" ht="15" customHeight="1" x14ac:dyDescent="0.25">
      <c r="D119" s="73"/>
      <c r="E119" s="298"/>
      <c r="F119" s="298"/>
      <c r="G119" s="453"/>
      <c r="H119" s="453"/>
      <c r="I119" s="453"/>
      <c r="J119" s="453"/>
      <c r="K119" s="73"/>
      <c r="L119" s="403"/>
      <c r="M119" s="298"/>
      <c r="N119" s="404"/>
      <c r="O119" s="298"/>
      <c r="P119" s="73"/>
      <c r="Q119" s="73"/>
      <c r="R119" s="73"/>
      <c r="S119" s="73"/>
      <c r="T119" s="73"/>
      <c r="U119" s="73"/>
      <c r="V119" s="73"/>
      <c r="W119" s="73"/>
      <c r="X119" s="73"/>
      <c r="Y119" s="73"/>
      <c r="Z119" s="73"/>
      <c r="AA119" s="73"/>
      <c r="AB119" s="73"/>
      <c r="AC119" s="73"/>
    </row>
    <row r="120" spans="4:29" ht="15" customHeight="1" x14ac:dyDescent="0.25">
      <c r="D120" s="73"/>
      <c r="E120" s="298"/>
      <c r="F120" s="298"/>
      <c r="G120" s="453"/>
      <c r="H120" s="453"/>
      <c r="I120" s="453"/>
      <c r="J120" s="453"/>
      <c r="K120" s="73"/>
      <c r="L120" s="403"/>
      <c r="M120" s="298"/>
      <c r="N120" s="404"/>
      <c r="O120" s="298"/>
      <c r="P120" s="73"/>
      <c r="Q120" s="73"/>
      <c r="R120" s="73"/>
      <c r="S120" s="73"/>
      <c r="T120" s="73"/>
      <c r="U120" s="73"/>
      <c r="V120" s="73"/>
      <c r="W120" s="73"/>
      <c r="X120" s="73"/>
      <c r="Y120" s="73"/>
      <c r="Z120" s="73"/>
      <c r="AA120" s="73"/>
      <c r="AB120" s="73"/>
      <c r="AC120" s="73"/>
    </row>
    <row r="121" spans="4:29" ht="15" customHeight="1" x14ac:dyDescent="0.25">
      <c r="D121" s="73"/>
      <c r="E121" s="298"/>
      <c r="F121" s="298"/>
      <c r="G121" s="453"/>
      <c r="H121" s="453"/>
      <c r="I121" s="453"/>
      <c r="J121" s="453"/>
      <c r="K121" s="73"/>
      <c r="L121" s="403"/>
      <c r="M121" s="298"/>
      <c r="N121" s="404"/>
      <c r="O121" s="298"/>
      <c r="P121" s="73"/>
      <c r="Q121" s="73"/>
      <c r="R121" s="73"/>
      <c r="S121" s="73"/>
      <c r="T121" s="73"/>
      <c r="U121" s="73"/>
      <c r="V121" s="73"/>
      <c r="W121" s="73"/>
      <c r="X121" s="73"/>
      <c r="Y121" s="73"/>
      <c r="Z121" s="73"/>
      <c r="AA121" s="73"/>
      <c r="AB121" s="73"/>
      <c r="AC121" s="73"/>
    </row>
    <row r="122" spans="4:29" ht="15" customHeight="1" x14ac:dyDescent="0.25">
      <c r="D122" s="73"/>
      <c r="E122" s="298"/>
      <c r="F122" s="298"/>
      <c r="G122" s="453"/>
      <c r="H122" s="453"/>
      <c r="I122" s="453"/>
      <c r="J122" s="453"/>
      <c r="K122" s="73"/>
      <c r="L122" s="403"/>
      <c r="M122" s="298"/>
      <c r="N122" s="404"/>
      <c r="O122" s="298"/>
      <c r="P122" s="73"/>
      <c r="Q122" s="73"/>
      <c r="R122" s="73"/>
      <c r="S122" s="73"/>
      <c r="T122" s="73"/>
      <c r="U122" s="73"/>
      <c r="V122" s="73"/>
      <c r="W122" s="73"/>
      <c r="X122" s="73"/>
      <c r="Y122" s="73"/>
      <c r="Z122" s="73"/>
      <c r="AA122" s="73"/>
      <c r="AB122" s="73"/>
      <c r="AC122" s="73"/>
    </row>
    <row r="123" spans="4:29" ht="15" customHeight="1" x14ac:dyDescent="0.25">
      <c r="D123" s="73"/>
      <c r="E123" s="298"/>
      <c r="F123" s="298"/>
      <c r="G123" s="453"/>
      <c r="H123" s="453"/>
      <c r="I123" s="453"/>
      <c r="J123" s="453"/>
      <c r="K123" s="73"/>
      <c r="L123" s="403"/>
      <c r="M123" s="298"/>
      <c r="N123" s="404"/>
      <c r="O123" s="298"/>
      <c r="P123" s="73"/>
      <c r="Q123" s="73"/>
      <c r="R123" s="73"/>
      <c r="S123" s="73"/>
      <c r="T123" s="73"/>
      <c r="U123" s="73"/>
      <c r="V123" s="73"/>
      <c r="W123" s="73"/>
      <c r="X123" s="73"/>
      <c r="Y123" s="73"/>
      <c r="Z123" s="73"/>
      <c r="AA123" s="73"/>
      <c r="AB123" s="73"/>
      <c r="AC123" s="73"/>
    </row>
    <row r="124" spans="4:29" ht="15" customHeight="1" x14ac:dyDescent="0.25">
      <c r="D124" s="73"/>
      <c r="E124" s="298"/>
      <c r="F124" s="298"/>
      <c r="G124" s="453"/>
      <c r="H124" s="453"/>
      <c r="I124" s="453"/>
      <c r="J124" s="453"/>
      <c r="K124" s="73"/>
      <c r="L124" s="403"/>
      <c r="M124" s="298"/>
      <c r="N124" s="404"/>
      <c r="O124" s="298"/>
      <c r="P124" s="73"/>
      <c r="Q124" s="73"/>
      <c r="R124" s="73"/>
      <c r="S124" s="73"/>
      <c r="T124" s="73"/>
      <c r="U124" s="73"/>
      <c r="V124" s="73"/>
      <c r="W124" s="73"/>
      <c r="X124" s="73"/>
      <c r="Y124" s="73"/>
      <c r="Z124" s="73"/>
      <c r="AA124" s="73"/>
      <c r="AB124" s="73"/>
      <c r="AC124" s="73"/>
    </row>
    <row r="125" spans="4:29" ht="15" customHeight="1" x14ac:dyDescent="0.25">
      <c r="D125" s="73"/>
      <c r="E125" s="298"/>
      <c r="F125" s="298"/>
      <c r="G125" s="453"/>
      <c r="H125" s="453"/>
      <c r="I125" s="453"/>
      <c r="J125" s="453"/>
      <c r="K125" s="73"/>
      <c r="L125" s="403"/>
      <c r="M125" s="298"/>
      <c r="N125" s="404"/>
      <c r="O125" s="298"/>
      <c r="P125" s="73"/>
      <c r="Q125" s="73"/>
      <c r="R125" s="73"/>
      <c r="S125" s="73"/>
      <c r="T125" s="73"/>
      <c r="U125" s="73"/>
      <c r="V125" s="73"/>
      <c r="W125" s="73"/>
      <c r="X125" s="73"/>
      <c r="Y125" s="73"/>
      <c r="Z125" s="73"/>
      <c r="AA125" s="73"/>
      <c r="AB125" s="73"/>
      <c r="AC125" s="73"/>
    </row>
    <row r="126" spans="4:29" ht="15" customHeight="1" x14ac:dyDescent="0.25">
      <c r="D126" s="73"/>
      <c r="E126" s="298"/>
      <c r="F126" s="298"/>
      <c r="G126" s="453"/>
      <c r="H126" s="453"/>
      <c r="I126" s="453"/>
      <c r="J126" s="453"/>
      <c r="K126" s="73"/>
      <c r="L126" s="403"/>
      <c r="M126" s="298"/>
      <c r="N126" s="404"/>
      <c r="O126" s="298"/>
      <c r="P126" s="73"/>
      <c r="Q126" s="73"/>
      <c r="R126" s="73"/>
      <c r="S126" s="73"/>
      <c r="T126" s="73"/>
      <c r="U126" s="73"/>
      <c r="V126" s="73"/>
      <c r="W126" s="73"/>
      <c r="X126" s="73"/>
      <c r="Y126" s="73"/>
      <c r="Z126" s="73"/>
      <c r="AA126" s="73"/>
      <c r="AB126" s="73"/>
      <c r="AC126" s="73"/>
    </row>
    <row r="127" spans="4:29" ht="15" customHeight="1" x14ac:dyDescent="0.25">
      <c r="D127" s="73"/>
      <c r="E127" s="298"/>
      <c r="F127" s="298"/>
      <c r="G127" s="453"/>
      <c r="H127" s="453"/>
      <c r="I127" s="453"/>
      <c r="J127" s="453"/>
      <c r="K127" s="73"/>
      <c r="L127" s="403"/>
      <c r="M127" s="298"/>
      <c r="N127" s="404"/>
      <c r="O127" s="298"/>
      <c r="P127" s="73"/>
      <c r="Q127" s="73"/>
      <c r="R127" s="73"/>
      <c r="S127" s="73"/>
      <c r="T127" s="73"/>
      <c r="U127" s="73"/>
      <c r="V127" s="73"/>
      <c r="W127" s="73"/>
      <c r="X127" s="73"/>
      <c r="Y127" s="73"/>
      <c r="Z127" s="73"/>
      <c r="AA127" s="73"/>
      <c r="AB127" s="73"/>
      <c r="AC127" s="73"/>
    </row>
    <row r="128" spans="4:29" ht="15" customHeight="1" x14ac:dyDescent="0.25">
      <c r="D128" s="73"/>
      <c r="E128" s="298"/>
      <c r="F128" s="298"/>
      <c r="G128" s="453"/>
      <c r="H128" s="453"/>
      <c r="I128" s="453"/>
      <c r="J128" s="453"/>
      <c r="K128" s="73"/>
      <c r="L128" s="403"/>
      <c r="M128" s="298"/>
      <c r="N128" s="404"/>
      <c r="O128" s="298"/>
      <c r="P128" s="73"/>
      <c r="Q128" s="73"/>
      <c r="R128" s="73"/>
      <c r="S128" s="73"/>
      <c r="T128" s="73"/>
      <c r="U128" s="73"/>
      <c r="V128" s="73"/>
      <c r="W128" s="73"/>
      <c r="X128" s="73"/>
      <c r="Y128" s="73"/>
      <c r="Z128" s="73"/>
      <c r="AA128" s="73"/>
      <c r="AB128" s="73"/>
      <c r="AC128" s="73"/>
    </row>
    <row r="129" spans="4:29" ht="15" customHeight="1" x14ac:dyDescent="0.25">
      <c r="D129" s="73"/>
      <c r="E129" s="298"/>
      <c r="F129" s="298"/>
      <c r="G129" s="453"/>
      <c r="H129" s="453"/>
      <c r="I129" s="453"/>
      <c r="J129" s="453"/>
      <c r="K129" s="73"/>
      <c r="L129" s="403"/>
      <c r="M129" s="298"/>
      <c r="N129" s="404"/>
      <c r="O129" s="298"/>
      <c r="P129" s="73"/>
      <c r="Q129" s="73"/>
      <c r="R129" s="73"/>
      <c r="S129" s="73"/>
      <c r="T129" s="73"/>
      <c r="U129" s="73"/>
      <c r="V129" s="73"/>
      <c r="W129" s="73"/>
      <c r="X129" s="73"/>
      <c r="Y129" s="73"/>
      <c r="Z129" s="73"/>
      <c r="AA129" s="73"/>
      <c r="AB129" s="73"/>
      <c r="AC129" s="73"/>
    </row>
    <row r="130" spans="4:29" ht="15" customHeight="1" x14ac:dyDescent="0.25">
      <c r="D130" s="73"/>
      <c r="E130" s="298"/>
      <c r="F130" s="298"/>
      <c r="G130" s="453"/>
      <c r="H130" s="453"/>
      <c r="I130" s="453"/>
      <c r="J130" s="453"/>
      <c r="K130" s="73"/>
      <c r="L130" s="403"/>
      <c r="M130" s="298"/>
      <c r="N130" s="404"/>
      <c r="O130" s="298"/>
      <c r="P130" s="73"/>
      <c r="Q130" s="73"/>
      <c r="R130" s="73"/>
      <c r="S130" s="73"/>
      <c r="T130" s="73"/>
      <c r="U130" s="73"/>
      <c r="V130" s="73"/>
      <c r="W130" s="73"/>
      <c r="X130" s="73"/>
      <c r="Y130" s="73"/>
      <c r="Z130" s="73"/>
      <c r="AA130" s="73"/>
      <c r="AB130" s="73"/>
      <c r="AC130" s="73"/>
    </row>
    <row r="131" spans="4:29" ht="15" customHeight="1" x14ac:dyDescent="0.25">
      <c r="D131" s="73"/>
      <c r="E131" s="298"/>
      <c r="F131" s="298"/>
      <c r="G131" s="453"/>
      <c r="H131" s="453"/>
      <c r="I131" s="453"/>
      <c r="J131" s="453"/>
      <c r="K131" s="73"/>
      <c r="L131" s="403"/>
      <c r="M131" s="298"/>
      <c r="N131" s="404"/>
      <c r="O131" s="298"/>
      <c r="P131" s="73"/>
      <c r="Q131" s="73"/>
      <c r="R131" s="73"/>
      <c r="S131" s="73"/>
      <c r="T131" s="73"/>
      <c r="U131" s="73"/>
      <c r="V131" s="73"/>
      <c r="W131" s="73"/>
      <c r="X131" s="73"/>
      <c r="Y131" s="73"/>
      <c r="Z131" s="73"/>
      <c r="AA131" s="73"/>
      <c r="AB131" s="73"/>
      <c r="AC131" s="73"/>
    </row>
    <row r="132" spans="4:29" ht="15" customHeight="1" x14ac:dyDescent="0.25">
      <c r="D132" s="73"/>
      <c r="E132" s="298"/>
      <c r="F132" s="298"/>
      <c r="G132" s="453"/>
      <c r="H132" s="453"/>
      <c r="I132" s="453"/>
      <c r="J132" s="453"/>
      <c r="K132" s="73"/>
      <c r="L132" s="403"/>
      <c r="M132" s="298"/>
      <c r="N132" s="404"/>
      <c r="O132" s="298"/>
      <c r="P132" s="73"/>
      <c r="Q132" s="73"/>
      <c r="R132" s="73"/>
      <c r="S132" s="73"/>
      <c r="T132" s="73"/>
      <c r="U132" s="73"/>
      <c r="V132" s="73"/>
      <c r="W132" s="73"/>
      <c r="X132" s="73"/>
      <c r="Y132" s="73"/>
      <c r="Z132" s="73"/>
      <c r="AA132" s="73"/>
      <c r="AB132" s="73"/>
      <c r="AC132" s="73"/>
    </row>
    <row r="133" spans="4:29" ht="15" customHeight="1" x14ac:dyDescent="0.25">
      <c r="D133" s="73"/>
      <c r="E133" s="298"/>
      <c r="F133" s="298"/>
      <c r="G133" s="453"/>
      <c r="H133" s="453"/>
      <c r="I133" s="453"/>
      <c r="J133" s="453"/>
      <c r="K133" s="73"/>
      <c r="L133" s="403"/>
      <c r="M133" s="298"/>
      <c r="N133" s="404"/>
      <c r="O133" s="298"/>
      <c r="P133" s="73"/>
      <c r="Q133" s="73"/>
      <c r="R133" s="73"/>
      <c r="S133" s="73"/>
      <c r="T133" s="73"/>
      <c r="U133" s="73"/>
      <c r="V133" s="73"/>
      <c r="W133" s="73"/>
      <c r="X133" s="73"/>
      <c r="Y133" s="73"/>
      <c r="Z133" s="73"/>
      <c r="AA133" s="73"/>
      <c r="AB133" s="73"/>
      <c r="AC133" s="73"/>
    </row>
    <row r="134" spans="4:29" ht="15" customHeight="1" x14ac:dyDescent="0.25">
      <c r="D134" s="73"/>
      <c r="E134" s="298"/>
      <c r="F134" s="298"/>
      <c r="G134" s="453"/>
      <c r="H134" s="453"/>
      <c r="I134" s="453"/>
      <c r="J134" s="453"/>
      <c r="K134" s="73"/>
      <c r="L134" s="403"/>
      <c r="M134" s="298"/>
      <c r="N134" s="404"/>
      <c r="O134" s="298"/>
      <c r="P134" s="73"/>
      <c r="Q134" s="73"/>
      <c r="R134" s="73"/>
      <c r="S134" s="73"/>
      <c r="T134" s="73"/>
      <c r="U134" s="73"/>
      <c r="V134" s="73"/>
      <c r="W134" s="73"/>
      <c r="X134" s="73"/>
      <c r="Y134" s="73"/>
      <c r="Z134" s="73"/>
      <c r="AA134" s="73"/>
      <c r="AB134" s="73"/>
      <c r="AC134" s="73"/>
    </row>
    <row r="135" spans="4:29" ht="15" customHeight="1" x14ac:dyDescent="0.25">
      <c r="D135" s="73"/>
      <c r="E135" s="298"/>
      <c r="F135" s="298"/>
      <c r="G135" s="453"/>
      <c r="H135" s="453"/>
      <c r="I135" s="453"/>
      <c r="J135" s="453"/>
      <c r="K135" s="73"/>
      <c r="L135" s="403"/>
      <c r="M135" s="298"/>
      <c r="N135" s="404"/>
      <c r="O135" s="298"/>
      <c r="P135" s="73"/>
      <c r="Q135" s="73"/>
      <c r="R135" s="73"/>
      <c r="S135" s="73"/>
      <c r="T135" s="73"/>
      <c r="U135" s="73"/>
      <c r="V135" s="73"/>
      <c r="W135" s="73"/>
      <c r="X135" s="73"/>
      <c r="Y135" s="73"/>
      <c r="Z135" s="73"/>
      <c r="AA135" s="73"/>
      <c r="AB135" s="73"/>
      <c r="AC135" s="73"/>
    </row>
    <row r="136" spans="4:29" ht="15" customHeight="1" x14ac:dyDescent="0.25">
      <c r="D136" s="73"/>
      <c r="E136" s="298"/>
      <c r="F136" s="298"/>
      <c r="G136" s="453"/>
      <c r="H136" s="453"/>
      <c r="I136" s="453"/>
      <c r="J136" s="453"/>
      <c r="K136" s="73"/>
      <c r="L136" s="403"/>
      <c r="M136" s="298"/>
      <c r="N136" s="404"/>
      <c r="O136" s="298"/>
      <c r="P136" s="73"/>
      <c r="Q136" s="73"/>
      <c r="R136" s="73"/>
      <c r="S136" s="73"/>
      <c r="T136" s="73"/>
      <c r="U136" s="73"/>
      <c r="V136" s="73"/>
      <c r="W136" s="73"/>
      <c r="X136" s="73"/>
      <c r="Y136" s="73"/>
      <c r="Z136" s="73"/>
      <c r="AA136" s="73"/>
      <c r="AB136" s="73"/>
      <c r="AC136" s="73"/>
    </row>
    <row r="137" spans="4:29" ht="15" customHeight="1" x14ac:dyDescent="0.25">
      <c r="D137" s="73"/>
      <c r="E137" s="298"/>
      <c r="F137" s="298"/>
      <c r="G137" s="453"/>
      <c r="H137" s="453"/>
      <c r="I137" s="453"/>
      <c r="J137" s="453"/>
      <c r="K137" s="73"/>
      <c r="L137" s="403"/>
      <c r="M137" s="298"/>
      <c r="N137" s="404"/>
      <c r="O137" s="298"/>
      <c r="P137" s="73"/>
      <c r="Q137" s="73"/>
      <c r="R137" s="73"/>
      <c r="S137" s="73"/>
      <c r="T137" s="73"/>
      <c r="U137" s="73"/>
      <c r="V137" s="73"/>
      <c r="W137" s="73"/>
      <c r="X137" s="73"/>
      <c r="Y137" s="73"/>
      <c r="Z137" s="73"/>
      <c r="AA137" s="73"/>
      <c r="AB137" s="73"/>
      <c r="AC137" s="73"/>
    </row>
    <row r="138" spans="4:29" ht="15" customHeight="1" x14ac:dyDescent="0.25">
      <c r="D138" s="73"/>
      <c r="E138" s="298"/>
      <c r="F138" s="298"/>
      <c r="G138" s="453"/>
      <c r="H138" s="453"/>
      <c r="I138" s="453"/>
      <c r="J138" s="453"/>
      <c r="K138" s="73"/>
      <c r="L138" s="403"/>
      <c r="M138" s="298"/>
      <c r="N138" s="404"/>
      <c r="O138" s="298"/>
      <c r="P138" s="73"/>
      <c r="Q138" s="73"/>
      <c r="R138" s="73"/>
      <c r="S138" s="73"/>
      <c r="T138" s="73"/>
      <c r="U138" s="73"/>
      <c r="V138" s="73"/>
      <c r="W138" s="73"/>
      <c r="X138" s="73"/>
      <c r="Y138" s="73"/>
      <c r="Z138" s="73"/>
      <c r="AA138" s="73"/>
      <c r="AB138" s="73"/>
      <c r="AC138" s="73"/>
    </row>
    <row r="139" spans="4:29" ht="15" customHeight="1" x14ac:dyDescent="0.25">
      <c r="D139" s="73"/>
      <c r="E139" s="298"/>
      <c r="F139" s="298"/>
      <c r="G139" s="453"/>
      <c r="H139" s="453"/>
      <c r="I139" s="453"/>
      <c r="J139" s="453"/>
      <c r="K139" s="73"/>
      <c r="L139" s="403"/>
      <c r="M139" s="298"/>
      <c r="N139" s="404"/>
      <c r="O139" s="298"/>
      <c r="P139" s="73"/>
      <c r="Q139" s="73"/>
      <c r="R139" s="73"/>
      <c r="S139" s="73"/>
      <c r="T139" s="73"/>
      <c r="U139" s="73"/>
      <c r="V139" s="73"/>
      <c r="W139" s="73"/>
      <c r="X139" s="73"/>
      <c r="Y139" s="73"/>
      <c r="Z139" s="73"/>
      <c r="AA139" s="73"/>
      <c r="AB139" s="73"/>
      <c r="AC139" s="73"/>
    </row>
    <row r="140" spans="4:29" ht="15" customHeight="1" x14ac:dyDescent="0.25">
      <c r="D140" s="73"/>
      <c r="E140" s="298"/>
      <c r="F140" s="298"/>
      <c r="G140" s="453"/>
      <c r="H140" s="453"/>
      <c r="I140" s="453"/>
      <c r="J140" s="453"/>
      <c r="K140" s="73"/>
      <c r="L140" s="403"/>
      <c r="M140" s="298"/>
      <c r="N140" s="404"/>
      <c r="O140" s="298"/>
      <c r="P140" s="73"/>
      <c r="Q140" s="73"/>
      <c r="R140" s="73"/>
      <c r="S140" s="73"/>
      <c r="T140" s="73"/>
      <c r="U140" s="73"/>
      <c r="V140" s="73"/>
      <c r="W140" s="73"/>
      <c r="X140" s="73"/>
      <c r="Y140" s="73"/>
      <c r="Z140" s="73"/>
      <c r="AA140" s="73"/>
      <c r="AB140" s="73"/>
      <c r="AC140" s="73"/>
    </row>
    <row r="141" spans="4:29" ht="15" customHeight="1" x14ac:dyDescent="0.25">
      <c r="D141" s="73"/>
      <c r="E141" s="298"/>
      <c r="F141" s="298"/>
      <c r="G141" s="453"/>
      <c r="H141" s="453"/>
      <c r="I141" s="453"/>
      <c r="J141" s="453"/>
      <c r="K141" s="73"/>
      <c r="L141" s="403"/>
      <c r="M141" s="298"/>
      <c r="N141" s="404"/>
      <c r="O141" s="298"/>
      <c r="P141" s="73"/>
      <c r="Q141" s="73"/>
      <c r="R141" s="73"/>
      <c r="S141" s="73"/>
      <c r="T141" s="73"/>
      <c r="U141" s="73"/>
      <c r="V141" s="73"/>
      <c r="W141" s="73"/>
      <c r="X141" s="73"/>
      <c r="Y141" s="73"/>
      <c r="Z141" s="73"/>
      <c r="AA141" s="73"/>
      <c r="AB141" s="73"/>
      <c r="AC141" s="73"/>
    </row>
    <row r="142" spans="4:29" ht="15" customHeight="1" x14ac:dyDescent="0.25">
      <c r="D142" s="73"/>
      <c r="E142" s="298"/>
      <c r="F142" s="298"/>
      <c r="G142" s="453"/>
      <c r="H142" s="453"/>
      <c r="I142" s="453"/>
      <c r="J142" s="453"/>
      <c r="K142" s="73"/>
      <c r="L142" s="403"/>
      <c r="M142" s="298"/>
      <c r="N142" s="404"/>
      <c r="O142" s="298"/>
      <c r="P142" s="73"/>
      <c r="Q142" s="73"/>
      <c r="R142" s="73"/>
      <c r="S142" s="73"/>
      <c r="T142" s="73"/>
      <c r="U142" s="73"/>
      <c r="V142" s="73"/>
      <c r="W142" s="73"/>
      <c r="X142" s="73"/>
      <c r="Y142" s="73"/>
      <c r="Z142" s="73"/>
      <c r="AA142" s="73"/>
      <c r="AB142" s="73"/>
      <c r="AC142" s="73"/>
    </row>
    <row r="143" spans="4:29" ht="15" customHeight="1" x14ac:dyDescent="0.25">
      <c r="D143" s="73"/>
      <c r="E143" s="298"/>
      <c r="F143" s="298"/>
      <c r="G143" s="453"/>
      <c r="H143" s="453"/>
      <c r="I143" s="453"/>
      <c r="J143" s="453"/>
      <c r="K143" s="73"/>
      <c r="L143" s="403"/>
      <c r="M143" s="298"/>
      <c r="N143" s="404"/>
      <c r="O143" s="298"/>
      <c r="P143" s="73"/>
      <c r="Q143" s="73"/>
      <c r="R143" s="73"/>
      <c r="S143" s="73"/>
      <c r="T143" s="73"/>
      <c r="U143" s="73"/>
      <c r="V143" s="73"/>
      <c r="W143" s="73"/>
      <c r="X143" s="73"/>
      <c r="Y143" s="73"/>
      <c r="Z143" s="73"/>
      <c r="AA143" s="73"/>
      <c r="AB143" s="73"/>
      <c r="AC143" s="73"/>
    </row>
    <row r="144" spans="4:29" ht="15" customHeight="1" x14ac:dyDescent="0.25">
      <c r="D144" s="73"/>
      <c r="E144" s="298"/>
      <c r="F144" s="298"/>
      <c r="G144" s="453"/>
      <c r="H144" s="453"/>
      <c r="I144" s="453"/>
      <c r="J144" s="453"/>
      <c r="K144" s="73"/>
      <c r="L144" s="403"/>
      <c r="M144" s="298"/>
      <c r="N144" s="404"/>
      <c r="O144" s="298"/>
      <c r="P144" s="73"/>
      <c r="Q144" s="73"/>
      <c r="R144" s="73"/>
      <c r="S144" s="73"/>
      <c r="T144" s="73"/>
      <c r="U144" s="73"/>
      <c r="V144" s="73"/>
      <c r="W144" s="73"/>
      <c r="X144" s="73"/>
      <c r="Y144" s="73"/>
      <c r="Z144" s="73"/>
      <c r="AA144" s="73"/>
      <c r="AB144" s="73"/>
      <c r="AC144" s="73"/>
    </row>
    <row r="145" spans="4:29" ht="15" customHeight="1" x14ac:dyDescent="0.25">
      <c r="D145" s="73"/>
      <c r="E145" s="298"/>
      <c r="F145" s="298"/>
      <c r="G145" s="453"/>
      <c r="H145" s="453"/>
      <c r="I145" s="453"/>
      <c r="J145" s="453"/>
      <c r="K145" s="73"/>
      <c r="L145" s="403"/>
      <c r="M145" s="298"/>
      <c r="N145" s="404"/>
      <c r="O145" s="298"/>
      <c r="P145" s="73"/>
      <c r="Q145" s="73"/>
      <c r="R145" s="73"/>
      <c r="S145" s="73"/>
      <c r="T145" s="73"/>
      <c r="U145" s="73"/>
      <c r="V145" s="73"/>
      <c r="W145" s="73"/>
      <c r="X145" s="73"/>
      <c r="Y145" s="73"/>
      <c r="Z145" s="73"/>
      <c r="AA145" s="73"/>
      <c r="AB145" s="73"/>
      <c r="AC145" s="73"/>
    </row>
    <row r="146" spans="4:29" ht="15" customHeight="1" x14ac:dyDescent="0.25">
      <c r="D146" s="73"/>
      <c r="E146" s="298"/>
      <c r="F146" s="298"/>
      <c r="G146" s="453"/>
      <c r="H146" s="453"/>
      <c r="I146" s="453"/>
      <c r="J146" s="453"/>
      <c r="K146" s="73"/>
      <c r="L146" s="403"/>
      <c r="M146" s="298"/>
      <c r="N146" s="404"/>
      <c r="O146" s="298"/>
      <c r="P146" s="73"/>
      <c r="Q146" s="73"/>
      <c r="R146" s="73"/>
      <c r="S146" s="73"/>
      <c r="T146" s="73"/>
      <c r="U146" s="73"/>
      <c r="V146" s="73"/>
      <c r="W146" s="73"/>
      <c r="X146" s="73"/>
      <c r="Y146" s="73"/>
      <c r="Z146" s="73"/>
      <c r="AA146" s="73"/>
      <c r="AB146" s="73"/>
      <c r="AC146" s="73"/>
    </row>
    <row r="147" spans="4:29" ht="15" customHeight="1" x14ac:dyDescent="0.25">
      <c r="D147" s="73"/>
      <c r="E147" s="298"/>
      <c r="F147" s="298"/>
      <c r="G147" s="453"/>
      <c r="H147" s="453"/>
      <c r="I147" s="453"/>
      <c r="J147" s="453"/>
      <c r="K147" s="73"/>
      <c r="L147" s="403"/>
      <c r="M147" s="298"/>
      <c r="N147" s="404"/>
      <c r="O147" s="298"/>
      <c r="P147" s="73"/>
      <c r="Q147" s="73"/>
      <c r="R147" s="73"/>
      <c r="S147" s="73"/>
      <c r="T147" s="73"/>
      <c r="U147" s="73"/>
      <c r="V147" s="73"/>
      <c r="W147" s="73"/>
      <c r="X147" s="73"/>
      <c r="Y147" s="73"/>
      <c r="Z147" s="73"/>
      <c r="AA147" s="73"/>
      <c r="AB147" s="73"/>
      <c r="AC147" s="73"/>
    </row>
    <row r="148" spans="4:29" ht="15" customHeight="1" x14ac:dyDescent="0.25">
      <c r="D148" s="73"/>
      <c r="E148" s="298"/>
      <c r="F148" s="298"/>
      <c r="G148" s="453"/>
      <c r="H148" s="453"/>
      <c r="I148" s="453"/>
      <c r="J148" s="453"/>
      <c r="K148" s="73"/>
      <c r="L148" s="403"/>
      <c r="M148" s="298"/>
      <c r="N148" s="404"/>
      <c r="O148" s="298"/>
      <c r="P148" s="73"/>
      <c r="Q148" s="73"/>
      <c r="R148" s="73"/>
      <c r="S148" s="73"/>
      <c r="T148" s="73"/>
      <c r="U148" s="73"/>
      <c r="V148" s="73"/>
      <c r="W148" s="73"/>
      <c r="X148" s="73"/>
      <c r="Y148" s="73"/>
      <c r="Z148" s="73"/>
      <c r="AA148" s="73"/>
      <c r="AB148" s="73"/>
      <c r="AC148" s="73"/>
    </row>
    <row r="149" spans="4:29" ht="15" customHeight="1" x14ac:dyDescent="0.25">
      <c r="D149" s="73"/>
      <c r="E149" s="298"/>
      <c r="F149" s="298"/>
      <c r="G149" s="453"/>
      <c r="H149" s="453"/>
      <c r="I149" s="453"/>
      <c r="J149" s="453"/>
      <c r="K149" s="73"/>
      <c r="L149" s="403"/>
      <c r="M149" s="298"/>
      <c r="N149" s="404"/>
      <c r="O149" s="298"/>
      <c r="P149" s="73"/>
      <c r="Q149" s="73"/>
      <c r="R149" s="73"/>
      <c r="S149" s="73"/>
      <c r="T149" s="73"/>
      <c r="U149" s="73"/>
      <c r="V149" s="73"/>
      <c r="W149" s="73"/>
      <c r="X149" s="73"/>
      <c r="Y149" s="73"/>
      <c r="Z149" s="73"/>
      <c r="AA149" s="73"/>
      <c r="AB149" s="73"/>
      <c r="AC149" s="73"/>
    </row>
    <row r="150" spans="4:29" ht="15" customHeight="1" x14ac:dyDescent="0.25">
      <c r="D150" s="73"/>
      <c r="E150" s="298"/>
      <c r="F150" s="298"/>
      <c r="G150" s="453"/>
      <c r="H150" s="453"/>
      <c r="I150" s="453"/>
      <c r="J150" s="453"/>
      <c r="K150" s="73"/>
      <c r="L150" s="403"/>
      <c r="M150" s="298"/>
      <c r="N150" s="404"/>
      <c r="O150" s="298"/>
      <c r="P150" s="73"/>
      <c r="Q150" s="73"/>
      <c r="R150" s="73"/>
      <c r="S150" s="73"/>
      <c r="T150" s="73"/>
      <c r="U150" s="73"/>
      <c r="V150" s="73"/>
      <c r="W150" s="73"/>
      <c r="X150" s="73"/>
      <c r="Y150" s="73"/>
      <c r="Z150" s="73"/>
      <c r="AA150" s="73"/>
      <c r="AB150" s="73"/>
      <c r="AC150" s="73"/>
    </row>
    <row r="151" spans="4:29" ht="15" customHeight="1" x14ac:dyDescent="0.25">
      <c r="D151" s="73"/>
      <c r="E151" s="298"/>
      <c r="F151" s="298"/>
      <c r="G151" s="453"/>
      <c r="H151" s="453"/>
      <c r="I151" s="453"/>
      <c r="J151" s="453"/>
      <c r="K151" s="73"/>
      <c r="L151" s="403"/>
      <c r="M151" s="298"/>
      <c r="N151" s="404"/>
      <c r="O151" s="298"/>
      <c r="P151" s="73"/>
      <c r="Q151" s="73"/>
      <c r="R151" s="73"/>
      <c r="S151" s="73"/>
      <c r="T151" s="73"/>
      <c r="U151" s="73"/>
      <c r="V151" s="73"/>
      <c r="W151" s="73"/>
      <c r="X151" s="73"/>
      <c r="Y151" s="73"/>
      <c r="Z151" s="73"/>
      <c r="AA151" s="73"/>
      <c r="AB151" s="73"/>
      <c r="AC151" s="73"/>
    </row>
    <row r="152" spans="4:29" ht="15" customHeight="1" x14ac:dyDescent="0.25">
      <c r="D152" s="73"/>
      <c r="E152" s="298"/>
      <c r="F152" s="298"/>
      <c r="G152" s="453"/>
      <c r="H152" s="453"/>
      <c r="I152" s="453"/>
      <c r="J152" s="453"/>
      <c r="K152" s="73"/>
      <c r="L152" s="403"/>
      <c r="M152" s="298"/>
      <c r="N152" s="404"/>
      <c r="O152" s="298"/>
      <c r="P152" s="73"/>
      <c r="Q152" s="73"/>
      <c r="R152" s="73"/>
      <c r="S152" s="73"/>
      <c r="T152" s="73"/>
      <c r="U152" s="73"/>
      <c r="V152" s="73"/>
      <c r="W152" s="73"/>
      <c r="X152" s="73"/>
      <c r="Y152" s="73"/>
      <c r="Z152" s="73"/>
      <c r="AA152" s="73"/>
      <c r="AB152" s="73"/>
      <c r="AC152" s="73"/>
    </row>
    <row r="153" spans="4:29" ht="15" customHeight="1" x14ac:dyDescent="0.25">
      <c r="D153" s="73"/>
      <c r="E153" s="298"/>
      <c r="F153" s="298"/>
      <c r="G153" s="453"/>
      <c r="H153" s="453"/>
      <c r="I153" s="453"/>
      <c r="J153" s="453"/>
      <c r="K153" s="73"/>
      <c r="L153" s="403"/>
      <c r="M153" s="298"/>
      <c r="N153" s="404"/>
      <c r="O153" s="298"/>
      <c r="P153" s="73"/>
      <c r="Q153" s="73"/>
      <c r="R153" s="73"/>
      <c r="S153" s="73"/>
      <c r="T153" s="73"/>
      <c r="U153" s="73"/>
      <c r="V153" s="73"/>
      <c r="W153" s="73"/>
      <c r="X153" s="73"/>
      <c r="Y153" s="73"/>
      <c r="Z153" s="73"/>
      <c r="AA153" s="73"/>
      <c r="AB153" s="73"/>
      <c r="AC153" s="73"/>
    </row>
    <row r="154" spans="4:29" ht="15" customHeight="1" x14ac:dyDescent="0.25">
      <c r="D154" s="73"/>
      <c r="E154" s="298"/>
      <c r="F154" s="298"/>
      <c r="G154" s="453"/>
      <c r="H154" s="453"/>
      <c r="I154" s="453"/>
      <c r="J154" s="453"/>
      <c r="K154" s="73"/>
      <c r="L154" s="403"/>
      <c r="M154" s="298"/>
      <c r="N154" s="404"/>
      <c r="O154" s="298"/>
      <c r="P154" s="73"/>
      <c r="Q154" s="73"/>
      <c r="R154" s="73"/>
      <c r="S154" s="73"/>
      <c r="T154" s="73"/>
      <c r="U154" s="73"/>
      <c r="V154" s="73"/>
      <c r="W154" s="73"/>
      <c r="X154" s="73"/>
      <c r="Y154" s="73"/>
      <c r="Z154" s="73"/>
      <c r="AA154" s="73"/>
      <c r="AB154" s="73"/>
      <c r="AC154" s="73"/>
    </row>
    <row r="155" spans="4:29" ht="15" customHeight="1" x14ac:dyDescent="0.25">
      <c r="D155" s="73"/>
      <c r="E155" s="298"/>
      <c r="F155" s="298"/>
      <c r="G155" s="453"/>
      <c r="H155" s="453"/>
      <c r="I155" s="453"/>
      <c r="J155" s="453"/>
      <c r="K155" s="73"/>
      <c r="L155" s="403"/>
      <c r="M155" s="298"/>
      <c r="N155" s="404"/>
      <c r="O155" s="298"/>
      <c r="P155" s="73"/>
      <c r="Q155" s="73"/>
      <c r="R155" s="73"/>
      <c r="S155" s="73"/>
      <c r="T155" s="73"/>
      <c r="U155" s="73"/>
      <c r="V155" s="73"/>
      <c r="W155" s="73"/>
      <c r="X155" s="73"/>
      <c r="Y155" s="73"/>
      <c r="Z155" s="73"/>
      <c r="AA155" s="73"/>
      <c r="AB155" s="73"/>
      <c r="AC155" s="73"/>
    </row>
    <row r="156" spans="4:29" ht="15" customHeight="1" x14ac:dyDescent="0.25">
      <c r="D156" s="73"/>
      <c r="E156" s="298"/>
      <c r="F156" s="298"/>
      <c r="G156" s="453"/>
      <c r="H156" s="453"/>
      <c r="I156" s="453"/>
      <c r="J156" s="453"/>
      <c r="K156" s="73"/>
      <c r="L156" s="403"/>
      <c r="M156" s="298"/>
      <c r="N156" s="404"/>
      <c r="O156" s="298"/>
      <c r="P156" s="73"/>
      <c r="Q156" s="73"/>
      <c r="R156" s="73"/>
      <c r="S156" s="73"/>
      <c r="T156" s="73"/>
      <c r="U156" s="73"/>
      <c r="V156" s="73"/>
      <c r="W156" s="73"/>
      <c r="X156" s="73"/>
      <c r="Y156" s="73"/>
      <c r="Z156" s="73"/>
      <c r="AA156" s="73"/>
      <c r="AB156" s="73"/>
      <c r="AC156" s="73"/>
    </row>
    <row r="157" spans="4:29" ht="15" customHeight="1" x14ac:dyDescent="0.25">
      <c r="D157" s="73"/>
      <c r="E157" s="298"/>
      <c r="F157" s="298"/>
      <c r="G157" s="453"/>
      <c r="H157" s="453"/>
      <c r="I157" s="453"/>
      <c r="J157" s="453"/>
      <c r="K157" s="73"/>
      <c r="L157" s="403"/>
      <c r="M157" s="298"/>
      <c r="N157" s="404"/>
      <c r="O157" s="298"/>
      <c r="P157" s="73"/>
      <c r="Q157" s="73"/>
      <c r="R157" s="73"/>
      <c r="S157" s="73"/>
      <c r="T157" s="73"/>
      <c r="U157" s="73"/>
      <c r="V157" s="73"/>
      <c r="W157" s="73"/>
      <c r="X157" s="73"/>
      <c r="Y157" s="73"/>
      <c r="Z157" s="73"/>
      <c r="AA157" s="73"/>
      <c r="AB157" s="73"/>
      <c r="AC157" s="73"/>
    </row>
    <row r="158" spans="4:29" ht="15" customHeight="1" x14ac:dyDescent="0.25">
      <c r="D158" s="73"/>
      <c r="E158" s="298"/>
      <c r="F158" s="298"/>
      <c r="G158" s="453"/>
      <c r="H158" s="453"/>
      <c r="I158" s="453"/>
      <c r="J158" s="453"/>
      <c r="K158" s="73"/>
      <c r="L158" s="403"/>
      <c r="M158" s="298"/>
      <c r="N158" s="404"/>
      <c r="O158" s="298"/>
      <c r="P158" s="73"/>
      <c r="Q158" s="73"/>
      <c r="R158" s="73"/>
      <c r="S158" s="73"/>
      <c r="T158" s="73"/>
      <c r="U158" s="73"/>
      <c r="V158" s="73"/>
      <c r="W158" s="73"/>
      <c r="X158" s="73"/>
      <c r="Y158" s="73"/>
      <c r="Z158" s="73"/>
      <c r="AA158" s="73"/>
      <c r="AB158" s="73"/>
      <c r="AC158" s="73"/>
    </row>
    <row r="159" spans="4:29" ht="15" customHeight="1" x14ac:dyDescent="0.25">
      <c r="D159" s="73"/>
      <c r="E159" s="298"/>
      <c r="F159" s="298"/>
      <c r="G159" s="453"/>
      <c r="H159" s="453"/>
      <c r="I159" s="453"/>
      <c r="J159" s="453"/>
      <c r="K159" s="73"/>
      <c r="L159" s="403"/>
      <c r="M159" s="298"/>
      <c r="N159" s="404"/>
      <c r="O159" s="298"/>
      <c r="P159" s="73"/>
      <c r="Q159" s="73"/>
      <c r="R159" s="73"/>
      <c r="S159" s="73"/>
      <c r="T159" s="73"/>
      <c r="U159" s="73"/>
      <c r="V159" s="73"/>
      <c r="W159" s="73"/>
      <c r="X159" s="73"/>
      <c r="Y159" s="73"/>
      <c r="Z159" s="73"/>
      <c r="AA159" s="73"/>
      <c r="AB159" s="73"/>
      <c r="AC159" s="73"/>
    </row>
    <row r="160" spans="4:29" ht="15" customHeight="1" x14ac:dyDescent="0.25">
      <c r="D160" s="73"/>
      <c r="E160" s="298"/>
      <c r="F160" s="298"/>
      <c r="G160" s="453"/>
      <c r="H160" s="453"/>
      <c r="I160" s="453"/>
      <c r="J160" s="453"/>
      <c r="K160" s="73"/>
      <c r="L160" s="403"/>
      <c r="M160" s="298"/>
      <c r="N160" s="404"/>
      <c r="O160" s="298"/>
      <c r="P160" s="73"/>
      <c r="Q160" s="73"/>
      <c r="R160" s="73"/>
      <c r="S160" s="73"/>
      <c r="T160" s="73"/>
      <c r="U160" s="73"/>
      <c r="V160" s="73"/>
      <c r="W160" s="73"/>
      <c r="X160" s="73"/>
      <c r="Y160" s="73"/>
      <c r="Z160" s="73"/>
      <c r="AA160" s="73"/>
      <c r="AB160" s="73"/>
      <c r="AC160" s="73"/>
    </row>
    <row r="161" spans="4:29" ht="15" customHeight="1" x14ac:dyDescent="0.25">
      <c r="D161" s="73"/>
      <c r="E161" s="298"/>
      <c r="F161" s="298"/>
      <c r="G161" s="453"/>
      <c r="H161" s="453"/>
      <c r="I161" s="453"/>
      <c r="J161" s="453"/>
      <c r="K161" s="73"/>
      <c r="L161" s="403"/>
      <c r="M161" s="298"/>
      <c r="N161" s="404"/>
      <c r="O161" s="298"/>
      <c r="P161" s="73"/>
      <c r="Q161" s="73"/>
      <c r="R161" s="73"/>
      <c r="S161" s="73"/>
      <c r="T161" s="73"/>
      <c r="U161" s="73"/>
      <c r="V161" s="73"/>
      <c r="W161" s="73"/>
      <c r="X161" s="73"/>
      <c r="Y161" s="73"/>
      <c r="Z161" s="73"/>
      <c r="AA161" s="73"/>
      <c r="AB161" s="73"/>
      <c r="AC161" s="73"/>
    </row>
    <row r="162" spans="4:29" ht="15" customHeight="1" x14ac:dyDescent="0.25">
      <c r="D162" s="73"/>
      <c r="E162" s="298"/>
      <c r="F162" s="298"/>
      <c r="G162" s="453"/>
      <c r="H162" s="453"/>
      <c r="I162" s="453"/>
      <c r="J162" s="453"/>
      <c r="K162" s="73"/>
      <c r="L162" s="403"/>
      <c r="M162" s="298"/>
      <c r="N162" s="404"/>
      <c r="O162" s="298"/>
      <c r="P162" s="73"/>
      <c r="Q162" s="73"/>
      <c r="R162" s="73"/>
      <c r="S162" s="73"/>
      <c r="T162" s="73"/>
      <c r="U162" s="73"/>
      <c r="V162" s="73"/>
      <c r="W162" s="73"/>
      <c r="X162" s="73"/>
      <c r="Y162" s="73"/>
      <c r="Z162" s="73"/>
      <c r="AA162" s="73"/>
      <c r="AB162" s="73"/>
      <c r="AC162" s="73"/>
    </row>
    <row r="163" spans="4:29" ht="15" customHeight="1" x14ac:dyDescent="0.25">
      <c r="D163" s="73"/>
      <c r="E163" s="298"/>
      <c r="F163" s="298"/>
      <c r="G163" s="453"/>
      <c r="H163" s="453"/>
      <c r="I163" s="453"/>
      <c r="J163" s="453"/>
      <c r="K163" s="73"/>
      <c r="L163" s="403"/>
      <c r="M163" s="298"/>
      <c r="N163" s="404"/>
      <c r="O163" s="298"/>
      <c r="P163" s="73"/>
      <c r="Q163" s="73"/>
      <c r="R163" s="73"/>
      <c r="S163" s="73"/>
      <c r="T163" s="73"/>
      <c r="U163" s="73"/>
      <c r="V163" s="73"/>
      <c r="W163" s="73"/>
      <c r="X163" s="73"/>
      <c r="Y163" s="73"/>
      <c r="Z163" s="73"/>
      <c r="AA163" s="73"/>
      <c r="AB163" s="73"/>
      <c r="AC163" s="73"/>
    </row>
    <row r="164" spans="4:29" ht="15" customHeight="1" x14ac:dyDescent="0.25">
      <c r="D164" s="73"/>
      <c r="E164" s="298"/>
      <c r="F164" s="298"/>
      <c r="G164" s="453"/>
      <c r="H164" s="453"/>
      <c r="I164" s="453"/>
      <c r="J164" s="453"/>
      <c r="K164" s="73"/>
      <c r="L164" s="403"/>
      <c r="M164" s="298"/>
      <c r="N164" s="404"/>
      <c r="O164" s="298"/>
      <c r="P164" s="73"/>
      <c r="Q164" s="73"/>
      <c r="R164" s="73"/>
      <c r="S164" s="73"/>
      <c r="T164" s="73"/>
      <c r="U164" s="73"/>
      <c r="V164" s="73"/>
      <c r="W164" s="73"/>
      <c r="X164" s="73"/>
      <c r="Y164" s="73"/>
      <c r="Z164" s="73"/>
      <c r="AA164" s="73"/>
      <c r="AB164" s="73"/>
      <c r="AC164" s="73"/>
    </row>
    <row r="165" spans="4:29" ht="15" customHeight="1" x14ac:dyDescent="0.25">
      <c r="D165" s="73"/>
      <c r="E165" s="298"/>
      <c r="F165" s="298"/>
      <c r="G165" s="453"/>
      <c r="H165" s="453"/>
      <c r="I165" s="453"/>
      <c r="J165" s="453"/>
      <c r="K165" s="73"/>
      <c r="L165" s="403"/>
      <c r="M165" s="298"/>
      <c r="N165" s="404"/>
      <c r="O165" s="298"/>
      <c r="P165" s="73"/>
      <c r="Q165" s="73"/>
      <c r="R165" s="73"/>
      <c r="S165" s="73"/>
      <c r="T165" s="73"/>
      <c r="U165" s="73"/>
      <c r="V165" s="73"/>
      <c r="W165" s="73"/>
      <c r="X165" s="73"/>
      <c r="Y165" s="73"/>
      <c r="Z165" s="73"/>
      <c r="AA165" s="73"/>
      <c r="AB165" s="73"/>
      <c r="AC165" s="73"/>
    </row>
    <row r="166" spans="4:29" ht="15" customHeight="1" x14ac:dyDescent="0.25">
      <c r="D166" s="73"/>
      <c r="E166" s="298"/>
      <c r="F166" s="298"/>
      <c r="G166" s="453"/>
      <c r="H166" s="453"/>
      <c r="I166" s="453"/>
      <c r="J166" s="453"/>
      <c r="K166" s="73"/>
      <c r="L166" s="403"/>
      <c r="M166" s="298"/>
      <c r="N166" s="404"/>
      <c r="O166" s="298"/>
      <c r="P166" s="73"/>
      <c r="Q166" s="73"/>
      <c r="R166" s="73"/>
      <c r="S166" s="73"/>
      <c r="T166" s="73"/>
      <c r="U166" s="73"/>
      <c r="V166" s="73"/>
      <c r="W166" s="73"/>
      <c r="X166" s="73"/>
      <c r="Y166" s="73"/>
      <c r="Z166" s="73"/>
      <c r="AA166" s="73"/>
      <c r="AB166" s="73"/>
      <c r="AC166" s="73"/>
    </row>
    <row r="167" spans="4:29" ht="15" customHeight="1" x14ac:dyDescent="0.25">
      <c r="D167" s="73"/>
      <c r="E167" s="298"/>
      <c r="F167" s="298"/>
      <c r="G167" s="453"/>
      <c r="H167" s="453"/>
      <c r="I167" s="453"/>
      <c r="J167" s="453"/>
      <c r="K167" s="73"/>
      <c r="L167" s="403"/>
      <c r="M167" s="298"/>
      <c r="N167" s="404"/>
      <c r="O167" s="298"/>
      <c r="P167" s="73"/>
      <c r="Q167" s="73"/>
      <c r="R167" s="73"/>
      <c r="S167" s="73"/>
      <c r="T167" s="73"/>
      <c r="U167" s="73"/>
      <c r="V167" s="73"/>
      <c r="W167" s="73"/>
      <c r="X167" s="73"/>
      <c r="Y167" s="73"/>
      <c r="Z167" s="73"/>
      <c r="AA167" s="73"/>
      <c r="AB167" s="73"/>
      <c r="AC167" s="73"/>
    </row>
    <row r="168" spans="4:29" ht="15" customHeight="1" x14ac:dyDescent="0.25">
      <c r="D168" s="73"/>
      <c r="E168" s="298"/>
      <c r="F168" s="298"/>
      <c r="G168" s="453"/>
      <c r="H168" s="453"/>
      <c r="I168" s="453"/>
      <c r="J168" s="453"/>
      <c r="K168" s="73"/>
      <c r="L168" s="403"/>
      <c r="M168" s="298"/>
      <c r="N168" s="404"/>
      <c r="O168" s="298"/>
      <c r="P168" s="73"/>
      <c r="Q168" s="73"/>
      <c r="R168" s="73"/>
      <c r="S168" s="73"/>
      <c r="T168" s="73"/>
      <c r="U168" s="73"/>
      <c r="V168" s="73"/>
      <c r="W168" s="73"/>
      <c r="X168" s="73"/>
      <c r="Y168" s="73"/>
      <c r="Z168" s="73"/>
      <c r="AA168" s="73"/>
      <c r="AB168" s="73"/>
      <c r="AC168" s="73"/>
    </row>
    <row r="169" spans="4:29" ht="15" customHeight="1" x14ac:dyDescent="0.25">
      <c r="D169" s="73"/>
      <c r="E169" s="298"/>
      <c r="F169" s="298"/>
      <c r="G169" s="453"/>
      <c r="H169" s="453"/>
      <c r="I169" s="453"/>
      <c r="J169" s="453"/>
      <c r="K169" s="73"/>
      <c r="L169" s="403"/>
      <c r="M169" s="298"/>
      <c r="N169" s="404"/>
      <c r="O169" s="298"/>
      <c r="P169" s="73"/>
      <c r="Q169" s="73"/>
      <c r="R169" s="73"/>
      <c r="S169" s="73"/>
      <c r="T169" s="73"/>
      <c r="U169" s="73"/>
      <c r="V169" s="73"/>
      <c r="W169" s="73"/>
      <c r="X169" s="73"/>
      <c r="Y169" s="73"/>
      <c r="Z169" s="73"/>
      <c r="AA169" s="73"/>
      <c r="AB169" s="73"/>
      <c r="AC169" s="73"/>
    </row>
    <row r="170" spans="4:29" ht="15" customHeight="1" x14ac:dyDescent="0.25">
      <c r="D170" s="73"/>
      <c r="E170" s="298"/>
      <c r="F170" s="298"/>
      <c r="G170" s="453"/>
      <c r="H170" s="453"/>
      <c r="I170" s="453"/>
      <c r="J170" s="453"/>
      <c r="K170" s="73"/>
      <c r="L170" s="403"/>
      <c r="M170" s="298"/>
      <c r="N170" s="404"/>
      <c r="O170" s="298"/>
      <c r="P170" s="73"/>
      <c r="Q170" s="73"/>
      <c r="R170" s="73"/>
      <c r="S170" s="73"/>
      <c r="T170" s="73"/>
      <c r="U170" s="73"/>
      <c r="V170" s="73"/>
      <c r="W170" s="73"/>
      <c r="X170" s="73"/>
      <c r="Y170" s="73"/>
      <c r="Z170" s="73"/>
      <c r="AA170" s="73"/>
      <c r="AB170" s="73"/>
      <c r="AC170" s="73"/>
    </row>
    <row r="171" spans="4:29" ht="15" customHeight="1" x14ac:dyDescent="0.25">
      <c r="D171" s="73"/>
      <c r="E171" s="298"/>
      <c r="F171" s="298"/>
      <c r="G171" s="453"/>
      <c r="H171" s="453"/>
      <c r="I171" s="453"/>
      <c r="J171" s="453"/>
      <c r="K171" s="73"/>
      <c r="L171" s="403"/>
      <c r="M171" s="298"/>
      <c r="N171" s="404"/>
      <c r="O171" s="298"/>
      <c r="P171" s="73"/>
      <c r="Q171" s="73"/>
      <c r="R171" s="73"/>
      <c r="S171" s="73"/>
      <c r="T171" s="73"/>
      <c r="U171" s="73"/>
      <c r="V171" s="73"/>
      <c r="W171" s="73"/>
      <c r="X171" s="73"/>
      <c r="Y171" s="73"/>
      <c r="Z171" s="73"/>
      <c r="AA171" s="73"/>
      <c r="AB171" s="73"/>
      <c r="AC171" s="73"/>
    </row>
    <row r="172" spans="4:29" ht="15" customHeight="1" x14ac:dyDescent="0.25">
      <c r="D172" s="73"/>
      <c r="E172" s="298"/>
      <c r="F172" s="298"/>
      <c r="G172" s="453"/>
      <c r="H172" s="453"/>
      <c r="I172" s="453"/>
      <c r="J172" s="453"/>
      <c r="K172" s="73"/>
      <c r="L172" s="403"/>
      <c r="M172" s="298"/>
      <c r="N172" s="404"/>
      <c r="O172" s="298"/>
      <c r="P172" s="73"/>
      <c r="Q172" s="73"/>
      <c r="R172" s="73"/>
      <c r="S172" s="73"/>
      <c r="T172" s="73"/>
      <c r="U172" s="73"/>
      <c r="V172" s="73"/>
      <c r="W172" s="73"/>
      <c r="X172" s="73"/>
      <c r="Y172" s="73"/>
      <c r="Z172" s="73"/>
      <c r="AA172" s="73"/>
      <c r="AB172" s="73"/>
      <c r="AC172" s="73"/>
    </row>
    <row r="173" spans="4:29" ht="15" customHeight="1" x14ac:dyDescent="0.25">
      <c r="D173" s="73"/>
      <c r="E173" s="298"/>
      <c r="F173" s="298"/>
      <c r="G173" s="453"/>
      <c r="H173" s="453"/>
      <c r="I173" s="453"/>
      <c r="J173" s="453"/>
      <c r="K173" s="73"/>
      <c r="L173" s="403"/>
      <c r="M173" s="298"/>
      <c r="N173" s="404"/>
      <c r="O173" s="298"/>
      <c r="P173" s="73"/>
      <c r="Q173" s="73"/>
      <c r="R173" s="73"/>
      <c r="S173" s="73"/>
      <c r="T173" s="73"/>
      <c r="U173" s="73"/>
      <c r="V173" s="73"/>
      <c r="W173" s="73"/>
      <c r="X173" s="73"/>
      <c r="Y173" s="73"/>
      <c r="Z173" s="73"/>
      <c r="AA173" s="73"/>
      <c r="AB173" s="73"/>
      <c r="AC173" s="73"/>
    </row>
    <row r="174" spans="4:29" ht="15" customHeight="1" x14ac:dyDescent="0.25">
      <c r="D174" s="73"/>
      <c r="E174" s="298"/>
      <c r="F174" s="298"/>
      <c r="G174" s="453"/>
      <c r="H174" s="453"/>
      <c r="I174" s="453"/>
      <c r="J174" s="453"/>
      <c r="K174" s="73"/>
      <c r="L174" s="403"/>
      <c r="M174" s="298"/>
      <c r="N174" s="404"/>
      <c r="O174" s="298"/>
      <c r="P174" s="73"/>
      <c r="Q174" s="73"/>
      <c r="R174" s="73"/>
      <c r="S174" s="73"/>
      <c r="T174" s="73"/>
      <c r="U174" s="73"/>
      <c r="V174" s="73"/>
      <c r="W174" s="73"/>
      <c r="X174" s="73"/>
      <c r="Y174" s="73"/>
      <c r="Z174" s="73"/>
      <c r="AA174" s="73"/>
      <c r="AB174" s="73"/>
      <c r="AC174" s="73"/>
    </row>
    <row r="175" spans="4:29" ht="15" customHeight="1" x14ac:dyDescent="0.25">
      <c r="D175" s="73"/>
      <c r="E175" s="298"/>
      <c r="F175" s="298"/>
      <c r="G175" s="453"/>
      <c r="H175" s="453"/>
      <c r="I175" s="453"/>
      <c r="J175" s="453"/>
      <c r="K175" s="73"/>
      <c r="L175" s="403"/>
      <c r="M175" s="298"/>
      <c r="N175" s="404"/>
      <c r="O175" s="298"/>
      <c r="P175" s="73"/>
      <c r="Q175" s="73"/>
      <c r="R175" s="73"/>
      <c r="S175" s="73"/>
      <c r="T175" s="73"/>
      <c r="U175" s="73"/>
      <c r="V175" s="73"/>
      <c r="W175" s="73"/>
      <c r="X175" s="73"/>
      <c r="Y175" s="73"/>
      <c r="Z175" s="73"/>
      <c r="AA175" s="73"/>
      <c r="AB175" s="73"/>
      <c r="AC175" s="73"/>
    </row>
    <row r="176" spans="4:29" ht="15" customHeight="1" x14ac:dyDescent="0.25">
      <c r="D176" s="73"/>
      <c r="E176" s="298"/>
      <c r="F176" s="298"/>
      <c r="G176" s="453"/>
      <c r="H176" s="453"/>
      <c r="I176" s="453"/>
      <c r="J176" s="453"/>
      <c r="K176" s="73"/>
      <c r="L176" s="403"/>
      <c r="M176" s="298"/>
      <c r="N176" s="404"/>
      <c r="O176" s="298"/>
      <c r="P176" s="73"/>
      <c r="Q176" s="73"/>
      <c r="R176" s="73"/>
      <c r="S176" s="73"/>
      <c r="T176" s="73"/>
      <c r="U176" s="73"/>
      <c r="V176" s="73"/>
      <c r="W176" s="73"/>
      <c r="X176" s="73"/>
      <c r="Y176" s="73"/>
      <c r="Z176" s="73"/>
      <c r="AA176" s="73"/>
      <c r="AB176" s="73"/>
      <c r="AC176" s="73"/>
    </row>
    <row r="177" spans="4:29" ht="15" customHeight="1" x14ac:dyDescent="0.25">
      <c r="D177" s="73"/>
      <c r="E177" s="298"/>
      <c r="F177" s="298"/>
      <c r="G177" s="453"/>
      <c r="H177" s="453"/>
      <c r="I177" s="453"/>
      <c r="J177" s="453"/>
      <c r="K177" s="73"/>
      <c r="L177" s="403"/>
      <c r="M177" s="298"/>
      <c r="N177" s="404"/>
      <c r="O177" s="298"/>
      <c r="P177" s="73"/>
      <c r="Q177" s="73"/>
      <c r="R177" s="73"/>
      <c r="S177" s="73"/>
      <c r="T177" s="73"/>
      <c r="U177" s="73"/>
      <c r="V177" s="73"/>
      <c r="W177" s="73"/>
      <c r="X177" s="73"/>
      <c r="Y177" s="73"/>
      <c r="Z177" s="73"/>
      <c r="AA177" s="73"/>
      <c r="AB177" s="73"/>
      <c r="AC177" s="73"/>
    </row>
    <row r="178" spans="4:29" ht="15" customHeight="1" x14ac:dyDescent="0.25">
      <c r="D178" s="73"/>
      <c r="E178" s="298"/>
      <c r="F178" s="298"/>
      <c r="G178" s="453"/>
      <c r="H178" s="453"/>
      <c r="I178" s="453"/>
      <c r="J178" s="453"/>
      <c r="K178" s="73"/>
      <c r="L178" s="403"/>
      <c r="M178" s="298"/>
      <c r="N178" s="404"/>
      <c r="O178" s="298"/>
      <c r="P178" s="73"/>
      <c r="Q178" s="73"/>
      <c r="R178" s="73"/>
      <c r="S178" s="73"/>
      <c r="T178" s="73"/>
      <c r="U178" s="73"/>
      <c r="V178" s="73"/>
      <c r="W178" s="73"/>
      <c r="X178" s="73"/>
      <c r="Y178" s="73"/>
      <c r="Z178" s="73"/>
      <c r="AA178" s="73"/>
      <c r="AB178" s="73"/>
      <c r="AC178" s="73"/>
    </row>
    <row r="179" spans="4:29" ht="15" customHeight="1" x14ac:dyDescent="0.25">
      <c r="D179" s="73"/>
      <c r="E179" s="298"/>
      <c r="F179" s="298"/>
      <c r="G179" s="453"/>
      <c r="H179" s="453"/>
      <c r="I179" s="453"/>
      <c r="J179" s="453"/>
      <c r="K179" s="73"/>
      <c r="L179" s="403"/>
      <c r="M179" s="298"/>
      <c r="N179" s="404"/>
      <c r="O179" s="298"/>
      <c r="P179" s="73"/>
      <c r="Q179" s="73"/>
      <c r="R179" s="73"/>
      <c r="S179" s="73"/>
      <c r="T179" s="73"/>
      <c r="U179" s="73"/>
      <c r="V179" s="73"/>
      <c r="W179" s="73"/>
      <c r="X179" s="73"/>
      <c r="Y179" s="73"/>
      <c r="Z179" s="73"/>
      <c r="AA179" s="73"/>
      <c r="AB179" s="73"/>
      <c r="AC179" s="73"/>
    </row>
    <row r="180" spans="4:29" ht="15" customHeight="1" x14ac:dyDescent="0.25">
      <c r="D180" s="73"/>
      <c r="E180" s="298"/>
      <c r="F180" s="298"/>
      <c r="G180" s="453"/>
      <c r="H180" s="453"/>
      <c r="I180" s="453"/>
      <c r="J180" s="453"/>
      <c r="K180" s="73"/>
      <c r="L180" s="403"/>
      <c r="M180" s="298"/>
      <c r="N180" s="404"/>
      <c r="O180" s="298"/>
      <c r="P180" s="73"/>
      <c r="Q180" s="73"/>
      <c r="R180" s="73"/>
      <c r="S180" s="73"/>
      <c r="T180" s="73"/>
      <c r="U180" s="73"/>
      <c r="V180" s="73"/>
      <c r="W180" s="73"/>
      <c r="X180" s="73"/>
      <c r="Y180" s="73"/>
      <c r="Z180" s="73"/>
      <c r="AA180" s="73"/>
      <c r="AB180" s="73"/>
      <c r="AC180" s="73"/>
    </row>
    <row r="181" spans="4:29" ht="15" customHeight="1" x14ac:dyDescent="0.25">
      <c r="D181" s="73"/>
      <c r="E181" s="298"/>
      <c r="F181" s="298"/>
      <c r="G181" s="453"/>
      <c r="H181" s="453"/>
      <c r="I181" s="453"/>
      <c r="J181" s="453"/>
      <c r="K181" s="73"/>
      <c r="L181" s="403"/>
      <c r="M181" s="298"/>
      <c r="N181" s="404"/>
      <c r="O181" s="298"/>
      <c r="P181" s="73"/>
      <c r="Q181" s="73"/>
      <c r="R181" s="73"/>
      <c r="S181" s="73"/>
      <c r="T181" s="73"/>
      <c r="U181" s="73"/>
      <c r="V181" s="73"/>
      <c r="W181" s="73"/>
      <c r="X181" s="73"/>
      <c r="Y181" s="73"/>
      <c r="Z181" s="73"/>
      <c r="AA181" s="73"/>
      <c r="AB181" s="73"/>
      <c r="AC181" s="73"/>
    </row>
    <row r="182" spans="4:29" ht="15" customHeight="1" x14ac:dyDescent="0.25">
      <c r="D182" s="73"/>
      <c r="E182" s="298"/>
      <c r="F182" s="298"/>
      <c r="G182" s="453"/>
      <c r="H182" s="453"/>
      <c r="I182" s="453"/>
      <c r="J182" s="453"/>
      <c r="K182" s="73"/>
      <c r="L182" s="403"/>
      <c r="M182" s="298"/>
      <c r="N182" s="404"/>
      <c r="O182" s="298"/>
      <c r="P182" s="73"/>
      <c r="Q182" s="73"/>
      <c r="R182" s="73"/>
      <c r="S182" s="73"/>
      <c r="T182" s="73"/>
      <c r="U182" s="73"/>
      <c r="V182" s="73"/>
      <c r="W182" s="73"/>
      <c r="X182" s="73"/>
      <c r="Y182" s="73"/>
      <c r="Z182" s="73"/>
      <c r="AA182" s="73"/>
      <c r="AB182" s="73"/>
      <c r="AC182" s="73"/>
    </row>
    <row r="183" spans="4:29" ht="15" customHeight="1" x14ac:dyDescent="0.25">
      <c r="D183" s="73"/>
      <c r="E183" s="298"/>
      <c r="F183" s="298"/>
      <c r="G183" s="453"/>
      <c r="H183" s="453"/>
      <c r="I183" s="453"/>
      <c r="J183" s="453"/>
      <c r="K183" s="73"/>
      <c r="L183" s="403"/>
      <c r="M183" s="298"/>
      <c r="N183" s="404"/>
      <c r="O183" s="298"/>
      <c r="P183" s="73"/>
      <c r="Q183" s="73"/>
      <c r="R183" s="73"/>
      <c r="S183" s="73"/>
      <c r="T183" s="73"/>
      <c r="U183" s="73"/>
      <c r="V183" s="73"/>
      <c r="W183" s="73"/>
      <c r="X183" s="73"/>
      <c r="Y183" s="73"/>
      <c r="Z183" s="73"/>
      <c r="AA183" s="73"/>
      <c r="AB183" s="73"/>
      <c r="AC183" s="73"/>
    </row>
    <row r="184" spans="4:29" ht="15" customHeight="1" x14ac:dyDescent="0.25">
      <c r="D184" s="73"/>
      <c r="E184" s="298"/>
      <c r="F184" s="298"/>
      <c r="G184" s="453"/>
      <c r="H184" s="453"/>
      <c r="I184" s="453"/>
      <c r="J184" s="453"/>
      <c r="K184" s="73"/>
      <c r="L184" s="403"/>
      <c r="M184" s="298"/>
      <c r="N184" s="404"/>
      <c r="O184" s="298"/>
      <c r="P184" s="73"/>
      <c r="Q184" s="73"/>
      <c r="R184" s="73"/>
      <c r="S184" s="73"/>
      <c r="T184" s="73"/>
      <c r="U184" s="73"/>
      <c r="V184" s="73"/>
      <c r="W184" s="73"/>
      <c r="X184" s="73"/>
      <c r="Y184" s="73"/>
      <c r="Z184" s="73"/>
      <c r="AA184" s="73"/>
      <c r="AB184" s="73"/>
      <c r="AC184" s="73"/>
    </row>
    <row r="185" spans="4:29" ht="15" customHeight="1" x14ac:dyDescent="0.25">
      <c r="D185" s="73"/>
      <c r="E185" s="298"/>
      <c r="F185" s="298"/>
      <c r="G185" s="453"/>
      <c r="H185" s="453"/>
      <c r="I185" s="453"/>
      <c r="J185" s="453"/>
      <c r="K185" s="73"/>
      <c r="L185" s="403"/>
      <c r="M185" s="298"/>
      <c r="N185" s="404"/>
      <c r="O185" s="298"/>
      <c r="P185" s="73"/>
      <c r="Q185" s="73"/>
      <c r="R185" s="73"/>
      <c r="S185" s="73"/>
      <c r="T185" s="73"/>
      <c r="U185" s="73"/>
      <c r="V185" s="73"/>
      <c r="W185" s="73"/>
      <c r="X185" s="73"/>
      <c r="Y185" s="73"/>
      <c r="Z185" s="73"/>
      <c r="AA185" s="73"/>
      <c r="AB185" s="73"/>
      <c r="AC185" s="73"/>
    </row>
    <row r="186" spans="4:29" ht="15" customHeight="1" x14ac:dyDescent="0.25">
      <c r="D186" s="73"/>
      <c r="E186" s="298"/>
      <c r="F186" s="298"/>
      <c r="G186" s="453"/>
      <c r="H186" s="453"/>
      <c r="I186" s="453"/>
      <c r="J186" s="453"/>
      <c r="K186" s="73"/>
      <c r="L186" s="403"/>
      <c r="M186" s="298"/>
      <c r="N186" s="404"/>
      <c r="O186" s="298"/>
      <c r="P186" s="73"/>
      <c r="Q186" s="73"/>
      <c r="R186" s="73"/>
      <c r="S186" s="73"/>
      <c r="T186" s="73"/>
      <c r="U186" s="73"/>
      <c r="V186" s="73"/>
      <c r="W186" s="73"/>
      <c r="X186" s="73"/>
      <c r="Y186" s="73"/>
      <c r="Z186" s="73"/>
      <c r="AA186" s="73"/>
      <c r="AB186" s="73"/>
      <c r="AC186" s="73"/>
    </row>
    <row r="187" spans="4:29" ht="15" customHeight="1" x14ac:dyDescent="0.25">
      <c r="D187" s="73"/>
      <c r="E187" s="298"/>
      <c r="F187" s="298"/>
      <c r="G187" s="453"/>
      <c r="H187" s="453"/>
      <c r="I187" s="453"/>
      <c r="J187" s="453"/>
      <c r="K187" s="73"/>
      <c r="L187" s="403"/>
      <c r="M187" s="298"/>
      <c r="N187" s="404"/>
      <c r="O187" s="298"/>
      <c r="P187" s="73"/>
      <c r="Q187" s="73"/>
      <c r="R187" s="73"/>
      <c r="S187" s="73"/>
      <c r="T187" s="73"/>
      <c r="U187" s="73"/>
      <c r="V187" s="73"/>
      <c r="W187" s="73"/>
      <c r="X187" s="73"/>
      <c r="Y187" s="73"/>
      <c r="Z187" s="73"/>
      <c r="AA187" s="73"/>
      <c r="AB187" s="73"/>
      <c r="AC187" s="73"/>
    </row>
    <row r="188" spans="4:29" ht="15" customHeight="1" x14ac:dyDescent="0.25">
      <c r="D188" s="73"/>
      <c r="E188" s="298"/>
      <c r="F188" s="298"/>
      <c r="G188" s="453"/>
      <c r="H188" s="453"/>
      <c r="I188" s="453"/>
      <c r="J188" s="453"/>
      <c r="K188" s="73"/>
      <c r="L188" s="403"/>
      <c r="M188" s="298"/>
      <c r="N188" s="404"/>
      <c r="O188" s="298"/>
      <c r="P188" s="73"/>
      <c r="Q188" s="73"/>
      <c r="R188" s="73"/>
      <c r="S188" s="73"/>
      <c r="T188" s="73"/>
      <c r="U188" s="73"/>
      <c r="V188" s="73"/>
      <c r="W188" s="73"/>
      <c r="X188" s="73"/>
      <c r="Y188" s="73"/>
      <c r="Z188" s="73"/>
      <c r="AA188" s="73"/>
      <c r="AB188" s="73"/>
      <c r="AC188" s="73"/>
    </row>
    <row r="189" spans="4:29" ht="15" customHeight="1" x14ac:dyDescent="0.25">
      <c r="D189" s="73"/>
      <c r="E189" s="298"/>
      <c r="F189" s="298"/>
      <c r="G189" s="453"/>
      <c r="H189" s="453"/>
      <c r="I189" s="453"/>
      <c r="J189" s="453"/>
      <c r="K189" s="73"/>
      <c r="L189" s="403"/>
      <c r="M189" s="298"/>
      <c r="N189" s="404"/>
      <c r="O189" s="298"/>
      <c r="P189" s="73"/>
      <c r="Q189" s="73"/>
      <c r="R189" s="73"/>
      <c r="S189" s="73"/>
      <c r="T189" s="73"/>
      <c r="U189" s="73"/>
      <c r="V189" s="73"/>
      <c r="W189" s="73"/>
      <c r="X189" s="73"/>
      <c r="Y189" s="73"/>
      <c r="Z189" s="73"/>
      <c r="AA189" s="73"/>
      <c r="AB189" s="73"/>
      <c r="AC189" s="73"/>
    </row>
    <row r="190" spans="4:29" ht="15" customHeight="1" x14ac:dyDescent="0.25">
      <c r="D190" s="73"/>
      <c r="E190" s="298"/>
      <c r="F190" s="298"/>
      <c r="G190" s="453"/>
      <c r="H190" s="453"/>
      <c r="I190" s="453"/>
      <c r="J190" s="453"/>
      <c r="K190" s="73"/>
      <c r="L190" s="403"/>
      <c r="M190" s="298"/>
      <c r="N190" s="404"/>
      <c r="O190" s="298"/>
      <c r="P190" s="73"/>
      <c r="Q190" s="73"/>
      <c r="R190" s="73"/>
      <c r="S190" s="73"/>
      <c r="T190" s="73"/>
      <c r="U190" s="73"/>
      <c r="V190" s="73"/>
      <c r="W190" s="73"/>
      <c r="X190" s="73"/>
      <c r="Y190" s="73"/>
      <c r="Z190" s="73"/>
      <c r="AA190" s="73"/>
      <c r="AB190" s="73"/>
      <c r="AC190" s="73"/>
    </row>
    <row r="191" spans="4:29" ht="15" customHeight="1" x14ac:dyDescent="0.25">
      <c r="D191" s="73"/>
      <c r="E191" s="298"/>
      <c r="F191" s="298"/>
      <c r="G191" s="453"/>
      <c r="H191" s="453"/>
      <c r="I191" s="453"/>
      <c r="J191" s="453"/>
      <c r="K191" s="73"/>
      <c r="L191" s="403"/>
      <c r="M191" s="298"/>
      <c r="N191" s="404"/>
      <c r="O191" s="298"/>
      <c r="P191" s="73"/>
      <c r="Q191" s="73"/>
      <c r="R191" s="73"/>
      <c r="S191" s="73"/>
      <c r="T191" s="73"/>
      <c r="U191" s="73"/>
      <c r="V191" s="73"/>
      <c r="W191" s="73"/>
      <c r="X191" s="73"/>
      <c r="Y191" s="73"/>
      <c r="Z191" s="73"/>
      <c r="AA191" s="73"/>
      <c r="AB191" s="73"/>
      <c r="AC191" s="73"/>
    </row>
    <row r="192" spans="4:29" ht="15" customHeight="1" x14ac:dyDescent="0.25">
      <c r="D192" s="73"/>
      <c r="E192" s="298"/>
      <c r="F192" s="298"/>
      <c r="G192" s="453"/>
      <c r="H192" s="453"/>
      <c r="I192" s="453"/>
      <c r="J192" s="453"/>
      <c r="K192" s="73"/>
      <c r="L192" s="403"/>
      <c r="M192" s="298"/>
      <c r="N192" s="404"/>
      <c r="O192" s="298"/>
      <c r="P192" s="73"/>
      <c r="Q192" s="73"/>
      <c r="R192" s="73"/>
      <c r="S192" s="73"/>
      <c r="T192" s="73"/>
      <c r="U192" s="73"/>
      <c r="V192" s="73"/>
      <c r="W192" s="73"/>
      <c r="X192" s="73"/>
      <c r="Y192" s="73"/>
      <c r="Z192" s="73"/>
      <c r="AA192" s="73"/>
      <c r="AB192" s="73"/>
      <c r="AC192" s="73"/>
    </row>
    <row r="193" spans="4:29" ht="15" customHeight="1" x14ac:dyDescent="0.25">
      <c r="D193" s="73"/>
      <c r="E193" s="298"/>
      <c r="F193" s="298"/>
      <c r="G193" s="453"/>
      <c r="H193" s="453"/>
      <c r="I193" s="453"/>
      <c r="J193" s="453"/>
      <c r="K193" s="73"/>
      <c r="L193" s="403"/>
      <c r="M193" s="298"/>
      <c r="N193" s="404"/>
      <c r="O193" s="298"/>
      <c r="P193" s="73"/>
      <c r="Q193" s="73"/>
      <c r="R193" s="73"/>
      <c r="S193" s="73"/>
      <c r="T193" s="73"/>
      <c r="U193" s="73"/>
      <c r="V193" s="73"/>
      <c r="W193" s="73"/>
      <c r="X193" s="73"/>
      <c r="Y193" s="73"/>
      <c r="Z193" s="73"/>
      <c r="AA193" s="73"/>
      <c r="AB193" s="73"/>
      <c r="AC193" s="73"/>
    </row>
    <row r="194" spans="4:29" ht="15" customHeight="1" x14ac:dyDescent="0.25">
      <c r="D194" s="73"/>
      <c r="E194" s="298"/>
      <c r="F194" s="298"/>
      <c r="G194" s="453"/>
      <c r="H194" s="453"/>
      <c r="I194" s="453"/>
      <c r="J194" s="453"/>
      <c r="K194" s="73"/>
      <c r="L194" s="403"/>
      <c r="M194" s="298"/>
      <c r="N194" s="404"/>
      <c r="O194" s="298"/>
      <c r="P194" s="73"/>
      <c r="Q194" s="73"/>
      <c r="R194" s="73"/>
      <c r="S194" s="73"/>
      <c r="T194" s="73"/>
      <c r="U194" s="73"/>
      <c r="V194" s="73"/>
      <c r="W194" s="73"/>
      <c r="X194" s="73"/>
      <c r="Y194" s="73"/>
      <c r="Z194" s="73"/>
      <c r="AA194" s="73"/>
      <c r="AB194" s="73"/>
      <c r="AC194" s="73"/>
    </row>
    <row r="195" spans="4:29" ht="15" customHeight="1" x14ac:dyDescent="0.25">
      <c r="D195" s="73"/>
      <c r="E195" s="298"/>
      <c r="F195" s="298"/>
      <c r="G195" s="453"/>
      <c r="H195" s="453"/>
      <c r="I195" s="453"/>
      <c r="J195" s="453"/>
      <c r="K195" s="73"/>
      <c r="L195" s="403"/>
      <c r="M195" s="298"/>
      <c r="N195" s="404"/>
      <c r="O195" s="298"/>
      <c r="P195" s="73"/>
      <c r="Q195" s="73"/>
      <c r="R195" s="73"/>
      <c r="S195" s="73"/>
      <c r="T195" s="73"/>
      <c r="U195" s="73"/>
      <c r="V195" s="73"/>
      <c r="W195" s="73"/>
      <c r="X195" s="73"/>
      <c r="Y195" s="73"/>
      <c r="Z195" s="73"/>
      <c r="AA195" s="73"/>
      <c r="AB195" s="73"/>
      <c r="AC195" s="73"/>
    </row>
    <row r="196" spans="4:29" ht="15" customHeight="1" x14ac:dyDescent="0.25">
      <c r="D196" s="73"/>
      <c r="E196" s="298"/>
      <c r="F196" s="298"/>
      <c r="G196" s="453"/>
      <c r="H196" s="453"/>
      <c r="I196" s="453"/>
      <c r="J196" s="453"/>
      <c r="K196" s="73"/>
      <c r="L196" s="403"/>
      <c r="M196" s="298"/>
      <c r="N196" s="404"/>
      <c r="O196" s="298"/>
      <c r="P196" s="73"/>
      <c r="Q196" s="73"/>
      <c r="R196" s="73"/>
      <c r="S196" s="73"/>
      <c r="T196" s="73"/>
      <c r="U196" s="73"/>
      <c r="V196" s="73"/>
      <c r="W196" s="73"/>
      <c r="X196" s="73"/>
      <c r="Y196" s="73"/>
      <c r="Z196" s="73"/>
      <c r="AA196" s="73"/>
      <c r="AB196" s="73"/>
      <c r="AC196" s="73"/>
    </row>
    <row r="197" spans="4:29" ht="15" customHeight="1" x14ac:dyDescent="0.25">
      <c r="D197" s="73"/>
      <c r="E197" s="298"/>
      <c r="F197" s="298"/>
      <c r="G197" s="453"/>
      <c r="H197" s="453"/>
      <c r="I197" s="453"/>
      <c r="J197" s="453"/>
      <c r="K197" s="73"/>
      <c r="L197" s="403"/>
      <c r="M197" s="298"/>
      <c r="N197" s="404"/>
      <c r="O197" s="298"/>
      <c r="P197" s="73"/>
      <c r="Q197" s="73"/>
      <c r="R197" s="73"/>
      <c r="S197" s="73"/>
      <c r="T197" s="73"/>
      <c r="U197" s="73"/>
      <c r="V197" s="73"/>
      <c r="W197" s="73"/>
      <c r="X197" s="73"/>
      <c r="Y197" s="73"/>
      <c r="Z197" s="73"/>
      <c r="AA197" s="73"/>
      <c r="AB197" s="73"/>
      <c r="AC197" s="73"/>
    </row>
    <row r="198" spans="4:29" ht="15" customHeight="1" x14ac:dyDescent="0.25">
      <c r="D198" s="73"/>
      <c r="E198" s="298"/>
      <c r="F198" s="298"/>
      <c r="G198" s="453"/>
      <c r="H198" s="453"/>
      <c r="I198" s="453"/>
      <c r="J198" s="453"/>
      <c r="K198" s="73"/>
      <c r="L198" s="403"/>
      <c r="M198" s="298"/>
      <c r="N198" s="404"/>
      <c r="O198" s="298"/>
      <c r="P198" s="73"/>
      <c r="Q198" s="73"/>
      <c r="R198" s="73"/>
      <c r="S198" s="73"/>
      <c r="T198" s="73"/>
      <c r="U198" s="73"/>
      <c r="V198" s="73"/>
      <c r="W198" s="73"/>
      <c r="X198" s="73"/>
      <c r="Y198" s="73"/>
      <c r="Z198" s="73"/>
      <c r="AA198" s="73"/>
      <c r="AB198" s="73"/>
      <c r="AC198" s="73"/>
    </row>
    <row r="199" spans="4:29" ht="15" customHeight="1" x14ac:dyDescent="0.25">
      <c r="D199" s="73"/>
      <c r="E199" s="298"/>
      <c r="F199" s="298"/>
      <c r="G199" s="453"/>
      <c r="H199" s="453"/>
      <c r="I199" s="453"/>
      <c r="J199" s="453"/>
      <c r="K199" s="73"/>
      <c r="L199" s="403"/>
      <c r="M199" s="298"/>
      <c r="N199" s="404"/>
      <c r="O199" s="298"/>
      <c r="P199" s="73"/>
      <c r="Q199" s="73"/>
      <c r="R199" s="73"/>
      <c r="S199" s="73"/>
      <c r="T199" s="73"/>
      <c r="U199" s="73"/>
      <c r="V199" s="73"/>
      <c r="W199" s="73"/>
      <c r="X199" s="73"/>
      <c r="Y199" s="73"/>
      <c r="Z199" s="73"/>
      <c r="AA199" s="73"/>
      <c r="AB199" s="73"/>
      <c r="AC199" s="73"/>
    </row>
    <row r="200" spans="4:29" ht="15" customHeight="1" x14ac:dyDescent="0.25">
      <c r="D200" s="73"/>
      <c r="E200" s="298"/>
      <c r="F200" s="298"/>
      <c r="G200" s="453"/>
      <c r="H200" s="453"/>
      <c r="I200" s="453"/>
      <c r="J200" s="453"/>
      <c r="K200" s="73"/>
      <c r="L200" s="403"/>
      <c r="M200" s="298"/>
      <c r="N200" s="404"/>
      <c r="O200" s="298"/>
      <c r="P200" s="73"/>
      <c r="Q200" s="73"/>
      <c r="R200" s="73"/>
      <c r="S200" s="73"/>
      <c r="T200" s="73"/>
      <c r="U200" s="73"/>
      <c r="V200" s="73"/>
      <c r="W200" s="73"/>
      <c r="X200" s="73"/>
      <c r="Y200" s="73"/>
      <c r="Z200" s="73"/>
      <c r="AA200" s="73"/>
      <c r="AB200" s="73"/>
      <c r="AC200" s="73"/>
    </row>
    <row r="201" spans="4:29" ht="15" customHeight="1" x14ac:dyDescent="0.25">
      <c r="D201" s="73"/>
      <c r="E201" s="298"/>
      <c r="F201" s="298"/>
      <c r="G201" s="453"/>
      <c r="H201" s="453"/>
      <c r="I201" s="453"/>
      <c r="J201" s="453"/>
      <c r="K201" s="73"/>
      <c r="L201" s="403"/>
      <c r="M201" s="298"/>
      <c r="N201" s="404"/>
      <c r="O201" s="298"/>
      <c r="P201" s="73"/>
      <c r="Q201" s="73"/>
      <c r="R201" s="73"/>
      <c r="S201" s="73"/>
      <c r="T201" s="73"/>
      <c r="U201" s="73"/>
      <c r="V201" s="73"/>
      <c r="W201" s="73"/>
      <c r="X201" s="73"/>
      <c r="Y201" s="73"/>
      <c r="Z201" s="73"/>
      <c r="AA201" s="73"/>
      <c r="AB201" s="73"/>
      <c r="AC201" s="73"/>
    </row>
    <row r="202" spans="4:29" ht="15" customHeight="1" x14ac:dyDescent="0.25">
      <c r="D202" s="73"/>
      <c r="E202" s="298"/>
      <c r="F202" s="298"/>
      <c r="G202" s="453"/>
      <c r="H202" s="453"/>
      <c r="I202" s="453"/>
      <c r="J202" s="453"/>
      <c r="K202" s="73"/>
      <c r="L202" s="403"/>
      <c r="M202" s="298"/>
      <c r="N202" s="404"/>
      <c r="O202" s="298"/>
      <c r="P202" s="73"/>
      <c r="Q202" s="73"/>
      <c r="R202" s="73"/>
      <c r="S202" s="73"/>
      <c r="T202" s="73"/>
      <c r="U202" s="73"/>
      <c r="V202" s="73"/>
      <c r="W202" s="73"/>
      <c r="X202" s="73"/>
      <c r="Y202" s="73"/>
      <c r="Z202" s="73"/>
      <c r="AA202" s="73"/>
      <c r="AB202" s="73"/>
      <c r="AC202" s="73"/>
    </row>
    <row r="203" spans="4:29" ht="15" customHeight="1" x14ac:dyDescent="0.25">
      <c r="D203" s="73"/>
      <c r="E203" s="298"/>
      <c r="F203" s="298"/>
      <c r="G203" s="453"/>
      <c r="H203" s="453"/>
      <c r="I203" s="453"/>
      <c r="J203" s="453"/>
      <c r="K203" s="73"/>
      <c r="L203" s="403"/>
      <c r="M203" s="298"/>
      <c r="N203" s="404"/>
      <c r="O203" s="298"/>
      <c r="P203" s="73"/>
      <c r="Q203" s="73"/>
      <c r="R203" s="73"/>
      <c r="S203" s="73"/>
      <c r="T203" s="73"/>
      <c r="U203" s="73"/>
      <c r="V203" s="73"/>
      <c r="W203" s="73"/>
      <c r="X203" s="73"/>
      <c r="Y203" s="73"/>
      <c r="Z203" s="73"/>
      <c r="AA203" s="73"/>
      <c r="AB203" s="73"/>
      <c r="AC203" s="73"/>
    </row>
    <row r="204" spans="4:29" ht="15" customHeight="1" x14ac:dyDescent="0.25">
      <c r="D204" s="73"/>
      <c r="E204" s="298"/>
      <c r="F204" s="298"/>
      <c r="G204" s="453"/>
      <c r="H204" s="453"/>
      <c r="I204" s="453"/>
      <c r="J204" s="453"/>
      <c r="K204" s="73"/>
      <c r="L204" s="403"/>
      <c r="M204" s="298"/>
      <c r="N204" s="404"/>
      <c r="O204" s="298"/>
      <c r="P204" s="73"/>
      <c r="Q204" s="73"/>
      <c r="R204" s="73"/>
      <c r="S204" s="73"/>
      <c r="T204" s="73"/>
      <c r="U204" s="73"/>
      <c r="V204" s="73"/>
      <c r="W204" s="73"/>
      <c r="X204" s="73"/>
      <c r="Y204" s="73"/>
      <c r="Z204" s="73"/>
      <c r="AA204" s="73"/>
      <c r="AB204" s="73"/>
      <c r="AC204" s="73"/>
    </row>
    <row r="205" spans="4:29" ht="15" customHeight="1" x14ac:dyDescent="0.25">
      <c r="D205" s="73"/>
      <c r="E205" s="298"/>
      <c r="F205" s="298"/>
      <c r="G205" s="453"/>
      <c r="H205" s="453"/>
      <c r="I205" s="453"/>
      <c r="J205" s="453"/>
      <c r="K205" s="73"/>
      <c r="L205" s="403"/>
      <c r="M205" s="298"/>
      <c r="N205" s="404"/>
      <c r="O205" s="298"/>
      <c r="P205" s="73"/>
      <c r="Q205" s="73"/>
      <c r="R205" s="73"/>
      <c r="S205" s="73"/>
      <c r="T205" s="73"/>
      <c r="U205" s="73"/>
      <c r="V205" s="73"/>
      <c r="W205" s="73"/>
      <c r="X205" s="73"/>
      <c r="Y205" s="73"/>
      <c r="Z205" s="73"/>
      <c r="AA205" s="73"/>
      <c r="AB205" s="73"/>
      <c r="AC205" s="73"/>
    </row>
    <row r="206" spans="4:29" ht="15" customHeight="1" x14ac:dyDescent="0.25">
      <c r="D206" s="73"/>
      <c r="E206" s="298"/>
      <c r="F206" s="298"/>
      <c r="G206" s="453"/>
      <c r="H206" s="453"/>
      <c r="I206" s="453"/>
      <c r="J206" s="453"/>
      <c r="K206" s="73"/>
      <c r="L206" s="403"/>
      <c r="M206" s="298"/>
      <c r="N206" s="404"/>
      <c r="O206" s="298"/>
      <c r="P206" s="73"/>
      <c r="Q206" s="73"/>
      <c r="R206" s="73"/>
      <c r="S206" s="73"/>
      <c r="T206" s="73"/>
      <c r="U206" s="73"/>
      <c r="V206" s="73"/>
      <c r="W206" s="73"/>
      <c r="X206" s="73"/>
      <c r="Y206" s="73"/>
      <c r="Z206" s="73"/>
      <c r="AA206" s="73"/>
      <c r="AB206" s="73"/>
      <c r="AC206" s="73"/>
    </row>
    <row r="207" spans="4:29" ht="15" customHeight="1" x14ac:dyDescent="0.25">
      <c r="D207" s="73"/>
      <c r="E207" s="298"/>
      <c r="F207" s="298"/>
      <c r="G207" s="453"/>
      <c r="H207" s="453"/>
      <c r="I207" s="453"/>
      <c r="J207" s="453"/>
      <c r="K207" s="73"/>
      <c r="L207" s="403"/>
      <c r="M207" s="298"/>
      <c r="N207" s="404"/>
      <c r="O207" s="298"/>
      <c r="P207" s="73"/>
      <c r="Q207" s="73"/>
      <c r="R207" s="73"/>
      <c r="S207" s="73"/>
      <c r="T207" s="73"/>
      <c r="U207" s="73"/>
      <c r="V207" s="73"/>
      <c r="W207" s="73"/>
      <c r="X207" s="73"/>
      <c r="Y207" s="73"/>
      <c r="Z207" s="73"/>
      <c r="AA207" s="73"/>
      <c r="AB207" s="73"/>
      <c r="AC207" s="73"/>
    </row>
    <row r="208" spans="4:29" ht="15" customHeight="1" x14ac:dyDescent="0.25">
      <c r="D208" s="73"/>
      <c r="E208" s="298"/>
      <c r="F208" s="298"/>
      <c r="G208" s="453"/>
      <c r="H208" s="453"/>
      <c r="I208" s="453"/>
      <c r="J208" s="453"/>
      <c r="K208" s="73"/>
      <c r="L208" s="403"/>
      <c r="M208" s="298"/>
      <c r="N208" s="404"/>
      <c r="O208" s="298"/>
      <c r="P208" s="73"/>
      <c r="Q208" s="73"/>
      <c r="R208" s="73"/>
      <c r="S208" s="73"/>
      <c r="T208" s="73"/>
      <c r="U208" s="73"/>
      <c r="V208" s="73"/>
      <c r="W208" s="73"/>
      <c r="X208" s="73"/>
      <c r="Y208" s="73"/>
      <c r="Z208" s="73"/>
      <c r="AA208" s="73"/>
      <c r="AB208" s="73"/>
      <c r="AC208" s="73"/>
    </row>
    <row r="209" spans="4:29" ht="15" customHeight="1" x14ac:dyDescent="0.25">
      <c r="D209" s="73"/>
      <c r="E209" s="298"/>
      <c r="F209" s="298"/>
      <c r="G209" s="453"/>
      <c r="H209" s="453"/>
      <c r="I209" s="453"/>
      <c r="J209" s="453"/>
      <c r="K209" s="73"/>
      <c r="L209" s="403"/>
      <c r="M209" s="298"/>
      <c r="N209" s="404"/>
      <c r="O209" s="298"/>
      <c r="P209" s="73"/>
      <c r="Q209" s="73"/>
      <c r="R209" s="73"/>
      <c r="S209" s="73"/>
      <c r="T209" s="73"/>
      <c r="U209" s="73"/>
      <c r="V209" s="73"/>
      <c r="W209" s="73"/>
      <c r="X209" s="73"/>
      <c r="Y209" s="73"/>
      <c r="Z209" s="73"/>
      <c r="AA209" s="73"/>
      <c r="AB209" s="73"/>
      <c r="AC209" s="73"/>
    </row>
    <row r="210" spans="4:29" ht="15" customHeight="1" x14ac:dyDescent="0.25">
      <c r="D210" s="73"/>
      <c r="E210" s="298"/>
      <c r="F210" s="298"/>
      <c r="G210" s="453"/>
      <c r="H210" s="453"/>
      <c r="I210" s="453"/>
      <c r="J210" s="453"/>
      <c r="K210" s="73"/>
      <c r="L210" s="403"/>
      <c r="M210" s="298"/>
      <c r="N210" s="404"/>
      <c r="O210" s="298"/>
      <c r="P210" s="73"/>
      <c r="Q210" s="73"/>
      <c r="R210" s="73"/>
      <c r="S210" s="73"/>
      <c r="T210" s="73"/>
      <c r="U210" s="73"/>
      <c r="V210" s="73"/>
      <c r="W210" s="73"/>
      <c r="X210" s="73"/>
      <c r="Y210" s="73"/>
      <c r="Z210" s="73"/>
      <c r="AA210" s="73"/>
      <c r="AB210" s="73"/>
      <c r="AC210" s="73"/>
    </row>
    <row r="211" spans="4:29" ht="15" customHeight="1" x14ac:dyDescent="0.25">
      <c r="D211" s="73"/>
      <c r="E211" s="298"/>
      <c r="F211" s="298"/>
      <c r="G211" s="453"/>
      <c r="H211" s="453"/>
      <c r="I211" s="453"/>
      <c r="J211" s="453"/>
      <c r="K211" s="73"/>
      <c r="L211" s="403"/>
      <c r="M211" s="298"/>
      <c r="N211" s="404"/>
      <c r="O211" s="298"/>
      <c r="P211" s="73"/>
      <c r="Q211" s="73"/>
      <c r="R211" s="73"/>
      <c r="S211" s="73"/>
      <c r="T211" s="73"/>
      <c r="U211" s="73"/>
      <c r="V211" s="73"/>
      <c r="W211" s="73"/>
      <c r="X211" s="73"/>
      <c r="Y211" s="73"/>
      <c r="Z211" s="73"/>
      <c r="AA211" s="73"/>
      <c r="AB211" s="73"/>
      <c r="AC211" s="73"/>
    </row>
    <row r="212" spans="4:29" ht="15" customHeight="1" x14ac:dyDescent="0.25">
      <c r="D212" s="73"/>
      <c r="E212" s="298"/>
      <c r="F212" s="298"/>
      <c r="G212" s="453"/>
      <c r="H212" s="453"/>
      <c r="I212" s="453"/>
      <c r="J212" s="453"/>
      <c r="K212" s="73"/>
      <c r="L212" s="403"/>
      <c r="M212" s="298"/>
      <c r="N212" s="404"/>
      <c r="O212" s="298"/>
      <c r="P212" s="73"/>
      <c r="Q212" s="73"/>
      <c r="R212" s="73"/>
      <c r="S212" s="73"/>
      <c r="T212" s="73"/>
      <c r="U212" s="73"/>
      <c r="V212" s="73"/>
      <c r="W212" s="73"/>
      <c r="X212" s="73"/>
      <c r="Y212" s="73"/>
      <c r="Z212" s="73"/>
      <c r="AA212" s="73"/>
      <c r="AB212" s="73"/>
      <c r="AC212" s="73"/>
    </row>
    <row r="213" spans="4:29" ht="15" customHeight="1" x14ac:dyDescent="0.25">
      <c r="D213" s="73"/>
      <c r="E213" s="298"/>
      <c r="F213" s="298"/>
      <c r="G213" s="453"/>
      <c r="H213" s="453"/>
      <c r="I213" s="453"/>
      <c r="J213" s="453"/>
      <c r="K213" s="73"/>
      <c r="L213" s="403"/>
      <c r="M213" s="298"/>
      <c r="N213" s="404"/>
      <c r="O213" s="298"/>
      <c r="P213" s="73"/>
      <c r="Q213" s="73"/>
      <c r="R213" s="73"/>
      <c r="S213" s="73"/>
      <c r="T213" s="73"/>
      <c r="U213" s="73"/>
      <c r="V213" s="73"/>
      <c r="W213" s="73"/>
      <c r="X213" s="73"/>
      <c r="Y213" s="73"/>
      <c r="Z213" s="73"/>
      <c r="AA213" s="73"/>
      <c r="AB213" s="73"/>
      <c r="AC213" s="73"/>
    </row>
    <row r="214" spans="4:29" ht="15" customHeight="1" x14ac:dyDescent="0.25">
      <c r="D214" s="73"/>
      <c r="E214" s="298"/>
      <c r="F214" s="298"/>
      <c r="G214" s="453"/>
      <c r="H214" s="453"/>
      <c r="I214" s="453"/>
      <c r="J214" s="453"/>
      <c r="K214" s="73"/>
      <c r="L214" s="403"/>
      <c r="M214" s="298"/>
      <c r="N214" s="404"/>
      <c r="O214" s="298"/>
      <c r="P214" s="73"/>
      <c r="Q214" s="73"/>
      <c r="R214" s="73"/>
      <c r="S214" s="73"/>
      <c r="T214" s="73"/>
      <c r="U214" s="73"/>
      <c r="V214" s="73"/>
      <c r="W214" s="73"/>
      <c r="X214" s="73"/>
      <c r="Y214" s="73"/>
      <c r="Z214" s="73"/>
      <c r="AA214" s="73"/>
      <c r="AB214" s="73"/>
      <c r="AC214" s="73"/>
    </row>
    <row r="215" spans="4:29" ht="15" customHeight="1" x14ac:dyDescent="0.25">
      <c r="D215" s="73"/>
      <c r="E215" s="298"/>
      <c r="F215" s="298"/>
      <c r="G215" s="453"/>
      <c r="H215" s="453"/>
      <c r="I215" s="453"/>
      <c r="J215" s="453"/>
      <c r="K215" s="73"/>
      <c r="L215" s="403"/>
      <c r="M215" s="298"/>
      <c r="N215" s="404"/>
      <c r="O215" s="298"/>
      <c r="P215" s="73"/>
      <c r="Q215" s="73"/>
      <c r="R215" s="73"/>
      <c r="S215" s="73"/>
      <c r="T215" s="73"/>
      <c r="U215" s="73"/>
      <c r="V215" s="73"/>
      <c r="W215" s="73"/>
      <c r="X215" s="73"/>
      <c r="Y215" s="73"/>
      <c r="Z215" s="73"/>
      <c r="AA215" s="73"/>
      <c r="AB215" s="73"/>
      <c r="AC215" s="73"/>
    </row>
    <row r="216" spans="4:29" ht="15" customHeight="1" x14ac:dyDescent="0.25">
      <c r="D216" s="73"/>
      <c r="E216" s="298"/>
      <c r="F216" s="298"/>
      <c r="G216" s="453"/>
      <c r="H216" s="453"/>
      <c r="I216" s="453"/>
      <c r="J216" s="453"/>
      <c r="K216" s="73"/>
      <c r="L216" s="403"/>
      <c r="M216" s="298"/>
      <c r="N216" s="404"/>
      <c r="O216" s="298"/>
      <c r="P216" s="73"/>
      <c r="Q216" s="73"/>
      <c r="R216" s="73"/>
      <c r="S216" s="73"/>
      <c r="T216" s="73"/>
      <c r="U216" s="73"/>
      <c r="V216" s="73"/>
      <c r="W216" s="73"/>
      <c r="X216" s="73"/>
      <c r="Y216" s="73"/>
      <c r="Z216" s="73"/>
      <c r="AA216" s="73"/>
      <c r="AB216" s="73"/>
      <c r="AC216" s="73"/>
    </row>
    <row r="217" spans="4:29" ht="15" customHeight="1" x14ac:dyDescent="0.25">
      <c r="D217" s="73"/>
      <c r="E217" s="298"/>
      <c r="F217" s="298"/>
      <c r="G217" s="453"/>
      <c r="H217" s="453"/>
      <c r="I217" s="453"/>
      <c r="J217" s="453"/>
      <c r="K217" s="73"/>
      <c r="L217" s="403"/>
      <c r="M217" s="298"/>
      <c r="N217" s="404"/>
      <c r="O217" s="298"/>
      <c r="P217" s="73"/>
      <c r="Q217" s="73"/>
      <c r="R217" s="73"/>
      <c r="S217" s="73"/>
      <c r="T217" s="73"/>
      <c r="U217" s="73"/>
      <c r="V217" s="73"/>
      <c r="W217" s="73"/>
      <c r="X217" s="73"/>
      <c r="Y217" s="73"/>
      <c r="Z217" s="73"/>
      <c r="AA217" s="73"/>
      <c r="AB217" s="73"/>
      <c r="AC217" s="73"/>
    </row>
    <row r="218" spans="4:29" ht="15" customHeight="1" x14ac:dyDescent="0.25">
      <c r="D218" s="73"/>
      <c r="E218" s="298"/>
      <c r="F218" s="298"/>
      <c r="G218" s="453"/>
      <c r="H218" s="453"/>
      <c r="I218" s="453"/>
      <c r="J218" s="453"/>
      <c r="K218" s="73"/>
      <c r="L218" s="403"/>
      <c r="M218" s="298"/>
      <c r="N218" s="404"/>
      <c r="O218" s="298"/>
      <c r="P218" s="73"/>
      <c r="Q218" s="73"/>
      <c r="R218" s="73"/>
      <c r="S218" s="73"/>
      <c r="T218" s="73"/>
      <c r="U218" s="73"/>
      <c r="V218" s="73"/>
      <c r="W218" s="73"/>
      <c r="X218" s="73"/>
      <c r="Y218" s="73"/>
      <c r="Z218" s="73"/>
      <c r="AA218" s="73"/>
      <c r="AB218" s="73"/>
      <c r="AC218" s="73"/>
    </row>
    <row r="219" spans="4:29" ht="15" customHeight="1" x14ac:dyDescent="0.25">
      <c r="D219" s="73"/>
      <c r="E219" s="298"/>
      <c r="F219" s="298"/>
      <c r="G219" s="453"/>
      <c r="H219" s="453"/>
      <c r="I219" s="453"/>
      <c r="J219" s="453"/>
      <c r="K219" s="73"/>
      <c r="L219" s="403"/>
      <c r="M219" s="298"/>
      <c r="N219" s="404"/>
      <c r="O219" s="298"/>
      <c r="P219" s="73"/>
      <c r="Q219" s="73"/>
      <c r="R219" s="73"/>
      <c r="S219" s="73"/>
      <c r="T219" s="73"/>
      <c r="U219" s="73"/>
      <c r="V219" s="73"/>
      <c r="W219" s="73"/>
      <c r="X219" s="73"/>
      <c r="Y219" s="73"/>
      <c r="Z219" s="73"/>
      <c r="AA219" s="73"/>
      <c r="AB219" s="73"/>
      <c r="AC219" s="73"/>
    </row>
    <row r="220" spans="4:29" ht="15" customHeight="1" x14ac:dyDescent="0.25">
      <c r="D220" s="73"/>
      <c r="E220" s="298"/>
      <c r="F220" s="298"/>
      <c r="G220" s="453"/>
      <c r="H220" s="453"/>
      <c r="I220" s="453"/>
      <c r="J220" s="453"/>
      <c r="K220" s="73"/>
      <c r="L220" s="403"/>
      <c r="M220" s="298"/>
      <c r="N220" s="404"/>
      <c r="O220" s="298"/>
      <c r="P220" s="73"/>
      <c r="Q220" s="73"/>
      <c r="R220" s="73"/>
      <c r="S220" s="73"/>
      <c r="T220" s="73"/>
      <c r="U220" s="73"/>
      <c r="V220" s="73"/>
      <c r="W220" s="73"/>
      <c r="X220" s="73"/>
      <c r="Y220" s="73"/>
      <c r="Z220" s="73"/>
      <c r="AA220" s="73"/>
      <c r="AB220" s="73"/>
      <c r="AC220" s="73"/>
    </row>
    <row r="221" spans="4:29" ht="15" customHeight="1" x14ac:dyDescent="0.25">
      <c r="D221" s="73"/>
      <c r="E221" s="298"/>
      <c r="F221" s="298"/>
      <c r="G221" s="453"/>
      <c r="H221" s="453"/>
      <c r="I221" s="453"/>
      <c r="J221" s="453"/>
      <c r="K221" s="73"/>
      <c r="L221" s="403"/>
      <c r="M221" s="298"/>
      <c r="N221" s="404"/>
      <c r="O221" s="298"/>
      <c r="P221" s="73"/>
      <c r="Q221" s="73"/>
      <c r="R221" s="73"/>
      <c r="S221" s="73"/>
      <c r="T221" s="73"/>
      <c r="U221" s="73"/>
      <c r="V221" s="73"/>
      <c r="W221" s="73"/>
      <c r="X221" s="73"/>
      <c r="Y221" s="73"/>
      <c r="Z221" s="73"/>
      <c r="AA221" s="73"/>
      <c r="AB221" s="73"/>
      <c r="AC221" s="73"/>
    </row>
    <row r="222" spans="4:29" ht="15" customHeight="1" x14ac:dyDescent="0.25">
      <c r="D222" s="73"/>
      <c r="E222" s="298"/>
      <c r="F222" s="298"/>
      <c r="G222" s="453"/>
      <c r="H222" s="453"/>
      <c r="I222" s="453"/>
      <c r="J222" s="453"/>
      <c r="K222" s="73"/>
      <c r="L222" s="403"/>
      <c r="M222" s="298"/>
      <c r="N222" s="404"/>
      <c r="O222" s="298"/>
      <c r="P222" s="73"/>
      <c r="Q222" s="73"/>
      <c r="R222" s="73"/>
      <c r="S222" s="73"/>
      <c r="T222" s="73"/>
      <c r="U222" s="73"/>
      <c r="V222" s="73"/>
      <c r="W222" s="73"/>
      <c r="X222" s="73"/>
      <c r="Y222" s="73"/>
      <c r="Z222" s="73"/>
      <c r="AA222" s="73"/>
      <c r="AB222" s="73"/>
      <c r="AC222" s="73"/>
    </row>
    <row r="223" spans="4:29" ht="15" customHeight="1" x14ac:dyDescent="0.25">
      <c r="D223" s="73"/>
      <c r="E223" s="298"/>
      <c r="F223" s="298"/>
      <c r="G223" s="453"/>
      <c r="H223" s="453"/>
      <c r="I223" s="453"/>
      <c r="J223" s="453"/>
      <c r="K223" s="73"/>
      <c r="L223" s="403"/>
      <c r="M223" s="298"/>
      <c r="N223" s="404"/>
      <c r="O223" s="298"/>
      <c r="P223" s="73"/>
      <c r="Q223" s="73"/>
      <c r="R223" s="73"/>
      <c r="S223" s="73"/>
      <c r="T223" s="73"/>
      <c r="U223" s="73"/>
      <c r="V223" s="73"/>
      <c r="W223" s="73"/>
      <c r="X223" s="73"/>
      <c r="Y223" s="73"/>
      <c r="Z223" s="73"/>
      <c r="AA223" s="73"/>
      <c r="AB223" s="73"/>
      <c r="AC223" s="73"/>
    </row>
    <row r="224" spans="4:29" ht="15" customHeight="1" x14ac:dyDescent="0.25">
      <c r="D224" s="73"/>
      <c r="E224" s="298"/>
      <c r="F224" s="298"/>
      <c r="G224" s="453"/>
      <c r="H224" s="453"/>
      <c r="I224" s="453"/>
      <c r="J224" s="453"/>
      <c r="K224" s="73"/>
      <c r="L224" s="403"/>
      <c r="M224" s="298"/>
      <c r="N224" s="404"/>
      <c r="O224" s="298"/>
      <c r="P224" s="73"/>
      <c r="Q224" s="73"/>
      <c r="R224" s="73"/>
      <c r="S224" s="73"/>
      <c r="T224" s="73"/>
      <c r="U224" s="73"/>
      <c r="V224" s="73"/>
      <c r="W224" s="73"/>
      <c r="X224" s="73"/>
      <c r="Y224" s="73"/>
      <c r="Z224" s="73"/>
      <c r="AA224" s="73"/>
      <c r="AB224" s="73"/>
      <c r="AC224" s="73"/>
    </row>
    <row r="225" spans="4:29" ht="15" customHeight="1" x14ac:dyDescent="0.25">
      <c r="D225" s="73"/>
      <c r="E225" s="298"/>
      <c r="F225" s="298"/>
      <c r="G225" s="453"/>
      <c r="H225" s="453"/>
      <c r="I225" s="453"/>
      <c r="J225" s="453"/>
      <c r="K225" s="73"/>
      <c r="L225" s="403"/>
      <c r="M225" s="298"/>
      <c r="N225" s="404"/>
      <c r="O225" s="298"/>
      <c r="P225" s="73"/>
      <c r="Q225" s="73"/>
      <c r="R225" s="73"/>
      <c r="S225" s="73"/>
      <c r="T225" s="73"/>
      <c r="U225" s="73"/>
      <c r="V225" s="73"/>
      <c r="W225" s="73"/>
      <c r="X225" s="73"/>
      <c r="Y225" s="73"/>
      <c r="Z225" s="73"/>
      <c r="AA225" s="73"/>
      <c r="AB225" s="73"/>
      <c r="AC225" s="73"/>
    </row>
    <row r="226" spans="4:29" ht="15" customHeight="1" x14ac:dyDescent="0.25">
      <c r="D226" s="73"/>
      <c r="E226" s="298"/>
      <c r="F226" s="298"/>
      <c r="G226" s="453"/>
      <c r="H226" s="453"/>
      <c r="I226" s="453"/>
      <c r="J226" s="453"/>
      <c r="K226" s="73"/>
      <c r="L226" s="403"/>
      <c r="M226" s="298"/>
      <c r="N226" s="404"/>
      <c r="O226" s="298"/>
      <c r="P226" s="73"/>
      <c r="Q226" s="73"/>
      <c r="R226" s="73"/>
      <c r="S226" s="73"/>
      <c r="T226" s="73"/>
      <c r="U226" s="73"/>
      <c r="V226" s="73"/>
      <c r="W226" s="73"/>
      <c r="X226" s="73"/>
      <c r="Y226" s="73"/>
      <c r="Z226" s="73"/>
      <c r="AA226" s="73"/>
      <c r="AB226" s="73"/>
      <c r="AC226" s="73"/>
    </row>
    <row r="227" spans="4:29" ht="15" customHeight="1" x14ac:dyDescent="0.25">
      <c r="D227" s="73"/>
      <c r="E227" s="298"/>
      <c r="F227" s="298"/>
      <c r="G227" s="453"/>
      <c r="H227" s="453"/>
      <c r="I227" s="453"/>
      <c r="J227" s="453"/>
      <c r="K227" s="73"/>
      <c r="L227" s="403"/>
      <c r="M227" s="298"/>
      <c r="N227" s="404"/>
      <c r="O227" s="298"/>
      <c r="P227" s="73"/>
      <c r="Q227" s="73"/>
      <c r="R227" s="73"/>
      <c r="S227" s="73"/>
      <c r="T227" s="73"/>
      <c r="U227" s="73"/>
      <c r="V227" s="73"/>
      <c r="W227" s="73"/>
      <c r="X227" s="73"/>
      <c r="Y227" s="73"/>
      <c r="Z227" s="73"/>
      <c r="AA227" s="73"/>
      <c r="AB227" s="73"/>
      <c r="AC227" s="73"/>
    </row>
    <row r="228" spans="4:29" ht="15" customHeight="1" x14ac:dyDescent="0.25">
      <c r="D228" s="73"/>
      <c r="E228" s="298"/>
      <c r="F228" s="298"/>
      <c r="G228" s="453"/>
      <c r="H228" s="453"/>
      <c r="I228" s="453"/>
      <c r="J228" s="453"/>
      <c r="K228" s="73"/>
      <c r="L228" s="403"/>
      <c r="M228" s="298"/>
      <c r="N228" s="404"/>
      <c r="O228" s="298"/>
      <c r="P228" s="73"/>
      <c r="Q228" s="73"/>
      <c r="R228" s="73"/>
      <c r="S228" s="73"/>
      <c r="T228" s="73"/>
      <c r="U228" s="73"/>
      <c r="V228" s="73"/>
      <c r="W228" s="73"/>
      <c r="X228" s="73"/>
      <c r="Y228" s="73"/>
      <c r="Z228" s="73"/>
      <c r="AA228" s="73"/>
      <c r="AB228" s="73"/>
      <c r="AC228" s="73"/>
    </row>
    <row r="229" spans="4:29" ht="15" customHeight="1" x14ac:dyDescent="0.25">
      <c r="D229" s="73"/>
      <c r="E229" s="298"/>
      <c r="F229" s="298"/>
      <c r="G229" s="453"/>
      <c r="H229" s="453"/>
      <c r="I229" s="453"/>
      <c r="J229" s="453"/>
      <c r="K229" s="73"/>
      <c r="L229" s="403"/>
      <c r="M229" s="298"/>
      <c r="N229" s="404"/>
      <c r="O229" s="298"/>
      <c r="P229" s="73"/>
      <c r="Q229" s="73"/>
      <c r="R229" s="73"/>
      <c r="S229" s="73"/>
      <c r="T229" s="73"/>
      <c r="U229" s="73"/>
      <c r="V229" s="73"/>
      <c r="W229" s="73"/>
      <c r="X229" s="73"/>
      <c r="Y229" s="73"/>
      <c r="Z229" s="73"/>
      <c r="AA229" s="73"/>
      <c r="AB229" s="73"/>
      <c r="AC229" s="73"/>
    </row>
    <row r="230" spans="4:29" ht="15" customHeight="1" x14ac:dyDescent="0.25">
      <c r="D230" s="73"/>
      <c r="E230" s="298"/>
      <c r="F230" s="298"/>
      <c r="G230" s="453"/>
      <c r="H230" s="453"/>
      <c r="I230" s="453"/>
      <c r="J230" s="453"/>
      <c r="K230" s="73"/>
      <c r="L230" s="403"/>
      <c r="M230" s="298"/>
      <c r="N230" s="404"/>
      <c r="O230" s="298"/>
      <c r="P230" s="73"/>
      <c r="Q230" s="73"/>
      <c r="R230" s="73"/>
      <c r="S230" s="73"/>
      <c r="T230" s="73"/>
      <c r="U230" s="73"/>
      <c r="V230" s="73"/>
      <c r="W230" s="73"/>
      <c r="X230" s="73"/>
      <c r="Y230" s="73"/>
      <c r="Z230" s="73"/>
      <c r="AA230" s="73"/>
      <c r="AB230" s="73"/>
      <c r="AC230" s="73"/>
    </row>
    <row r="231" spans="4:29" ht="15" customHeight="1" x14ac:dyDescent="0.25">
      <c r="D231" s="73"/>
      <c r="E231" s="298"/>
      <c r="F231" s="298"/>
      <c r="G231" s="453"/>
      <c r="H231" s="453"/>
      <c r="I231" s="453"/>
      <c r="J231" s="453"/>
      <c r="K231" s="73"/>
      <c r="L231" s="403"/>
      <c r="M231" s="298"/>
      <c r="N231" s="404"/>
      <c r="O231" s="298"/>
      <c r="P231" s="73"/>
      <c r="Q231" s="73"/>
      <c r="R231" s="73"/>
      <c r="S231" s="73"/>
      <c r="T231" s="73"/>
      <c r="U231" s="73"/>
      <c r="V231" s="73"/>
      <c r="W231" s="73"/>
      <c r="X231" s="73"/>
      <c r="Y231" s="73"/>
      <c r="Z231" s="73"/>
      <c r="AA231" s="73"/>
      <c r="AB231" s="73"/>
      <c r="AC231" s="73"/>
    </row>
    <row r="232" spans="4:29" ht="15" customHeight="1" x14ac:dyDescent="0.25">
      <c r="D232" s="73"/>
      <c r="E232" s="298"/>
      <c r="F232" s="298"/>
      <c r="G232" s="453"/>
      <c r="H232" s="453"/>
      <c r="I232" s="453"/>
      <c r="J232" s="453"/>
      <c r="K232" s="73"/>
      <c r="L232" s="403"/>
      <c r="M232" s="298"/>
      <c r="N232" s="404"/>
      <c r="O232" s="298"/>
      <c r="P232" s="73"/>
      <c r="Q232" s="73"/>
      <c r="R232" s="73"/>
      <c r="S232" s="73"/>
      <c r="T232" s="73"/>
      <c r="U232" s="73"/>
      <c r="V232" s="73"/>
      <c r="W232" s="73"/>
      <c r="X232" s="73"/>
      <c r="Y232" s="73"/>
      <c r="Z232" s="73"/>
      <c r="AA232" s="73"/>
      <c r="AB232" s="73"/>
      <c r="AC232" s="73"/>
    </row>
    <row r="233" spans="4:29" ht="15" customHeight="1" x14ac:dyDescent="0.25">
      <c r="D233" s="73"/>
      <c r="E233" s="298"/>
      <c r="F233" s="298"/>
      <c r="G233" s="453"/>
      <c r="H233" s="453"/>
      <c r="I233" s="453"/>
      <c r="J233" s="453"/>
      <c r="K233" s="73"/>
      <c r="L233" s="403"/>
      <c r="M233" s="298"/>
      <c r="N233" s="404"/>
      <c r="O233" s="298"/>
      <c r="P233" s="73"/>
      <c r="Q233" s="73"/>
      <c r="R233" s="73"/>
      <c r="S233" s="73"/>
      <c r="T233" s="73"/>
      <c r="U233" s="73"/>
      <c r="V233" s="73"/>
      <c r="W233" s="73"/>
      <c r="X233" s="73"/>
      <c r="Y233" s="73"/>
      <c r="Z233" s="73"/>
      <c r="AA233" s="73"/>
      <c r="AB233" s="73"/>
      <c r="AC233" s="73"/>
    </row>
    <row r="234" spans="4:29" ht="15" customHeight="1" x14ac:dyDescent="0.25">
      <c r="D234" s="73"/>
      <c r="E234" s="298"/>
      <c r="F234" s="298"/>
      <c r="G234" s="453"/>
      <c r="H234" s="453"/>
      <c r="I234" s="453"/>
      <c r="J234" s="453"/>
      <c r="K234" s="73"/>
      <c r="L234" s="403"/>
      <c r="M234" s="298"/>
      <c r="N234" s="404"/>
      <c r="O234" s="298"/>
      <c r="P234" s="73"/>
      <c r="Q234" s="73"/>
      <c r="R234" s="73"/>
      <c r="S234" s="73"/>
      <c r="T234" s="73"/>
      <c r="U234" s="73"/>
      <c r="V234" s="73"/>
      <c r="W234" s="73"/>
      <c r="X234" s="73"/>
      <c r="Y234" s="73"/>
      <c r="Z234" s="73"/>
      <c r="AA234" s="73"/>
      <c r="AB234" s="73"/>
      <c r="AC234" s="73"/>
    </row>
    <row r="235" spans="4:29" ht="15" customHeight="1" x14ac:dyDescent="0.25">
      <c r="D235" s="73"/>
      <c r="E235" s="298"/>
      <c r="F235" s="298"/>
      <c r="G235" s="453"/>
      <c r="H235" s="453"/>
      <c r="I235" s="453"/>
      <c r="J235" s="453"/>
      <c r="K235" s="73"/>
      <c r="L235" s="403"/>
      <c r="M235" s="298"/>
      <c r="N235" s="404"/>
      <c r="O235" s="298"/>
      <c r="P235" s="73"/>
      <c r="Q235" s="73"/>
      <c r="R235" s="73"/>
      <c r="S235" s="73"/>
      <c r="T235" s="73"/>
      <c r="U235" s="73"/>
      <c r="V235" s="73"/>
      <c r="W235" s="73"/>
      <c r="X235" s="73"/>
      <c r="Y235" s="73"/>
      <c r="Z235" s="73"/>
      <c r="AA235" s="73"/>
      <c r="AB235" s="73"/>
      <c r="AC235" s="73"/>
    </row>
    <row r="236" spans="4:29" ht="15" customHeight="1" x14ac:dyDescent="0.25">
      <c r="D236" s="73"/>
      <c r="E236" s="298"/>
      <c r="F236" s="298"/>
      <c r="G236" s="453"/>
      <c r="H236" s="453"/>
      <c r="I236" s="453"/>
      <c r="J236" s="453"/>
      <c r="K236" s="73"/>
      <c r="L236" s="403"/>
      <c r="M236" s="298"/>
      <c r="N236" s="404"/>
      <c r="O236" s="298"/>
      <c r="P236" s="73"/>
      <c r="Q236" s="73"/>
      <c r="R236" s="73"/>
      <c r="S236" s="73"/>
      <c r="T236" s="73"/>
      <c r="U236" s="73"/>
      <c r="V236" s="73"/>
      <c r="W236" s="73"/>
      <c r="X236" s="73"/>
      <c r="Y236" s="73"/>
      <c r="Z236" s="73"/>
      <c r="AA236" s="73"/>
      <c r="AB236" s="73"/>
      <c r="AC236" s="73"/>
    </row>
    <row r="237" spans="4:29" ht="15" customHeight="1" x14ac:dyDescent="0.25">
      <c r="D237" s="73"/>
      <c r="E237" s="298"/>
      <c r="F237" s="298"/>
      <c r="G237" s="453"/>
      <c r="H237" s="453"/>
      <c r="I237" s="453"/>
      <c r="J237" s="453"/>
      <c r="K237" s="73"/>
      <c r="L237" s="403"/>
      <c r="M237" s="298"/>
      <c r="N237" s="404"/>
      <c r="O237" s="298"/>
      <c r="P237" s="73"/>
      <c r="Q237" s="73"/>
      <c r="R237" s="73"/>
      <c r="S237" s="73"/>
      <c r="T237" s="73"/>
      <c r="U237" s="73"/>
      <c r="V237" s="73"/>
      <c r="W237" s="73"/>
      <c r="X237" s="73"/>
      <c r="Y237" s="73"/>
      <c r="Z237" s="73"/>
      <c r="AA237" s="73"/>
      <c r="AB237" s="73"/>
      <c r="AC237" s="73"/>
    </row>
    <row r="238" spans="4:29" ht="15" customHeight="1" x14ac:dyDescent="0.25">
      <c r="D238" s="73"/>
      <c r="E238" s="298"/>
      <c r="F238" s="298"/>
      <c r="G238" s="453"/>
      <c r="H238" s="453"/>
      <c r="I238" s="453"/>
      <c r="J238" s="453"/>
      <c r="K238" s="73"/>
      <c r="L238" s="403"/>
      <c r="M238" s="298"/>
      <c r="N238" s="404"/>
      <c r="O238" s="298"/>
      <c r="P238" s="73"/>
      <c r="Q238" s="73"/>
      <c r="R238" s="73"/>
      <c r="S238" s="73"/>
      <c r="T238" s="73"/>
      <c r="U238" s="73"/>
      <c r="V238" s="73"/>
      <c r="W238" s="73"/>
      <c r="X238" s="73"/>
      <c r="Y238" s="73"/>
      <c r="Z238" s="73"/>
      <c r="AA238" s="73"/>
      <c r="AB238" s="73"/>
      <c r="AC238" s="73"/>
    </row>
    <row r="239" spans="4:29" ht="15" customHeight="1" x14ac:dyDescent="0.25">
      <c r="D239" s="73"/>
      <c r="E239" s="298"/>
      <c r="F239" s="298"/>
      <c r="G239" s="453"/>
      <c r="H239" s="453"/>
      <c r="I239" s="453"/>
      <c r="J239" s="453"/>
      <c r="K239" s="73"/>
      <c r="L239" s="403"/>
      <c r="M239" s="298"/>
      <c r="N239" s="404"/>
      <c r="O239" s="298"/>
      <c r="P239" s="73"/>
      <c r="Q239" s="73"/>
      <c r="R239" s="73"/>
      <c r="S239" s="73"/>
      <c r="T239" s="73"/>
      <c r="U239" s="73"/>
      <c r="V239" s="73"/>
      <c r="W239" s="73"/>
      <c r="X239" s="73"/>
      <c r="Y239" s="73"/>
      <c r="Z239" s="73"/>
      <c r="AA239" s="73"/>
      <c r="AB239" s="73"/>
      <c r="AC239" s="73"/>
    </row>
    <row r="240" spans="4:29" ht="15" customHeight="1" x14ac:dyDescent="0.25">
      <c r="D240" s="73"/>
      <c r="E240" s="298"/>
      <c r="F240" s="298"/>
      <c r="G240" s="453"/>
      <c r="H240" s="453"/>
      <c r="I240" s="453"/>
      <c r="J240" s="453"/>
      <c r="K240" s="73"/>
      <c r="L240" s="403"/>
      <c r="M240" s="298"/>
      <c r="N240" s="404"/>
      <c r="O240" s="298"/>
      <c r="P240" s="73"/>
      <c r="Q240" s="73"/>
      <c r="R240" s="73"/>
      <c r="S240" s="73"/>
      <c r="T240" s="73"/>
      <c r="U240" s="73"/>
      <c r="V240" s="73"/>
      <c r="W240" s="73"/>
      <c r="X240" s="73"/>
      <c r="Y240" s="73"/>
      <c r="Z240" s="73"/>
      <c r="AA240" s="73"/>
      <c r="AB240" s="73"/>
      <c r="AC240" s="73"/>
    </row>
    <row r="241" spans="4:29" ht="15" customHeight="1" x14ac:dyDescent="0.25">
      <c r="D241" s="73"/>
      <c r="E241" s="298"/>
      <c r="F241" s="298"/>
      <c r="G241" s="453"/>
      <c r="H241" s="453"/>
      <c r="I241" s="453"/>
      <c r="J241" s="453"/>
      <c r="K241" s="73"/>
      <c r="L241" s="403"/>
      <c r="M241" s="298"/>
      <c r="N241" s="404"/>
      <c r="O241" s="298"/>
      <c r="P241" s="73"/>
      <c r="Q241" s="73"/>
      <c r="R241" s="73"/>
      <c r="S241" s="73"/>
      <c r="T241" s="73"/>
      <c r="U241" s="73"/>
      <c r="V241" s="73"/>
      <c r="W241" s="73"/>
      <c r="X241" s="73"/>
      <c r="Y241" s="73"/>
      <c r="Z241" s="73"/>
      <c r="AA241" s="73"/>
      <c r="AB241" s="73"/>
      <c r="AC241" s="73"/>
    </row>
    <row r="242" spans="4:29" ht="15" customHeight="1" x14ac:dyDescent="0.25">
      <c r="D242" s="73"/>
      <c r="E242" s="298"/>
      <c r="F242" s="298"/>
      <c r="G242" s="453"/>
      <c r="H242" s="453"/>
      <c r="I242" s="453"/>
      <c r="J242" s="453"/>
      <c r="K242" s="73"/>
      <c r="L242" s="403"/>
      <c r="M242" s="298"/>
      <c r="N242" s="404"/>
      <c r="O242" s="298"/>
      <c r="P242" s="73"/>
      <c r="Q242" s="73"/>
      <c r="R242" s="73"/>
      <c r="S242" s="73"/>
      <c r="T242" s="73"/>
      <c r="U242" s="73"/>
      <c r="V242" s="73"/>
      <c r="W242" s="73"/>
      <c r="X242" s="73"/>
      <c r="Y242" s="73"/>
      <c r="Z242" s="73"/>
      <c r="AA242" s="73"/>
      <c r="AB242" s="73"/>
      <c r="AC242" s="73"/>
    </row>
    <row r="243" spans="4:29" ht="15" customHeight="1" x14ac:dyDescent="0.25">
      <c r="D243" s="73"/>
      <c r="E243" s="298"/>
      <c r="F243" s="298"/>
      <c r="G243" s="453"/>
      <c r="H243" s="453"/>
      <c r="I243" s="453"/>
      <c r="J243" s="453"/>
      <c r="K243" s="73"/>
      <c r="L243" s="403"/>
      <c r="M243" s="298"/>
      <c r="N243" s="404"/>
      <c r="O243" s="298"/>
      <c r="P243" s="73"/>
      <c r="Q243" s="73"/>
      <c r="R243" s="73"/>
      <c r="S243" s="73"/>
      <c r="T243" s="73"/>
      <c r="U243" s="73"/>
      <c r="V243" s="73"/>
      <c r="W243" s="73"/>
      <c r="X243" s="73"/>
      <c r="Y243" s="73"/>
      <c r="Z243" s="73"/>
      <c r="AA243" s="73"/>
      <c r="AB243" s="73"/>
      <c r="AC243" s="73"/>
    </row>
    <row r="244" spans="4:29" ht="15" customHeight="1" x14ac:dyDescent="0.25">
      <c r="D244" s="73"/>
      <c r="E244" s="298"/>
      <c r="F244" s="298"/>
      <c r="G244" s="453"/>
      <c r="H244" s="453"/>
      <c r="I244" s="453"/>
      <c r="J244" s="453"/>
      <c r="K244" s="73"/>
      <c r="L244" s="403"/>
      <c r="M244" s="298"/>
      <c r="N244" s="404"/>
      <c r="O244" s="298"/>
      <c r="P244" s="73"/>
      <c r="Q244" s="73"/>
      <c r="R244" s="73"/>
      <c r="S244" s="73"/>
      <c r="T244" s="73"/>
      <c r="U244" s="73"/>
      <c r="V244" s="73"/>
      <c r="W244" s="73"/>
      <c r="X244" s="73"/>
      <c r="Y244" s="73"/>
      <c r="Z244" s="73"/>
      <c r="AA244" s="73"/>
      <c r="AB244" s="73"/>
      <c r="AC244" s="73"/>
    </row>
    <row r="245" spans="4:29" ht="15" customHeight="1" x14ac:dyDescent="0.25">
      <c r="D245" s="73"/>
      <c r="E245" s="298"/>
      <c r="F245" s="298"/>
      <c r="G245" s="453"/>
      <c r="H245" s="453"/>
      <c r="I245" s="453"/>
      <c r="J245" s="453"/>
      <c r="K245" s="73"/>
      <c r="L245" s="403"/>
      <c r="M245" s="298"/>
      <c r="N245" s="404"/>
      <c r="O245" s="298"/>
      <c r="P245" s="73"/>
      <c r="Q245" s="73"/>
      <c r="R245" s="73"/>
      <c r="S245" s="73"/>
      <c r="T245" s="73"/>
      <c r="U245" s="73"/>
      <c r="V245" s="73"/>
      <c r="W245" s="73"/>
      <c r="X245" s="73"/>
      <c r="Y245" s="73"/>
      <c r="Z245" s="73"/>
      <c r="AA245" s="73"/>
      <c r="AB245" s="73"/>
      <c r="AC245" s="73"/>
    </row>
    <row r="246" spans="4:29" ht="15" customHeight="1" x14ac:dyDescent="0.25">
      <c r="D246" s="73"/>
      <c r="E246" s="298"/>
      <c r="F246" s="298"/>
      <c r="G246" s="453"/>
      <c r="H246" s="453"/>
      <c r="I246" s="453"/>
      <c r="J246" s="453"/>
      <c r="K246" s="73"/>
      <c r="L246" s="403"/>
      <c r="M246" s="298"/>
      <c r="N246" s="404"/>
      <c r="O246" s="298"/>
      <c r="P246" s="73"/>
      <c r="Q246" s="73"/>
      <c r="R246" s="73"/>
      <c r="S246" s="73"/>
      <c r="T246" s="73"/>
      <c r="U246" s="73"/>
      <c r="V246" s="73"/>
      <c r="W246" s="73"/>
      <c r="X246" s="73"/>
      <c r="Y246" s="73"/>
      <c r="Z246" s="73"/>
      <c r="AA246" s="73"/>
      <c r="AB246" s="73"/>
      <c r="AC246" s="73"/>
    </row>
    <row r="247" spans="4:29" ht="15" customHeight="1" x14ac:dyDescent="0.25">
      <c r="D247" s="73"/>
      <c r="E247" s="298"/>
      <c r="F247" s="298"/>
      <c r="G247" s="453"/>
      <c r="H247" s="453"/>
      <c r="I247" s="453"/>
      <c r="J247" s="453"/>
      <c r="K247" s="73"/>
      <c r="L247" s="403"/>
      <c r="M247" s="298"/>
      <c r="N247" s="404"/>
      <c r="O247" s="298"/>
      <c r="P247" s="73"/>
      <c r="Q247" s="73"/>
      <c r="R247" s="73"/>
      <c r="S247" s="73"/>
      <c r="T247" s="73"/>
      <c r="U247" s="73"/>
      <c r="V247" s="73"/>
      <c r="W247" s="73"/>
      <c r="X247" s="73"/>
      <c r="Y247" s="73"/>
      <c r="Z247" s="73"/>
      <c r="AA247" s="73"/>
      <c r="AB247" s="73"/>
      <c r="AC247" s="73"/>
    </row>
    <row r="248" spans="4:29" ht="15" customHeight="1" x14ac:dyDescent="0.25">
      <c r="D248" s="73"/>
      <c r="E248" s="298"/>
      <c r="F248" s="298"/>
      <c r="G248" s="453"/>
      <c r="H248" s="453"/>
      <c r="I248" s="453"/>
      <c r="J248" s="453"/>
      <c r="K248" s="73"/>
      <c r="L248" s="403"/>
      <c r="M248" s="298"/>
      <c r="N248" s="404"/>
      <c r="O248" s="298"/>
      <c r="P248" s="73"/>
      <c r="Q248" s="73"/>
      <c r="R248" s="73"/>
      <c r="S248" s="73"/>
      <c r="T248" s="73"/>
      <c r="U248" s="73"/>
      <c r="V248" s="73"/>
      <c r="W248" s="73"/>
      <c r="X248" s="73"/>
      <c r="Y248" s="73"/>
      <c r="Z248" s="73"/>
      <c r="AA248" s="73"/>
      <c r="AB248" s="73"/>
      <c r="AC248" s="73"/>
    </row>
    <row r="249" spans="4:29" ht="15" customHeight="1" x14ac:dyDescent="0.25">
      <c r="D249" s="73"/>
      <c r="E249" s="298"/>
      <c r="F249" s="298"/>
      <c r="G249" s="453"/>
      <c r="H249" s="453"/>
      <c r="I249" s="453"/>
      <c r="J249" s="453"/>
      <c r="K249" s="73"/>
      <c r="L249" s="403"/>
      <c r="M249" s="298"/>
      <c r="N249" s="404"/>
      <c r="O249" s="298"/>
      <c r="P249" s="73"/>
      <c r="Q249" s="73"/>
      <c r="R249" s="73"/>
      <c r="S249" s="73"/>
      <c r="T249" s="73"/>
      <c r="U249" s="73"/>
      <c r="V249" s="73"/>
      <c r="W249" s="73"/>
      <c r="X249" s="73"/>
      <c r="Y249" s="73"/>
      <c r="Z249" s="73"/>
      <c r="AA249" s="73"/>
      <c r="AB249" s="73"/>
      <c r="AC249" s="73"/>
    </row>
    <row r="250" spans="4:29" ht="15" customHeight="1" x14ac:dyDescent="0.25">
      <c r="D250" s="73"/>
      <c r="E250" s="298"/>
      <c r="F250" s="298"/>
      <c r="G250" s="453"/>
      <c r="H250" s="453"/>
      <c r="I250" s="453"/>
      <c r="J250" s="453"/>
      <c r="K250" s="73"/>
      <c r="L250" s="403"/>
      <c r="M250" s="298"/>
      <c r="N250" s="404"/>
      <c r="O250" s="298"/>
      <c r="P250" s="73"/>
      <c r="Q250" s="73"/>
      <c r="R250" s="73"/>
      <c r="S250" s="73"/>
      <c r="T250" s="73"/>
      <c r="U250" s="73"/>
      <c r="V250" s="73"/>
      <c r="W250" s="73"/>
      <c r="X250" s="73"/>
      <c r="Y250" s="73"/>
      <c r="Z250" s="73"/>
      <c r="AA250" s="73"/>
      <c r="AB250" s="73"/>
      <c r="AC250" s="73"/>
    </row>
    <row r="251" spans="4:29" ht="15" customHeight="1" x14ac:dyDescent="0.25">
      <c r="D251" s="73"/>
      <c r="E251" s="298"/>
      <c r="F251" s="298"/>
      <c r="G251" s="453"/>
      <c r="H251" s="453"/>
      <c r="I251" s="453"/>
      <c r="J251" s="453"/>
      <c r="K251" s="73"/>
      <c r="L251" s="403"/>
      <c r="M251" s="298"/>
      <c r="N251" s="404"/>
      <c r="O251" s="298"/>
      <c r="P251" s="73"/>
      <c r="Q251" s="73"/>
      <c r="R251" s="73"/>
      <c r="S251" s="73"/>
      <c r="T251" s="73"/>
      <c r="U251" s="73"/>
      <c r="V251" s="73"/>
      <c r="W251" s="73"/>
      <c r="X251" s="73"/>
      <c r="Y251" s="73"/>
      <c r="Z251" s="73"/>
      <c r="AA251" s="73"/>
      <c r="AB251" s="73"/>
      <c r="AC251" s="73"/>
    </row>
    <row r="252" spans="4:29" ht="15" customHeight="1" x14ac:dyDescent="0.25">
      <c r="D252" s="73"/>
      <c r="E252" s="298"/>
      <c r="F252" s="298"/>
      <c r="G252" s="453"/>
      <c r="H252" s="453"/>
      <c r="I252" s="453"/>
      <c r="J252" s="453"/>
      <c r="K252" s="73"/>
      <c r="L252" s="403"/>
      <c r="M252" s="298"/>
      <c r="N252" s="404"/>
      <c r="O252" s="298"/>
      <c r="P252" s="73"/>
      <c r="Q252" s="73"/>
      <c r="R252" s="73"/>
      <c r="S252" s="73"/>
      <c r="T252" s="73"/>
      <c r="U252" s="73"/>
      <c r="V252" s="73"/>
      <c r="W252" s="73"/>
      <c r="X252" s="73"/>
      <c r="Y252" s="73"/>
      <c r="Z252" s="73"/>
      <c r="AA252" s="73"/>
      <c r="AB252" s="73"/>
      <c r="AC252" s="73"/>
    </row>
    <row r="253" spans="4:29" ht="15" customHeight="1" x14ac:dyDescent="0.25">
      <c r="D253" s="73"/>
      <c r="E253" s="298"/>
      <c r="F253" s="298"/>
      <c r="G253" s="453"/>
      <c r="H253" s="453"/>
      <c r="I253" s="453"/>
      <c r="J253" s="453"/>
      <c r="K253" s="73"/>
      <c r="L253" s="403"/>
      <c r="M253" s="298"/>
      <c r="N253" s="404"/>
      <c r="O253" s="298"/>
      <c r="P253" s="73"/>
      <c r="Q253" s="73"/>
      <c r="R253" s="73"/>
      <c r="S253" s="73"/>
      <c r="T253" s="73"/>
      <c r="U253" s="73"/>
      <c r="V253" s="73"/>
      <c r="W253" s="73"/>
      <c r="X253" s="73"/>
      <c r="Y253" s="73"/>
      <c r="Z253" s="73"/>
      <c r="AA253" s="73"/>
      <c r="AB253" s="73"/>
      <c r="AC253" s="73"/>
    </row>
    <row r="254" spans="4:29" ht="15" customHeight="1" x14ac:dyDescent="0.25">
      <c r="D254" s="73"/>
      <c r="E254" s="298"/>
      <c r="F254" s="298"/>
      <c r="G254" s="453"/>
      <c r="H254" s="453"/>
      <c r="I254" s="453"/>
      <c r="J254" s="453"/>
      <c r="K254" s="73"/>
      <c r="L254" s="403"/>
      <c r="M254" s="298"/>
      <c r="N254" s="404"/>
      <c r="O254" s="298"/>
      <c r="P254" s="73"/>
      <c r="Q254" s="73"/>
      <c r="R254" s="73"/>
      <c r="S254" s="73"/>
      <c r="T254" s="73"/>
      <c r="U254" s="73"/>
      <c r="V254" s="73"/>
      <c r="W254" s="73"/>
      <c r="X254" s="73"/>
      <c r="Y254" s="73"/>
      <c r="Z254" s="73"/>
      <c r="AA254" s="73"/>
      <c r="AB254" s="73"/>
      <c r="AC254" s="73"/>
    </row>
    <row r="255" spans="4:29" ht="15" customHeight="1" x14ac:dyDescent="0.25">
      <c r="D255" s="73"/>
      <c r="E255" s="298"/>
      <c r="F255" s="298"/>
      <c r="G255" s="453"/>
      <c r="H255" s="453"/>
      <c r="I255" s="453"/>
      <c r="J255" s="453"/>
      <c r="K255" s="73"/>
      <c r="L255" s="403"/>
      <c r="M255" s="298"/>
      <c r="N255" s="404"/>
      <c r="O255" s="298"/>
      <c r="P255" s="73"/>
      <c r="Q255" s="73"/>
      <c r="R255" s="73"/>
      <c r="S255" s="73"/>
      <c r="T255" s="73"/>
      <c r="U255" s="73"/>
      <c r="V255" s="73"/>
      <c r="W255" s="73"/>
      <c r="X255" s="73"/>
      <c r="Y255" s="73"/>
      <c r="Z255" s="73"/>
      <c r="AA255" s="73"/>
      <c r="AB255" s="73"/>
      <c r="AC255" s="73"/>
    </row>
    <row r="256" spans="4:29" ht="15" customHeight="1" x14ac:dyDescent="0.25">
      <c r="D256" s="73"/>
      <c r="E256" s="298"/>
      <c r="F256" s="298"/>
      <c r="G256" s="453"/>
      <c r="H256" s="453"/>
      <c r="I256" s="453"/>
      <c r="J256" s="453"/>
      <c r="K256" s="73"/>
      <c r="L256" s="403"/>
      <c r="M256" s="298"/>
      <c r="N256" s="404"/>
      <c r="O256" s="298"/>
      <c r="P256" s="73"/>
      <c r="Q256" s="73"/>
      <c r="R256" s="73"/>
      <c r="S256" s="73"/>
      <c r="T256" s="73"/>
      <c r="U256" s="73"/>
      <c r="V256" s="73"/>
      <c r="W256" s="73"/>
      <c r="X256" s="73"/>
      <c r="Y256" s="73"/>
      <c r="Z256" s="73"/>
      <c r="AA256" s="73"/>
      <c r="AB256" s="73"/>
      <c r="AC256" s="73"/>
    </row>
    <row r="257" spans="4:29" ht="15" customHeight="1" x14ac:dyDescent="0.25">
      <c r="D257" s="73"/>
      <c r="E257" s="298"/>
      <c r="F257" s="298"/>
      <c r="G257" s="453"/>
      <c r="H257" s="453"/>
      <c r="I257" s="453"/>
      <c r="J257" s="453"/>
      <c r="K257" s="73"/>
      <c r="L257" s="403"/>
      <c r="M257" s="298"/>
      <c r="N257" s="404"/>
      <c r="O257" s="298"/>
      <c r="P257" s="73"/>
      <c r="Q257" s="73"/>
      <c r="R257" s="73"/>
      <c r="S257" s="73"/>
      <c r="T257" s="73"/>
      <c r="U257" s="73"/>
      <c r="V257" s="73"/>
      <c r="W257" s="73"/>
      <c r="X257" s="73"/>
      <c r="Y257" s="73"/>
      <c r="Z257" s="73"/>
      <c r="AA257" s="73"/>
      <c r="AB257" s="73"/>
      <c r="AC257" s="73"/>
    </row>
    <row r="258" spans="4:29" ht="15" customHeight="1" x14ac:dyDescent="0.25">
      <c r="D258" s="73"/>
      <c r="E258" s="298"/>
      <c r="F258" s="298"/>
      <c r="G258" s="453"/>
      <c r="H258" s="453"/>
      <c r="I258" s="453"/>
      <c r="J258" s="453"/>
      <c r="K258" s="73"/>
      <c r="L258" s="403"/>
      <c r="M258" s="298"/>
      <c r="N258" s="404"/>
      <c r="O258" s="298"/>
      <c r="P258" s="73"/>
      <c r="Q258" s="73"/>
      <c r="R258" s="73"/>
      <c r="S258" s="73"/>
      <c r="T258" s="73"/>
      <c r="U258" s="73"/>
      <c r="V258" s="73"/>
      <c r="W258" s="73"/>
      <c r="X258" s="73"/>
      <c r="Y258" s="73"/>
      <c r="Z258" s="73"/>
      <c r="AA258" s="73"/>
      <c r="AB258" s="73"/>
      <c r="AC258" s="73"/>
    </row>
    <row r="259" spans="4:29" ht="15" customHeight="1" x14ac:dyDescent="0.25">
      <c r="D259" s="73"/>
      <c r="E259" s="298"/>
      <c r="F259" s="298"/>
      <c r="G259" s="453"/>
      <c r="H259" s="453"/>
      <c r="I259" s="453"/>
      <c r="J259" s="453"/>
      <c r="K259" s="73"/>
      <c r="L259" s="403"/>
      <c r="M259" s="298"/>
      <c r="N259" s="404"/>
      <c r="O259" s="298"/>
      <c r="P259" s="73"/>
      <c r="Q259" s="73"/>
      <c r="R259" s="73"/>
      <c r="S259" s="73"/>
      <c r="T259" s="73"/>
      <c r="U259" s="73"/>
      <c r="V259" s="73"/>
      <c r="W259" s="73"/>
      <c r="X259" s="73"/>
      <c r="Y259" s="73"/>
      <c r="Z259" s="73"/>
      <c r="AA259" s="73"/>
      <c r="AB259" s="73"/>
      <c r="AC259" s="73"/>
    </row>
    <row r="260" spans="4:29" ht="15" customHeight="1" x14ac:dyDescent="0.25">
      <c r="D260" s="73"/>
      <c r="E260" s="298"/>
      <c r="F260" s="298"/>
      <c r="G260" s="453"/>
      <c r="H260" s="453"/>
      <c r="I260" s="453"/>
      <c r="J260" s="453"/>
      <c r="K260" s="73"/>
      <c r="L260" s="403"/>
      <c r="M260" s="298"/>
      <c r="N260" s="404"/>
      <c r="O260" s="298"/>
      <c r="P260" s="73"/>
      <c r="Q260" s="73"/>
      <c r="R260" s="73"/>
      <c r="S260" s="73"/>
      <c r="T260" s="73"/>
      <c r="U260" s="73"/>
      <c r="V260" s="73"/>
      <c r="W260" s="73"/>
      <c r="X260" s="73"/>
      <c r="Y260" s="73"/>
      <c r="Z260" s="73"/>
      <c r="AA260" s="73"/>
      <c r="AB260" s="73"/>
      <c r="AC260" s="73"/>
    </row>
    <row r="261" spans="4:29" ht="15" customHeight="1" x14ac:dyDescent="0.25">
      <c r="D261" s="73"/>
      <c r="E261" s="298"/>
      <c r="F261" s="298"/>
      <c r="G261" s="453"/>
      <c r="H261" s="453"/>
      <c r="I261" s="453"/>
      <c r="J261" s="453"/>
      <c r="K261" s="73"/>
      <c r="L261" s="403"/>
      <c r="M261" s="298"/>
      <c r="N261" s="404"/>
      <c r="O261" s="298"/>
      <c r="P261" s="73"/>
      <c r="Q261" s="73"/>
      <c r="R261" s="73"/>
      <c r="S261" s="73"/>
      <c r="T261" s="73"/>
      <c r="U261" s="73"/>
      <c r="V261" s="73"/>
      <c r="W261" s="73"/>
      <c r="X261" s="73"/>
      <c r="Y261" s="73"/>
      <c r="Z261" s="73"/>
      <c r="AA261" s="73"/>
      <c r="AB261" s="73"/>
      <c r="AC261" s="73"/>
    </row>
    <row r="262" spans="4:29" ht="15" customHeight="1" x14ac:dyDescent="0.25">
      <c r="D262" s="73"/>
      <c r="E262" s="298"/>
      <c r="F262" s="298"/>
      <c r="G262" s="453"/>
      <c r="H262" s="453"/>
      <c r="I262" s="453"/>
      <c r="J262" s="453"/>
      <c r="K262" s="73"/>
      <c r="L262" s="403"/>
      <c r="M262" s="298"/>
      <c r="N262" s="404"/>
      <c r="O262" s="298"/>
      <c r="P262" s="73"/>
      <c r="Q262" s="73"/>
      <c r="R262" s="73"/>
      <c r="S262" s="73"/>
      <c r="T262" s="73"/>
      <c r="U262" s="73"/>
      <c r="V262" s="73"/>
      <c r="W262" s="73"/>
      <c r="X262" s="73"/>
      <c r="Y262" s="73"/>
      <c r="Z262" s="73"/>
      <c r="AA262" s="73"/>
      <c r="AB262" s="73"/>
      <c r="AC262" s="73"/>
    </row>
    <row r="263" spans="4:29" ht="15" customHeight="1" x14ac:dyDescent="0.25">
      <c r="D263" s="73"/>
      <c r="E263" s="298"/>
      <c r="F263" s="298"/>
      <c r="G263" s="453"/>
      <c r="H263" s="453"/>
      <c r="I263" s="453"/>
      <c r="J263" s="453"/>
      <c r="K263" s="73"/>
      <c r="L263" s="403"/>
      <c r="M263" s="298"/>
      <c r="N263" s="404"/>
      <c r="O263" s="298"/>
      <c r="P263" s="73"/>
      <c r="Q263" s="73"/>
      <c r="R263" s="73"/>
      <c r="S263" s="73"/>
      <c r="T263" s="73"/>
      <c r="U263" s="73"/>
      <c r="V263" s="73"/>
      <c r="W263" s="73"/>
      <c r="X263" s="73"/>
      <c r="Y263" s="73"/>
      <c r="Z263" s="73"/>
      <c r="AA263" s="73"/>
      <c r="AB263" s="73"/>
      <c r="AC263" s="73"/>
    </row>
    <row r="264" spans="4:29" ht="15" customHeight="1" x14ac:dyDescent="0.25">
      <c r="D264" s="73"/>
      <c r="E264" s="298"/>
      <c r="F264" s="298"/>
      <c r="G264" s="453"/>
      <c r="H264" s="453"/>
      <c r="I264" s="453"/>
      <c r="J264" s="453"/>
      <c r="K264" s="73"/>
      <c r="L264" s="403"/>
      <c r="M264" s="298"/>
      <c r="N264" s="404"/>
      <c r="O264" s="298"/>
      <c r="P264" s="73"/>
      <c r="Q264" s="73"/>
      <c r="R264" s="73"/>
      <c r="S264" s="73"/>
      <c r="T264" s="73"/>
      <c r="U264" s="73"/>
      <c r="V264" s="73"/>
      <c r="W264" s="73"/>
      <c r="X264" s="73"/>
      <c r="Y264" s="73"/>
      <c r="Z264" s="73"/>
      <c r="AA264" s="73"/>
      <c r="AB264" s="73"/>
      <c r="AC264" s="73"/>
    </row>
    <row r="265" spans="4:29" ht="15" customHeight="1" x14ac:dyDescent="0.25">
      <c r="D265" s="73"/>
      <c r="E265" s="298"/>
      <c r="F265" s="298"/>
      <c r="G265" s="453"/>
      <c r="H265" s="453"/>
      <c r="I265" s="453"/>
      <c r="J265" s="453"/>
      <c r="K265" s="73"/>
      <c r="L265" s="403"/>
      <c r="M265" s="298"/>
      <c r="N265" s="404"/>
      <c r="O265" s="298"/>
      <c r="P265" s="73"/>
      <c r="Q265" s="73"/>
      <c r="R265" s="73"/>
      <c r="S265" s="73"/>
      <c r="T265" s="73"/>
      <c r="U265" s="73"/>
      <c r="V265" s="73"/>
      <c r="W265" s="73"/>
      <c r="X265" s="73"/>
      <c r="Y265" s="73"/>
      <c r="Z265" s="73"/>
      <c r="AA265" s="73"/>
      <c r="AB265" s="73"/>
      <c r="AC265" s="73"/>
    </row>
    <row r="266" spans="4:29" ht="15" customHeight="1" x14ac:dyDescent="0.25">
      <c r="D266" s="73"/>
      <c r="E266" s="298"/>
      <c r="F266" s="298"/>
      <c r="G266" s="453"/>
      <c r="H266" s="453"/>
      <c r="I266" s="453"/>
      <c r="J266" s="453"/>
      <c r="K266" s="73"/>
      <c r="L266" s="403"/>
      <c r="M266" s="298"/>
      <c r="N266" s="404"/>
      <c r="O266" s="298"/>
      <c r="P266" s="73"/>
      <c r="Q266" s="73"/>
      <c r="R266" s="73"/>
      <c r="S266" s="73"/>
      <c r="T266" s="73"/>
      <c r="U266" s="73"/>
      <c r="V266" s="73"/>
      <c r="W266" s="73"/>
      <c r="X266" s="73"/>
      <c r="Y266" s="73"/>
      <c r="Z266" s="73"/>
      <c r="AA266" s="73"/>
      <c r="AB266" s="73"/>
      <c r="AC266" s="73"/>
    </row>
    <row r="267" spans="4:29" ht="15" customHeight="1" x14ac:dyDescent="0.25">
      <c r="D267" s="73"/>
      <c r="E267" s="298"/>
      <c r="F267" s="298"/>
      <c r="G267" s="453"/>
      <c r="H267" s="453"/>
      <c r="I267" s="453"/>
      <c r="J267" s="453"/>
      <c r="K267" s="73"/>
      <c r="L267" s="403"/>
      <c r="M267" s="298"/>
      <c r="N267" s="404"/>
      <c r="O267" s="298"/>
      <c r="P267" s="73"/>
      <c r="Q267" s="73"/>
      <c r="R267" s="73"/>
      <c r="S267" s="73"/>
      <c r="T267" s="73"/>
      <c r="U267" s="73"/>
      <c r="V267" s="73"/>
      <c r="W267" s="73"/>
      <c r="X267" s="73"/>
      <c r="Y267" s="73"/>
      <c r="Z267" s="73"/>
      <c r="AA267" s="73"/>
      <c r="AB267" s="73"/>
      <c r="AC267" s="73"/>
    </row>
    <row r="268" spans="4:29" ht="15" customHeight="1" x14ac:dyDescent="0.25">
      <c r="D268" s="73"/>
      <c r="E268" s="298"/>
      <c r="F268" s="298"/>
      <c r="G268" s="453"/>
      <c r="H268" s="453"/>
      <c r="I268" s="453"/>
      <c r="J268" s="453"/>
      <c r="K268" s="73"/>
      <c r="L268" s="403"/>
      <c r="M268" s="298"/>
      <c r="N268" s="404"/>
      <c r="O268" s="298"/>
      <c r="P268" s="73"/>
      <c r="Q268" s="73"/>
      <c r="R268" s="73"/>
      <c r="S268" s="73"/>
      <c r="T268" s="73"/>
      <c r="U268" s="73"/>
      <c r="V268" s="73"/>
      <c r="W268" s="73"/>
      <c r="X268" s="73"/>
      <c r="Y268" s="73"/>
      <c r="Z268" s="73"/>
      <c r="AA268" s="73"/>
      <c r="AB268" s="73"/>
      <c r="AC268" s="73"/>
    </row>
    <row r="269" spans="4:29" ht="15" customHeight="1" x14ac:dyDescent="0.25">
      <c r="D269" s="73"/>
      <c r="E269" s="298"/>
      <c r="F269" s="298"/>
      <c r="G269" s="453"/>
      <c r="H269" s="453"/>
      <c r="I269" s="453"/>
      <c r="J269" s="453"/>
      <c r="K269" s="73"/>
      <c r="L269" s="403"/>
      <c r="M269" s="298"/>
      <c r="N269" s="404"/>
      <c r="O269" s="298"/>
      <c r="P269" s="73"/>
      <c r="Q269" s="73"/>
      <c r="R269" s="73"/>
      <c r="S269" s="73"/>
      <c r="T269" s="73"/>
      <c r="U269" s="73"/>
      <c r="V269" s="73"/>
      <c r="W269" s="73"/>
      <c r="X269" s="73"/>
      <c r="Y269" s="73"/>
      <c r="Z269" s="73"/>
      <c r="AA269" s="73"/>
      <c r="AB269" s="73"/>
      <c r="AC269" s="73"/>
    </row>
    <row r="270" spans="4:29" ht="15" customHeight="1" x14ac:dyDescent="0.25">
      <c r="D270" s="73"/>
      <c r="E270" s="298"/>
      <c r="F270" s="298"/>
      <c r="G270" s="453"/>
      <c r="H270" s="453"/>
      <c r="I270" s="453"/>
      <c r="J270" s="453"/>
      <c r="K270" s="73"/>
      <c r="L270" s="403"/>
      <c r="M270" s="298"/>
      <c r="N270" s="404"/>
      <c r="O270" s="298"/>
      <c r="P270" s="73"/>
      <c r="Q270" s="73"/>
      <c r="R270" s="73"/>
      <c r="S270" s="73"/>
      <c r="T270" s="73"/>
      <c r="U270" s="73"/>
      <c r="V270" s="73"/>
      <c r="W270" s="73"/>
      <c r="X270" s="73"/>
      <c r="Y270" s="73"/>
      <c r="Z270" s="73"/>
      <c r="AA270" s="73"/>
      <c r="AB270" s="73"/>
      <c r="AC270" s="73"/>
    </row>
    <row r="271" spans="4:29" ht="15" customHeight="1" x14ac:dyDescent="0.25">
      <c r="D271" s="73"/>
      <c r="E271" s="298"/>
      <c r="F271" s="298"/>
      <c r="G271" s="453"/>
      <c r="H271" s="453"/>
      <c r="I271" s="453"/>
      <c r="J271" s="453"/>
      <c r="K271" s="73"/>
      <c r="L271" s="403"/>
      <c r="M271" s="298"/>
      <c r="N271" s="404"/>
      <c r="O271" s="298"/>
      <c r="P271" s="73"/>
      <c r="Q271" s="73"/>
      <c r="R271" s="73"/>
      <c r="S271" s="73"/>
      <c r="T271" s="73"/>
      <c r="U271" s="73"/>
      <c r="V271" s="73"/>
      <c r="W271" s="73"/>
      <c r="X271" s="73"/>
      <c r="Y271" s="73"/>
      <c r="Z271" s="73"/>
      <c r="AA271" s="73"/>
      <c r="AB271" s="73"/>
      <c r="AC271" s="73"/>
    </row>
    <row r="272" spans="4:29" ht="15" customHeight="1" x14ac:dyDescent="0.25">
      <c r="D272" s="73"/>
      <c r="E272" s="298"/>
      <c r="F272" s="298"/>
      <c r="G272" s="453"/>
      <c r="H272" s="453"/>
      <c r="I272" s="453"/>
      <c r="J272" s="453"/>
      <c r="K272" s="73"/>
      <c r="L272" s="403"/>
      <c r="M272" s="298"/>
      <c r="N272" s="404"/>
      <c r="O272" s="298"/>
      <c r="P272" s="73"/>
      <c r="Q272" s="73"/>
      <c r="R272" s="73"/>
      <c r="S272" s="73"/>
      <c r="T272" s="73"/>
      <c r="U272" s="73"/>
      <c r="V272" s="73"/>
      <c r="W272" s="73"/>
      <c r="X272" s="73"/>
      <c r="Y272" s="73"/>
      <c r="Z272" s="73"/>
      <c r="AA272" s="73"/>
      <c r="AB272" s="73"/>
      <c r="AC272" s="73"/>
    </row>
    <row r="273" spans="4:29" ht="15" customHeight="1" x14ac:dyDescent="0.25">
      <c r="D273" s="73"/>
      <c r="E273" s="298"/>
      <c r="F273" s="298"/>
      <c r="G273" s="453"/>
      <c r="H273" s="453"/>
      <c r="I273" s="453"/>
      <c r="J273" s="453"/>
      <c r="K273" s="73"/>
      <c r="L273" s="403"/>
      <c r="M273" s="298"/>
      <c r="N273" s="404"/>
      <c r="O273" s="298"/>
      <c r="P273" s="73"/>
      <c r="Q273" s="73"/>
      <c r="R273" s="73"/>
      <c r="S273" s="73"/>
      <c r="T273" s="73"/>
      <c r="U273" s="73"/>
      <c r="V273" s="73"/>
      <c r="W273" s="73"/>
      <c r="X273" s="73"/>
      <c r="Y273" s="73"/>
      <c r="Z273" s="73"/>
      <c r="AA273" s="73"/>
      <c r="AB273" s="73"/>
      <c r="AC273" s="73"/>
    </row>
    <row r="274" spans="4:29" ht="15" customHeight="1" x14ac:dyDescent="0.25">
      <c r="D274" s="73"/>
      <c r="E274" s="298"/>
      <c r="F274" s="298"/>
      <c r="G274" s="453"/>
      <c r="H274" s="453"/>
      <c r="I274" s="453"/>
      <c r="J274" s="453"/>
      <c r="K274" s="73"/>
      <c r="L274" s="403"/>
      <c r="M274" s="298"/>
      <c r="N274" s="404"/>
      <c r="O274" s="298"/>
      <c r="P274" s="73"/>
      <c r="Q274" s="73"/>
      <c r="R274" s="73"/>
      <c r="S274" s="73"/>
      <c r="T274" s="73"/>
      <c r="U274" s="73"/>
      <c r="V274" s="73"/>
      <c r="W274" s="73"/>
      <c r="X274" s="73"/>
      <c r="Y274" s="73"/>
      <c r="Z274" s="73"/>
      <c r="AA274" s="73"/>
      <c r="AB274" s="73"/>
      <c r="AC274" s="73"/>
    </row>
    <row r="275" spans="4:29" ht="15" customHeight="1" x14ac:dyDescent="0.25">
      <c r="D275" s="73"/>
      <c r="E275" s="298"/>
      <c r="F275" s="298"/>
      <c r="G275" s="453"/>
      <c r="H275" s="453"/>
      <c r="I275" s="453"/>
      <c r="J275" s="453"/>
      <c r="K275" s="73"/>
      <c r="L275" s="403"/>
      <c r="M275" s="298"/>
      <c r="N275" s="404"/>
      <c r="O275" s="298"/>
      <c r="P275" s="73"/>
      <c r="Q275" s="73"/>
      <c r="R275" s="73"/>
      <c r="S275" s="73"/>
      <c r="T275" s="73"/>
      <c r="U275" s="73"/>
      <c r="V275" s="73"/>
      <c r="W275" s="73"/>
      <c r="X275" s="73"/>
      <c r="Y275" s="73"/>
      <c r="Z275" s="73"/>
      <c r="AA275" s="73"/>
      <c r="AB275" s="73"/>
      <c r="AC275" s="73"/>
    </row>
    <row r="276" spans="4:29" ht="15" customHeight="1" x14ac:dyDescent="0.25">
      <c r="D276" s="73"/>
      <c r="E276" s="298"/>
      <c r="F276" s="298"/>
      <c r="G276" s="453"/>
      <c r="H276" s="453"/>
      <c r="I276" s="453"/>
      <c r="J276" s="453"/>
      <c r="K276" s="73"/>
      <c r="L276" s="403"/>
      <c r="M276" s="298"/>
      <c r="N276" s="404"/>
      <c r="O276" s="298"/>
      <c r="P276" s="73"/>
      <c r="Q276" s="73"/>
      <c r="R276" s="73"/>
      <c r="S276" s="73"/>
      <c r="T276" s="73"/>
      <c r="U276" s="73"/>
      <c r="V276" s="73"/>
      <c r="W276" s="73"/>
      <c r="X276" s="73"/>
      <c r="Y276" s="73"/>
      <c r="Z276" s="73"/>
      <c r="AA276" s="73"/>
      <c r="AB276" s="73"/>
      <c r="AC276" s="73"/>
    </row>
    <row r="277" spans="4:29" ht="15" customHeight="1" x14ac:dyDescent="0.25">
      <c r="D277" s="73"/>
      <c r="E277" s="298"/>
      <c r="F277" s="298"/>
      <c r="G277" s="453"/>
      <c r="H277" s="453"/>
      <c r="I277" s="453"/>
      <c r="J277" s="453"/>
      <c r="K277" s="73"/>
      <c r="L277" s="403"/>
      <c r="M277" s="298"/>
      <c r="N277" s="404"/>
      <c r="O277" s="298"/>
      <c r="P277" s="73"/>
      <c r="Q277" s="73"/>
      <c r="R277" s="73"/>
      <c r="S277" s="73"/>
      <c r="T277" s="73"/>
      <c r="U277" s="73"/>
      <c r="V277" s="73"/>
      <c r="W277" s="73"/>
      <c r="X277" s="73"/>
      <c r="Y277" s="73"/>
      <c r="Z277" s="73"/>
      <c r="AA277" s="73"/>
      <c r="AB277" s="73"/>
      <c r="AC277" s="73"/>
    </row>
    <row r="278" spans="4:29" ht="15" customHeight="1" x14ac:dyDescent="0.25">
      <c r="D278" s="73"/>
      <c r="E278" s="298"/>
      <c r="F278" s="298"/>
      <c r="G278" s="453"/>
      <c r="H278" s="453"/>
      <c r="I278" s="453"/>
      <c r="J278" s="453"/>
      <c r="K278" s="73"/>
      <c r="L278" s="403"/>
      <c r="M278" s="298"/>
      <c r="N278" s="404"/>
      <c r="O278" s="298"/>
      <c r="P278" s="73"/>
      <c r="Q278" s="73"/>
      <c r="R278" s="73"/>
      <c r="S278" s="73"/>
      <c r="T278" s="73"/>
      <c r="U278" s="73"/>
      <c r="V278" s="73"/>
      <c r="W278" s="73"/>
      <c r="X278" s="73"/>
      <c r="Y278" s="73"/>
      <c r="Z278" s="73"/>
      <c r="AA278" s="73"/>
      <c r="AB278" s="73"/>
      <c r="AC278" s="73"/>
    </row>
    <row r="279" spans="4:29" ht="15" customHeight="1" x14ac:dyDescent="0.25">
      <c r="D279" s="73"/>
      <c r="E279" s="298"/>
      <c r="F279" s="298"/>
      <c r="G279" s="453"/>
      <c r="H279" s="453"/>
      <c r="I279" s="453"/>
      <c r="J279" s="453"/>
      <c r="K279" s="73"/>
      <c r="L279" s="403"/>
      <c r="M279" s="298"/>
      <c r="N279" s="404"/>
      <c r="O279" s="298"/>
      <c r="P279" s="73"/>
      <c r="Q279" s="73"/>
      <c r="R279" s="73"/>
      <c r="S279" s="73"/>
      <c r="T279" s="73"/>
      <c r="U279" s="73"/>
      <c r="V279" s="73"/>
      <c r="W279" s="73"/>
      <c r="X279" s="73"/>
      <c r="Y279" s="73"/>
      <c r="Z279" s="73"/>
      <c r="AA279" s="73"/>
      <c r="AB279" s="73"/>
      <c r="AC279" s="73"/>
    </row>
    <row r="280" spans="4:29" ht="15" customHeight="1" x14ac:dyDescent="0.25">
      <c r="D280" s="73"/>
      <c r="E280" s="298"/>
      <c r="F280" s="298"/>
      <c r="G280" s="453"/>
      <c r="H280" s="453"/>
      <c r="I280" s="453"/>
      <c r="J280" s="453"/>
      <c r="K280" s="73"/>
      <c r="L280" s="403"/>
      <c r="M280" s="298"/>
      <c r="N280" s="404"/>
      <c r="O280" s="298"/>
      <c r="P280" s="73"/>
      <c r="Q280" s="73"/>
      <c r="R280" s="73"/>
      <c r="S280" s="73"/>
      <c r="T280" s="73"/>
      <c r="U280" s="73"/>
      <c r="V280" s="73"/>
      <c r="W280" s="73"/>
      <c r="X280" s="73"/>
      <c r="Y280" s="73"/>
      <c r="Z280" s="73"/>
      <c r="AA280" s="73"/>
      <c r="AB280" s="73"/>
      <c r="AC280" s="73"/>
    </row>
    <row r="281" spans="4:29" ht="15" customHeight="1" x14ac:dyDescent="0.25">
      <c r="D281" s="73"/>
      <c r="E281" s="298"/>
      <c r="F281" s="298"/>
      <c r="G281" s="453"/>
      <c r="H281" s="453"/>
      <c r="I281" s="453"/>
      <c r="J281" s="453"/>
      <c r="K281" s="73"/>
      <c r="L281" s="403"/>
      <c r="M281" s="298"/>
      <c r="N281" s="404"/>
      <c r="O281" s="298"/>
      <c r="P281" s="73"/>
      <c r="Q281" s="73"/>
      <c r="R281" s="73"/>
      <c r="S281" s="73"/>
      <c r="T281" s="73"/>
      <c r="U281" s="73"/>
      <c r="V281" s="73"/>
      <c r="W281" s="73"/>
      <c r="X281" s="73"/>
      <c r="Y281" s="73"/>
      <c r="Z281" s="73"/>
      <c r="AA281" s="73"/>
      <c r="AB281" s="73"/>
      <c r="AC281" s="73"/>
    </row>
    <row r="282" spans="4:29" ht="15" customHeight="1" x14ac:dyDescent="0.25">
      <c r="D282" s="73"/>
      <c r="E282" s="298"/>
      <c r="F282" s="298"/>
      <c r="G282" s="453"/>
      <c r="H282" s="453"/>
      <c r="I282" s="453"/>
      <c r="J282" s="453"/>
      <c r="K282" s="73"/>
      <c r="L282" s="403"/>
      <c r="M282" s="298"/>
      <c r="N282" s="404"/>
      <c r="O282" s="298"/>
      <c r="P282" s="73"/>
      <c r="Q282" s="73"/>
      <c r="R282" s="73"/>
      <c r="S282" s="73"/>
      <c r="T282" s="73"/>
      <c r="U282" s="73"/>
      <c r="V282" s="73"/>
      <c r="W282" s="73"/>
      <c r="X282" s="73"/>
      <c r="Y282" s="73"/>
      <c r="Z282" s="73"/>
      <c r="AA282" s="73"/>
      <c r="AB282" s="73"/>
      <c r="AC282" s="73"/>
    </row>
    <row r="283" spans="4:29" ht="15" customHeight="1" x14ac:dyDescent="0.25">
      <c r="D283" s="73"/>
      <c r="E283" s="298"/>
      <c r="F283" s="298"/>
      <c r="G283" s="453"/>
      <c r="H283" s="453"/>
      <c r="I283" s="453"/>
      <c r="J283" s="453"/>
      <c r="K283" s="73"/>
      <c r="L283" s="403"/>
      <c r="M283" s="298"/>
      <c r="N283" s="404"/>
      <c r="O283" s="298"/>
      <c r="P283" s="73"/>
      <c r="Q283" s="73"/>
      <c r="R283" s="73"/>
      <c r="S283" s="73"/>
      <c r="T283" s="73"/>
      <c r="U283" s="73"/>
      <c r="V283" s="73"/>
      <c r="W283" s="73"/>
      <c r="X283" s="73"/>
      <c r="Y283" s="73"/>
      <c r="Z283" s="73"/>
      <c r="AA283" s="73"/>
      <c r="AB283" s="73"/>
      <c r="AC283" s="73"/>
    </row>
    <row r="284" spans="4:29" ht="15" customHeight="1" x14ac:dyDescent="0.25">
      <c r="D284" s="73"/>
      <c r="E284" s="298"/>
      <c r="F284" s="298"/>
      <c r="G284" s="453"/>
      <c r="H284" s="453"/>
      <c r="I284" s="453"/>
      <c r="J284" s="453"/>
      <c r="K284" s="73"/>
      <c r="L284" s="403"/>
      <c r="M284" s="298"/>
      <c r="N284" s="404"/>
      <c r="O284" s="298"/>
      <c r="P284" s="73"/>
      <c r="Q284" s="73"/>
      <c r="R284" s="73"/>
      <c r="S284" s="73"/>
      <c r="T284" s="73"/>
      <c r="U284" s="73"/>
      <c r="V284" s="73"/>
      <c r="W284" s="73"/>
      <c r="X284" s="73"/>
      <c r="Y284" s="73"/>
      <c r="Z284" s="73"/>
      <c r="AA284" s="73"/>
      <c r="AB284" s="73"/>
      <c r="AC284" s="73"/>
    </row>
    <row r="285" spans="4:29" ht="15" customHeight="1" x14ac:dyDescent="0.25">
      <c r="D285" s="73"/>
      <c r="E285" s="298"/>
      <c r="F285" s="298"/>
      <c r="G285" s="453"/>
      <c r="H285" s="453"/>
      <c r="I285" s="453"/>
      <c r="J285" s="453"/>
      <c r="K285" s="73"/>
      <c r="L285" s="403"/>
      <c r="M285" s="298"/>
      <c r="N285" s="404"/>
      <c r="O285" s="298"/>
      <c r="P285" s="73"/>
      <c r="Q285" s="73"/>
      <c r="R285" s="73"/>
      <c r="S285" s="73"/>
      <c r="T285" s="73"/>
      <c r="U285" s="73"/>
      <c r="V285" s="73"/>
      <c r="W285" s="73"/>
      <c r="X285" s="73"/>
      <c r="Y285" s="73"/>
      <c r="Z285" s="73"/>
      <c r="AA285" s="73"/>
      <c r="AB285" s="73"/>
      <c r="AC285" s="73"/>
    </row>
    <row r="286" spans="4:29" ht="15" customHeight="1" x14ac:dyDescent="0.25">
      <c r="D286" s="73"/>
      <c r="E286" s="298"/>
      <c r="F286" s="298"/>
      <c r="G286" s="453"/>
      <c r="H286" s="453"/>
      <c r="I286" s="453"/>
      <c r="J286" s="453"/>
      <c r="K286" s="73"/>
      <c r="L286" s="403"/>
      <c r="M286" s="298"/>
      <c r="N286" s="404"/>
      <c r="O286" s="298"/>
      <c r="P286" s="73"/>
      <c r="Q286" s="73"/>
      <c r="R286" s="73"/>
      <c r="S286" s="73"/>
      <c r="T286" s="73"/>
      <c r="U286" s="73"/>
      <c r="V286" s="73"/>
      <c r="W286" s="73"/>
      <c r="X286" s="73"/>
      <c r="Y286" s="73"/>
      <c r="Z286" s="73"/>
      <c r="AA286" s="73"/>
      <c r="AB286" s="73"/>
      <c r="AC286" s="73"/>
    </row>
    <row r="287" spans="4:29" ht="15" customHeight="1" x14ac:dyDescent="0.25">
      <c r="D287" s="73"/>
      <c r="E287" s="298"/>
      <c r="F287" s="298"/>
      <c r="G287" s="453"/>
      <c r="H287" s="453"/>
      <c r="I287" s="453"/>
      <c r="J287" s="453"/>
      <c r="K287" s="73"/>
      <c r="L287" s="403"/>
      <c r="M287" s="298"/>
      <c r="N287" s="404"/>
      <c r="O287" s="298"/>
      <c r="P287" s="73"/>
      <c r="Q287" s="73"/>
      <c r="R287" s="73"/>
      <c r="S287" s="73"/>
      <c r="T287" s="73"/>
      <c r="U287" s="73"/>
      <c r="V287" s="73"/>
      <c r="W287" s="73"/>
      <c r="X287" s="73"/>
      <c r="Y287" s="73"/>
      <c r="Z287" s="73"/>
      <c r="AA287" s="73"/>
      <c r="AB287" s="73"/>
      <c r="AC287" s="73"/>
    </row>
    <row r="288" spans="4:29" ht="15" customHeight="1" x14ac:dyDescent="0.25">
      <c r="D288" s="73"/>
      <c r="E288" s="298"/>
      <c r="F288" s="298"/>
      <c r="G288" s="453"/>
      <c r="H288" s="453"/>
      <c r="I288" s="453"/>
      <c r="J288" s="453"/>
      <c r="K288" s="73"/>
      <c r="L288" s="403"/>
      <c r="M288" s="298"/>
      <c r="N288" s="404"/>
      <c r="O288" s="298"/>
      <c r="P288" s="73"/>
      <c r="Q288" s="73"/>
      <c r="R288" s="73"/>
      <c r="S288" s="73"/>
      <c r="T288" s="73"/>
      <c r="U288" s="73"/>
      <c r="V288" s="73"/>
      <c r="W288" s="73"/>
      <c r="X288" s="73"/>
      <c r="Y288" s="73"/>
      <c r="Z288" s="73"/>
      <c r="AA288" s="73"/>
      <c r="AB288" s="73"/>
      <c r="AC288" s="73"/>
    </row>
    <row r="289" spans="4:29" ht="15" customHeight="1" x14ac:dyDescent="0.25">
      <c r="D289" s="73"/>
      <c r="E289" s="298"/>
      <c r="F289" s="298"/>
      <c r="G289" s="453"/>
      <c r="H289" s="453"/>
      <c r="I289" s="453"/>
      <c r="J289" s="453"/>
      <c r="K289" s="73"/>
      <c r="L289" s="403"/>
      <c r="M289" s="298"/>
      <c r="N289" s="404"/>
      <c r="O289" s="298"/>
      <c r="P289" s="73"/>
      <c r="Q289" s="73"/>
      <c r="R289" s="73"/>
      <c r="S289" s="73"/>
      <c r="T289" s="73"/>
      <c r="U289" s="73"/>
      <c r="V289" s="73"/>
      <c r="W289" s="73"/>
      <c r="X289" s="73"/>
      <c r="Y289" s="73"/>
      <c r="Z289" s="73"/>
      <c r="AA289" s="73"/>
      <c r="AB289" s="73"/>
      <c r="AC289" s="73"/>
    </row>
    <row r="290" spans="4:29" ht="15" customHeight="1" x14ac:dyDescent="0.25">
      <c r="D290" s="73"/>
      <c r="E290" s="298"/>
      <c r="F290" s="298"/>
      <c r="G290" s="453"/>
      <c r="H290" s="453"/>
      <c r="I290" s="453"/>
      <c r="J290" s="453"/>
      <c r="K290" s="73"/>
      <c r="L290" s="403"/>
      <c r="M290" s="298"/>
      <c r="N290" s="404"/>
      <c r="O290" s="298"/>
      <c r="P290" s="73"/>
      <c r="Q290" s="73"/>
      <c r="R290" s="73"/>
      <c r="S290" s="73"/>
      <c r="T290" s="73"/>
      <c r="U290" s="73"/>
      <c r="V290" s="73"/>
      <c r="W290" s="73"/>
      <c r="X290" s="73"/>
      <c r="Y290" s="73"/>
      <c r="Z290" s="73"/>
      <c r="AA290" s="73"/>
      <c r="AB290" s="73"/>
      <c r="AC290" s="73"/>
    </row>
    <row r="291" spans="4:29" ht="15" customHeight="1" x14ac:dyDescent="0.25">
      <c r="D291" s="73"/>
      <c r="E291" s="298"/>
      <c r="F291" s="298"/>
      <c r="G291" s="453"/>
      <c r="H291" s="453"/>
      <c r="I291" s="453"/>
      <c r="J291" s="453"/>
      <c r="K291" s="73"/>
      <c r="L291" s="403"/>
      <c r="M291" s="298"/>
      <c r="N291" s="404"/>
      <c r="O291" s="298"/>
      <c r="P291" s="73"/>
      <c r="Q291" s="73"/>
      <c r="R291" s="73"/>
      <c r="S291" s="73"/>
      <c r="T291" s="73"/>
      <c r="U291" s="73"/>
      <c r="V291" s="73"/>
      <c r="W291" s="73"/>
      <c r="X291" s="73"/>
      <c r="Y291" s="73"/>
      <c r="Z291" s="73"/>
      <c r="AA291" s="73"/>
      <c r="AB291" s="73"/>
      <c r="AC291" s="73"/>
    </row>
    <row r="292" spans="4:29" ht="15" customHeight="1" x14ac:dyDescent="0.25">
      <c r="D292" s="73"/>
      <c r="E292" s="298"/>
      <c r="F292" s="298"/>
      <c r="G292" s="453"/>
      <c r="H292" s="453"/>
      <c r="I292" s="453"/>
      <c r="J292" s="453"/>
      <c r="K292" s="73"/>
      <c r="L292" s="403"/>
      <c r="M292" s="298"/>
      <c r="N292" s="404"/>
      <c r="O292" s="298"/>
      <c r="P292" s="73"/>
      <c r="Q292" s="73"/>
      <c r="R292" s="73"/>
      <c r="S292" s="73"/>
      <c r="T292" s="73"/>
      <c r="U292" s="73"/>
      <c r="V292" s="73"/>
      <c r="W292" s="73"/>
      <c r="X292" s="73"/>
      <c r="Y292" s="73"/>
      <c r="Z292" s="73"/>
      <c r="AA292" s="73"/>
      <c r="AB292" s="73"/>
      <c r="AC292" s="73"/>
    </row>
    <row r="293" spans="4:29" ht="15" customHeight="1" x14ac:dyDescent="0.25">
      <c r="D293" s="73"/>
      <c r="E293" s="298"/>
      <c r="F293" s="298"/>
      <c r="G293" s="453"/>
      <c r="H293" s="453"/>
      <c r="I293" s="453"/>
      <c r="J293" s="453"/>
      <c r="K293" s="73"/>
      <c r="L293" s="403"/>
      <c r="M293" s="298"/>
      <c r="N293" s="404"/>
      <c r="O293" s="298"/>
      <c r="P293" s="73"/>
      <c r="Q293" s="73"/>
      <c r="R293" s="73"/>
      <c r="S293" s="73"/>
      <c r="T293" s="73"/>
      <c r="U293" s="73"/>
      <c r="V293" s="73"/>
      <c r="W293" s="73"/>
      <c r="X293" s="73"/>
      <c r="Y293" s="73"/>
      <c r="Z293" s="73"/>
      <c r="AA293" s="73"/>
      <c r="AB293" s="73"/>
      <c r="AC293" s="73"/>
    </row>
    <row r="294" spans="4:29" ht="15" customHeight="1" x14ac:dyDescent="0.25">
      <c r="D294" s="73"/>
      <c r="E294" s="298"/>
      <c r="F294" s="298"/>
      <c r="G294" s="453"/>
      <c r="H294" s="453"/>
      <c r="I294" s="453"/>
      <c r="J294" s="453"/>
      <c r="K294" s="73"/>
      <c r="L294" s="403"/>
      <c r="M294" s="298"/>
      <c r="N294" s="404"/>
      <c r="O294" s="298"/>
      <c r="P294" s="73"/>
      <c r="Q294" s="73"/>
      <c r="R294" s="73"/>
      <c r="S294" s="73"/>
      <c r="T294" s="73"/>
      <c r="U294" s="73"/>
      <c r="V294" s="73"/>
      <c r="W294" s="73"/>
      <c r="X294" s="73"/>
      <c r="Y294" s="73"/>
      <c r="Z294" s="73"/>
      <c r="AA294" s="73"/>
      <c r="AB294" s="73"/>
      <c r="AC294" s="73"/>
    </row>
    <row r="295" spans="4:29" ht="15" customHeight="1" x14ac:dyDescent="0.25">
      <c r="D295" s="73"/>
      <c r="E295" s="298"/>
      <c r="F295" s="298"/>
      <c r="G295" s="453"/>
      <c r="H295" s="453"/>
      <c r="I295" s="453"/>
      <c r="J295" s="453"/>
      <c r="K295" s="73"/>
      <c r="L295" s="403"/>
      <c r="M295" s="298"/>
      <c r="N295" s="404"/>
      <c r="O295" s="298"/>
      <c r="P295" s="73"/>
      <c r="Q295" s="73"/>
      <c r="R295" s="73"/>
      <c r="S295" s="73"/>
      <c r="T295" s="73"/>
      <c r="U295" s="73"/>
      <c r="V295" s="73"/>
      <c r="W295" s="73"/>
      <c r="X295" s="73"/>
      <c r="Y295" s="73"/>
      <c r="Z295" s="73"/>
      <c r="AA295" s="73"/>
      <c r="AB295" s="73"/>
      <c r="AC295" s="73"/>
    </row>
    <row r="296" spans="4:29" ht="15" customHeight="1" x14ac:dyDescent="0.25">
      <c r="D296" s="73"/>
      <c r="E296" s="298"/>
      <c r="F296" s="298"/>
      <c r="G296" s="453"/>
      <c r="H296" s="453"/>
      <c r="I296" s="453"/>
      <c r="J296" s="453"/>
      <c r="K296" s="73"/>
      <c r="L296" s="403"/>
      <c r="M296" s="298"/>
      <c r="N296" s="404"/>
      <c r="O296" s="298"/>
      <c r="P296" s="73"/>
      <c r="Q296" s="73"/>
      <c r="R296" s="73"/>
      <c r="S296" s="73"/>
      <c r="T296" s="73"/>
      <c r="U296" s="73"/>
      <c r="V296" s="73"/>
      <c r="W296" s="73"/>
      <c r="X296" s="73"/>
      <c r="Y296" s="73"/>
      <c r="Z296" s="73"/>
      <c r="AA296" s="73"/>
      <c r="AB296" s="73"/>
      <c r="AC296" s="73"/>
    </row>
    <row r="297" spans="4:29" ht="15" customHeight="1" x14ac:dyDescent="0.25">
      <c r="D297" s="73"/>
      <c r="E297" s="298"/>
      <c r="F297" s="298"/>
      <c r="G297" s="453"/>
      <c r="H297" s="453"/>
      <c r="I297" s="453"/>
      <c r="J297" s="453"/>
      <c r="K297" s="73"/>
      <c r="L297" s="403"/>
      <c r="M297" s="298"/>
      <c r="N297" s="404"/>
      <c r="O297" s="298"/>
      <c r="P297" s="73"/>
      <c r="Q297" s="73"/>
      <c r="R297" s="73"/>
      <c r="S297" s="73"/>
      <c r="T297" s="73"/>
      <c r="U297" s="73"/>
      <c r="V297" s="73"/>
      <c r="W297" s="73"/>
      <c r="X297" s="73"/>
      <c r="Y297" s="73"/>
      <c r="Z297" s="73"/>
      <c r="AA297" s="73"/>
      <c r="AB297" s="73"/>
      <c r="AC297" s="73"/>
    </row>
    <row r="298" spans="4:29" ht="15" customHeight="1" x14ac:dyDescent="0.25">
      <c r="D298" s="73"/>
      <c r="E298" s="298"/>
      <c r="F298" s="298"/>
      <c r="G298" s="453"/>
      <c r="H298" s="453"/>
      <c r="I298" s="453"/>
      <c r="J298" s="453"/>
      <c r="K298" s="73"/>
      <c r="L298" s="403"/>
      <c r="M298" s="298"/>
      <c r="N298" s="404"/>
      <c r="O298" s="298"/>
      <c r="P298" s="73"/>
      <c r="Q298" s="73"/>
      <c r="R298" s="73"/>
      <c r="S298" s="73"/>
      <c r="T298" s="73"/>
      <c r="U298" s="73"/>
      <c r="V298" s="73"/>
      <c r="W298" s="73"/>
      <c r="X298" s="73"/>
      <c r="Y298" s="73"/>
      <c r="Z298" s="73"/>
      <c r="AA298" s="73"/>
      <c r="AB298" s="73"/>
      <c r="AC298" s="73"/>
    </row>
    <row r="299" spans="4:29" ht="15" customHeight="1" x14ac:dyDescent="0.25">
      <c r="D299" s="73"/>
      <c r="E299" s="298"/>
      <c r="F299" s="298"/>
      <c r="G299" s="453"/>
      <c r="H299" s="453"/>
      <c r="I299" s="453"/>
      <c r="J299" s="453"/>
      <c r="K299" s="73"/>
      <c r="L299" s="403"/>
      <c r="M299" s="298"/>
      <c r="N299" s="404"/>
      <c r="O299" s="298"/>
      <c r="P299" s="73"/>
      <c r="Q299" s="73"/>
      <c r="R299" s="73"/>
      <c r="S299" s="73"/>
      <c r="T299" s="73"/>
      <c r="U299" s="73"/>
      <c r="V299" s="73"/>
      <c r="W299" s="73"/>
      <c r="X299" s="73"/>
      <c r="Y299" s="73"/>
      <c r="Z299" s="73"/>
      <c r="AA299" s="73"/>
      <c r="AB299" s="73"/>
      <c r="AC299" s="73"/>
    </row>
    <row r="300" spans="4:29" ht="15" customHeight="1" x14ac:dyDescent="0.25">
      <c r="D300" s="73"/>
      <c r="E300" s="298"/>
      <c r="F300" s="298"/>
      <c r="G300" s="453"/>
      <c r="H300" s="453"/>
      <c r="I300" s="453"/>
      <c r="J300" s="453"/>
      <c r="K300" s="73"/>
      <c r="L300" s="403"/>
      <c r="M300" s="298"/>
      <c r="N300" s="404"/>
      <c r="O300" s="298"/>
      <c r="P300" s="73"/>
      <c r="Q300" s="73"/>
      <c r="R300" s="73"/>
      <c r="S300" s="73"/>
      <c r="T300" s="73"/>
      <c r="U300" s="73"/>
      <c r="V300" s="73"/>
      <c r="W300" s="73"/>
      <c r="X300" s="73"/>
      <c r="Y300" s="73"/>
      <c r="Z300" s="73"/>
      <c r="AA300" s="73"/>
      <c r="AB300" s="73"/>
      <c r="AC300" s="73"/>
    </row>
    <row r="301" spans="4:29" ht="15" customHeight="1" x14ac:dyDescent="0.25">
      <c r="D301" s="73"/>
      <c r="E301" s="298"/>
      <c r="F301" s="298"/>
      <c r="G301" s="453"/>
      <c r="H301" s="453"/>
      <c r="I301" s="453"/>
      <c r="J301" s="453"/>
      <c r="K301" s="73"/>
      <c r="L301" s="403"/>
      <c r="M301" s="298"/>
      <c r="N301" s="404"/>
      <c r="O301" s="298"/>
      <c r="P301" s="73"/>
      <c r="Q301" s="73"/>
      <c r="R301" s="73"/>
      <c r="S301" s="73"/>
      <c r="T301" s="73"/>
      <c r="U301" s="73"/>
      <c r="V301" s="73"/>
      <c r="W301" s="73"/>
      <c r="X301" s="73"/>
      <c r="Y301" s="73"/>
      <c r="Z301" s="73"/>
      <c r="AA301" s="73"/>
      <c r="AB301" s="73"/>
      <c r="AC301" s="73"/>
    </row>
    <row r="302" spans="4:29" ht="15" customHeight="1" x14ac:dyDescent="0.25">
      <c r="D302" s="73"/>
      <c r="E302" s="298"/>
      <c r="F302" s="298"/>
      <c r="G302" s="453"/>
      <c r="H302" s="453"/>
      <c r="I302" s="453"/>
      <c r="J302" s="453"/>
      <c r="K302" s="73"/>
      <c r="L302" s="403"/>
      <c r="M302" s="298"/>
      <c r="N302" s="404"/>
      <c r="O302" s="298"/>
      <c r="P302" s="73"/>
      <c r="Q302" s="73"/>
      <c r="R302" s="73"/>
      <c r="S302" s="73"/>
      <c r="T302" s="73"/>
      <c r="U302" s="73"/>
      <c r="V302" s="73"/>
      <c r="W302" s="73"/>
      <c r="X302" s="73"/>
      <c r="Y302" s="73"/>
      <c r="Z302" s="73"/>
      <c r="AA302" s="73"/>
      <c r="AB302" s="73"/>
      <c r="AC302" s="73"/>
    </row>
    <row r="303" spans="4:29" ht="15" customHeight="1" x14ac:dyDescent="0.25">
      <c r="D303" s="73"/>
      <c r="E303" s="298"/>
      <c r="F303" s="298"/>
      <c r="G303" s="453"/>
      <c r="H303" s="453"/>
      <c r="I303" s="453"/>
      <c r="J303" s="453"/>
      <c r="K303" s="73"/>
      <c r="L303" s="403"/>
      <c r="M303" s="298"/>
      <c r="N303" s="404"/>
      <c r="O303" s="298"/>
      <c r="P303" s="73"/>
      <c r="Q303" s="73"/>
      <c r="R303" s="73"/>
      <c r="S303" s="73"/>
      <c r="T303" s="73"/>
      <c r="U303" s="73"/>
      <c r="V303" s="73"/>
      <c r="W303" s="73"/>
      <c r="X303" s="73"/>
      <c r="Y303" s="73"/>
      <c r="Z303" s="73"/>
      <c r="AA303" s="73"/>
      <c r="AB303" s="73"/>
      <c r="AC303" s="73"/>
    </row>
    <row r="304" spans="4:29" ht="15" customHeight="1" x14ac:dyDescent="0.25">
      <c r="D304" s="73"/>
      <c r="E304" s="298"/>
      <c r="F304" s="298"/>
      <c r="G304" s="453"/>
      <c r="H304" s="453"/>
      <c r="I304" s="453"/>
      <c r="J304" s="453"/>
      <c r="K304" s="73"/>
      <c r="L304" s="403"/>
      <c r="M304" s="298"/>
      <c r="N304" s="404"/>
      <c r="O304" s="298"/>
      <c r="P304" s="73"/>
      <c r="Q304" s="73"/>
      <c r="R304" s="73"/>
      <c r="S304" s="73"/>
      <c r="T304" s="73"/>
      <c r="U304" s="73"/>
      <c r="V304" s="73"/>
      <c r="W304" s="73"/>
      <c r="X304" s="73"/>
      <c r="Y304" s="73"/>
      <c r="Z304" s="73"/>
      <c r="AA304" s="73"/>
      <c r="AB304" s="73"/>
      <c r="AC304" s="73"/>
    </row>
    <row r="305" spans="4:29" ht="15" customHeight="1" x14ac:dyDescent="0.25">
      <c r="D305" s="73"/>
      <c r="E305" s="298"/>
      <c r="F305" s="298"/>
      <c r="G305" s="453"/>
      <c r="H305" s="453"/>
      <c r="I305" s="453"/>
      <c r="J305" s="453"/>
      <c r="K305" s="73"/>
      <c r="L305" s="403"/>
      <c r="M305" s="298"/>
      <c r="N305" s="404"/>
      <c r="O305" s="298"/>
      <c r="P305" s="73"/>
      <c r="Q305" s="73"/>
      <c r="R305" s="73"/>
      <c r="S305" s="73"/>
      <c r="T305" s="73"/>
      <c r="U305" s="73"/>
      <c r="V305" s="73"/>
      <c r="W305" s="73"/>
      <c r="X305" s="73"/>
      <c r="Y305" s="73"/>
      <c r="Z305" s="73"/>
      <c r="AA305" s="73"/>
      <c r="AB305" s="73"/>
      <c r="AC305" s="73"/>
    </row>
    <row r="306" spans="4:29" ht="15" customHeight="1" x14ac:dyDescent="0.25">
      <c r="D306" s="73"/>
      <c r="E306" s="298"/>
      <c r="F306" s="298"/>
      <c r="G306" s="453"/>
      <c r="H306" s="453"/>
      <c r="I306" s="453"/>
      <c r="J306" s="453"/>
      <c r="K306" s="73"/>
      <c r="L306" s="403"/>
      <c r="M306" s="298"/>
      <c r="N306" s="404"/>
      <c r="O306" s="298"/>
      <c r="P306" s="73"/>
      <c r="Q306" s="73"/>
      <c r="R306" s="73"/>
      <c r="S306" s="73"/>
      <c r="T306" s="73"/>
      <c r="U306" s="73"/>
      <c r="V306" s="73"/>
      <c r="W306" s="73"/>
      <c r="X306" s="73"/>
      <c r="Y306" s="73"/>
      <c r="Z306" s="73"/>
      <c r="AA306" s="73"/>
      <c r="AB306" s="73"/>
      <c r="AC306" s="73"/>
    </row>
    <row r="307" spans="4:29" ht="15" customHeight="1" x14ac:dyDescent="0.25">
      <c r="D307" s="73"/>
      <c r="E307" s="298"/>
      <c r="F307" s="298"/>
      <c r="G307" s="453"/>
      <c r="H307" s="453"/>
      <c r="I307" s="453"/>
      <c r="J307" s="453"/>
      <c r="K307" s="73"/>
      <c r="L307" s="403"/>
      <c r="M307" s="298"/>
      <c r="N307" s="404"/>
      <c r="O307" s="298"/>
      <c r="P307" s="73"/>
      <c r="Q307" s="73"/>
      <c r="R307" s="73"/>
      <c r="S307" s="73"/>
      <c r="T307" s="73"/>
      <c r="U307" s="73"/>
      <c r="V307" s="73"/>
      <c r="W307" s="73"/>
      <c r="X307" s="73"/>
      <c r="Y307" s="73"/>
      <c r="Z307" s="73"/>
      <c r="AA307" s="73"/>
      <c r="AB307" s="73"/>
      <c r="AC307" s="73"/>
    </row>
    <row r="308" spans="4:29" ht="15" customHeight="1" x14ac:dyDescent="0.25">
      <c r="D308" s="73"/>
      <c r="E308" s="298"/>
      <c r="F308" s="298"/>
      <c r="G308" s="453"/>
      <c r="H308" s="453"/>
      <c r="I308" s="453"/>
      <c r="J308" s="453"/>
      <c r="K308" s="73"/>
      <c r="L308" s="403"/>
      <c r="M308" s="298"/>
      <c r="N308" s="404"/>
      <c r="O308" s="298"/>
      <c r="P308" s="73"/>
      <c r="Q308" s="73"/>
      <c r="R308" s="73"/>
      <c r="S308" s="73"/>
      <c r="T308" s="73"/>
      <c r="U308" s="73"/>
      <c r="V308" s="73"/>
      <c r="W308" s="73"/>
      <c r="X308" s="73"/>
      <c r="Y308" s="73"/>
      <c r="Z308" s="73"/>
      <c r="AA308" s="73"/>
      <c r="AB308" s="73"/>
      <c r="AC308" s="73"/>
    </row>
    <row r="309" spans="4:29" ht="15" customHeight="1" x14ac:dyDescent="0.25">
      <c r="D309" s="73"/>
      <c r="E309" s="298"/>
      <c r="F309" s="298"/>
      <c r="G309" s="453"/>
      <c r="H309" s="453"/>
      <c r="I309" s="453"/>
      <c r="J309" s="453"/>
      <c r="K309" s="73"/>
      <c r="L309" s="403"/>
      <c r="M309" s="298"/>
      <c r="N309" s="404"/>
      <c r="O309" s="298"/>
      <c r="P309" s="73"/>
      <c r="Q309" s="73"/>
      <c r="R309" s="73"/>
      <c r="S309" s="73"/>
      <c r="T309" s="73"/>
      <c r="U309" s="73"/>
      <c r="V309" s="73"/>
      <c r="W309" s="73"/>
      <c r="X309" s="73"/>
      <c r="Y309" s="73"/>
      <c r="Z309" s="73"/>
      <c r="AA309" s="73"/>
      <c r="AB309" s="73"/>
      <c r="AC309" s="73"/>
    </row>
    <row r="310" spans="4:29" ht="15" customHeight="1" x14ac:dyDescent="0.25">
      <c r="D310" s="73"/>
      <c r="E310" s="298"/>
      <c r="F310" s="298"/>
      <c r="G310" s="453"/>
      <c r="H310" s="453"/>
      <c r="I310" s="453"/>
      <c r="J310" s="453"/>
      <c r="K310" s="73"/>
      <c r="L310" s="403"/>
      <c r="M310" s="298"/>
      <c r="N310" s="404"/>
      <c r="O310" s="298"/>
      <c r="P310" s="73"/>
      <c r="Q310" s="73"/>
      <c r="R310" s="73"/>
      <c r="S310" s="73"/>
      <c r="T310" s="73"/>
      <c r="U310" s="73"/>
      <c r="V310" s="73"/>
      <c r="W310" s="73"/>
      <c r="X310" s="73"/>
      <c r="Y310" s="73"/>
      <c r="Z310" s="73"/>
      <c r="AA310" s="73"/>
      <c r="AB310" s="73"/>
      <c r="AC310" s="73"/>
    </row>
    <row r="311" spans="4:29" ht="15" customHeight="1" x14ac:dyDescent="0.25">
      <c r="D311" s="73"/>
      <c r="E311" s="298"/>
      <c r="F311" s="298"/>
      <c r="G311" s="453"/>
      <c r="H311" s="453"/>
      <c r="I311" s="453"/>
      <c r="J311" s="453"/>
      <c r="K311" s="73"/>
      <c r="L311" s="403"/>
      <c r="M311" s="298"/>
      <c r="N311" s="404"/>
      <c r="O311" s="298"/>
      <c r="P311" s="73"/>
      <c r="Q311" s="73"/>
      <c r="R311" s="73"/>
      <c r="S311" s="73"/>
      <c r="T311" s="73"/>
      <c r="U311" s="73"/>
      <c r="V311" s="73"/>
      <c r="W311" s="73"/>
      <c r="X311" s="73"/>
      <c r="Y311" s="73"/>
      <c r="Z311" s="73"/>
      <c r="AA311" s="73"/>
      <c r="AB311" s="73"/>
      <c r="AC311" s="73"/>
    </row>
    <row r="312" spans="4:29" ht="15" customHeight="1" x14ac:dyDescent="0.25">
      <c r="D312" s="73"/>
      <c r="E312" s="298"/>
      <c r="F312" s="298"/>
      <c r="G312" s="453"/>
      <c r="H312" s="453"/>
      <c r="I312" s="453"/>
      <c r="J312" s="453"/>
      <c r="K312" s="73"/>
      <c r="L312" s="403"/>
      <c r="M312" s="298"/>
      <c r="N312" s="404"/>
      <c r="O312" s="298"/>
      <c r="P312" s="73"/>
      <c r="Q312" s="73"/>
      <c r="R312" s="73"/>
      <c r="S312" s="73"/>
      <c r="T312" s="73"/>
      <c r="U312" s="73"/>
      <c r="V312" s="73"/>
      <c r="W312" s="73"/>
      <c r="X312" s="73"/>
      <c r="Y312" s="73"/>
      <c r="Z312" s="73"/>
      <c r="AA312" s="73"/>
      <c r="AB312" s="73"/>
      <c r="AC312" s="73"/>
    </row>
    <row r="313" spans="4:29" ht="15" customHeight="1" x14ac:dyDescent="0.25">
      <c r="D313" s="73"/>
      <c r="E313" s="298"/>
      <c r="F313" s="298"/>
      <c r="G313" s="453"/>
      <c r="H313" s="453"/>
      <c r="I313" s="453"/>
      <c r="J313" s="453"/>
      <c r="K313" s="73"/>
      <c r="L313" s="403"/>
      <c r="M313" s="298"/>
      <c r="N313" s="404"/>
      <c r="O313" s="298"/>
      <c r="P313" s="73"/>
      <c r="Q313" s="73"/>
      <c r="R313" s="73"/>
      <c r="S313" s="73"/>
      <c r="T313" s="73"/>
      <c r="U313" s="73"/>
      <c r="V313" s="73"/>
      <c r="W313" s="73"/>
      <c r="X313" s="73"/>
      <c r="Y313" s="73"/>
      <c r="Z313" s="73"/>
      <c r="AA313" s="73"/>
      <c r="AB313" s="73"/>
      <c r="AC313" s="73"/>
    </row>
    <row r="314" spans="4:29" ht="15" customHeight="1" x14ac:dyDescent="0.25">
      <c r="D314" s="73"/>
      <c r="E314" s="298"/>
      <c r="F314" s="298"/>
      <c r="G314" s="453"/>
      <c r="H314" s="453"/>
      <c r="I314" s="453"/>
      <c r="J314" s="453"/>
      <c r="K314" s="73"/>
      <c r="L314" s="403"/>
      <c r="M314" s="298"/>
      <c r="N314" s="404"/>
      <c r="O314" s="298"/>
      <c r="P314" s="73"/>
      <c r="Q314" s="73"/>
      <c r="R314" s="73"/>
      <c r="S314" s="73"/>
      <c r="T314" s="73"/>
      <c r="U314" s="73"/>
      <c r="V314" s="73"/>
      <c r="W314" s="73"/>
      <c r="X314" s="73"/>
      <c r="Y314" s="73"/>
      <c r="Z314" s="73"/>
      <c r="AA314" s="73"/>
      <c r="AB314" s="73"/>
      <c r="AC314" s="73"/>
    </row>
    <row r="315" spans="4:29" ht="15" customHeight="1" x14ac:dyDescent="0.25">
      <c r="D315" s="73"/>
      <c r="E315" s="298"/>
      <c r="F315" s="298"/>
      <c r="G315" s="453"/>
      <c r="H315" s="453"/>
      <c r="I315" s="453"/>
      <c r="J315" s="453"/>
      <c r="K315" s="73"/>
      <c r="L315" s="403"/>
      <c r="M315" s="298"/>
      <c r="N315" s="404"/>
      <c r="O315" s="298"/>
      <c r="P315" s="73"/>
      <c r="Q315" s="73"/>
      <c r="R315" s="73"/>
      <c r="S315" s="73"/>
      <c r="T315" s="73"/>
      <c r="U315" s="73"/>
      <c r="V315" s="73"/>
      <c r="W315" s="73"/>
      <c r="X315" s="73"/>
      <c r="Y315" s="73"/>
      <c r="Z315" s="73"/>
      <c r="AA315" s="73"/>
      <c r="AB315" s="73"/>
      <c r="AC315" s="73"/>
    </row>
    <row r="316" spans="4:29" ht="15" customHeight="1" x14ac:dyDescent="0.25">
      <c r="D316" s="73"/>
      <c r="E316" s="298"/>
      <c r="F316" s="298"/>
      <c r="G316" s="453"/>
      <c r="H316" s="453"/>
      <c r="I316" s="453"/>
      <c r="J316" s="453"/>
      <c r="K316" s="73"/>
      <c r="L316" s="403"/>
      <c r="M316" s="298"/>
      <c r="N316" s="404"/>
      <c r="O316" s="298"/>
      <c r="P316" s="73"/>
      <c r="Q316" s="73"/>
      <c r="R316" s="73"/>
      <c r="S316" s="73"/>
      <c r="T316" s="73"/>
      <c r="U316" s="73"/>
      <c r="V316" s="73"/>
      <c r="W316" s="73"/>
      <c r="X316" s="73"/>
      <c r="Y316" s="73"/>
      <c r="Z316" s="73"/>
      <c r="AA316" s="73"/>
      <c r="AB316" s="73"/>
      <c r="AC316" s="73"/>
    </row>
    <row r="317" spans="4:29" ht="15" customHeight="1" x14ac:dyDescent="0.25">
      <c r="D317" s="73"/>
      <c r="E317" s="298"/>
      <c r="F317" s="298"/>
      <c r="G317" s="453"/>
      <c r="H317" s="453"/>
      <c r="I317" s="453"/>
      <c r="J317" s="453"/>
      <c r="K317" s="73"/>
      <c r="L317" s="403"/>
      <c r="M317" s="298"/>
      <c r="N317" s="404"/>
      <c r="O317" s="298"/>
      <c r="P317" s="73"/>
      <c r="Q317" s="73"/>
      <c r="R317" s="73"/>
      <c r="S317" s="73"/>
      <c r="T317" s="73"/>
      <c r="U317" s="73"/>
      <c r="V317" s="73"/>
      <c r="W317" s="73"/>
      <c r="X317" s="73"/>
      <c r="Y317" s="73"/>
      <c r="Z317" s="73"/>
      <c r="AA317" s="73"/>
      <c r="AB317" s="73"/>
      <c r="AC317" s="73"/>
    </row>
    <row r="318" spans="4:29" ht="15" customHeight="1" x14ac:dyDescent="0.25">
      <c r="D318" s="73"/>
      <c r="E318" s="298"/>
      <c r="F318" s="298"/>
      <c r="G318" s="453"/>
      <c r="H318" s="453"/>
      <c r="I318" s="453"/>
      <c r="J318" s="453"/>
      <c r="K318" s="73"/>
      <c r="L318" s="403"/>
      <c r="M318" s="298"/>
      <c r="N318" s="404"/>
      <c r="O318" s="298"/>
      <c r="P318" s="73"/>
      <c r="Q318" s="73"/>
      <c r="R318" s="73"/>
      <c r="S318" s="73"/>
      <c r="T318" s="73"/>
      <c r="U318" s="73"/>
      <c r="V318" s="73"/>
      <c r="W318" s="73"/>
      <c r="X318" s="73"/>
      <c r="Y318" s="73"/>
      <c r="Z318" s="73"/>
      <c r="AA318" s="73"/>
      <c r="AB318" s="73"/>
      <c r="AC318" s="73"/>
    </row>
    <row r="319" spans="4:29" ht="15" customHeight="1" x14ac:dyDescent="0.25">
      <c r="D319" s="73"/>
      <c r="E319" s="298"/>
      <c r="F319" s="298"/>
      <c r="G319" s="453"/>
      <c r="H319" s="453"/>
      <c r="I319" s="453"/>
      <c r="J319" s="453"/>
      <c r="K319" s="73"/>
      <c r="L319" s="403"/>
      <c r="M319" s="298"/>
      <c r="N319" s="404"/>
      <c r="O319" s="298"/>
      <c r="P319" s="73"/>
      <c r="Q319" s="73"/>
      <c r="R319" s="73"/>
      <c r="S319" s="73"/>
      <c r="T319" s="73"/>
      <c r="U319" s="73"/>
      <c r="V319" s="73"/>
      <c r="W319" s="73"/>
      <c r="X319" s="73"/>
      <c r="Y319" s="73"/>
      <c r="Z319" s="73"/>
      <c r="AA319" s="73"/>
      <c r="AB319" s="73"/>
      <c r="AC319" s="73"/>
    </row>
    <row r="320" spans="4:29" ht="15" customHeight="1" x14ac:dyDescent="0.25">
      <c r="D320" s="73"/>
      <c r="E320" s="298"/>
      <c r="F320" s="298"/>
      <c r="G320" s="453"/>
      <c r="H320" s="453"/>
      <c r="I320" s="453"/>
      <c r="J320" s="453"/>
      <c r="K320" s="73"/>
      <c r="L320" s="403"/>
      <c r="M320" s="298"/>
      <c r="N320" s="404"/>
      <c r="O320" s="298"/>
      <c r="P320" s="73"/>
      <c r="Q320" s="73"/>
      <c r="R320" s="73"/>
      <c r="S320" s="73"/>
      <c r="T320" s="73"/>
      <c r="U320" s="73"/>
      <c r="V320" s="73"/>
      <c r="W320" s="73"/>
      <c r="X320" s="73"/>
      <c r="Y320" s="73"/>
      <c r="Z320" s="73"/>
      <c r="AA320" s="73"/>
      <c r="AB320" s="73"/>
      <c r="AC320" s="73"/>
    </row>
    <row r="321" spans="4:29" ht="15" customHeight="1" x14ac:dyDescent="0.25">
      <c r="D321" s="73"/>
      <c r="E321" s="298"/>
      <c r="F321" s="298"/>
      <c r="G321" s="453"/>
      <c r="H321" s="453"/>
      <c r="I321" s="453"/>
      <c r="J321" s="453"/>
      <c r="K321" s="73"/>
      <c r="L321" s="403"/>
      <c r="M321" s="298"/>
      <c r="N321" s="404"/>
      <c r="O321" s="298"/>
      <c r="P321" s="73"/>
      <c r="Q321" s="73"/>
      <c r="R321" s="73"/>
      <c r="S321" s="73"/>
      <c r="T321" s="73"/>
      <c r="U321" s="73"/>
      <c r="V321" s="73"/>
      <c r="W321" s="73"/>
      <c r="X321" s="73"/>
      <c r="Y321" s="73"/>
      <c r="Z321" s="73"/>
      <c r="AA321" s="73"/>
      <c r="AB321" s="73"/>
      <c r="AC321" s="73"/>
    </row>
    <row r="322" spans="4:29" ht="15" customHeight="1" x14ac:dyDescent="0.25">
      <c r="D322" s="73"/>
      <c r="E322" s="298"/>
      <c r="F322" s="298"/>
      <c r="G322" s="453"/>
      <c r="H322" s="453"/>
      <c r="I322" s="453"/>
      <c r="J322" s="453"/>
      <c r="K322" s="73"/>
      <c r="L322" s="403"/>
      <c r="M322" s="298"/>
      <c r="N322" s="404"/>
      <c r="O322" s="298"/>
      <c r="P322" s="73"/>
      <c r="Q322" s="73"/>
      <c r="R322" s="73"/>
      <c r="S322" s="73"/>
      <c r="T322" s="73"/>
      <c r="U322" s="73"/>
      <c r="V322" s="73"/>
      <c r="W322" s="73"/>
      <c r="X322" s="73"/>
      <c r="Y322" s="73"/>
      <c r="Z322" s="73"/>
      <c r="AA322" s="73"/>
      <c r="AB322" s="73"/>
      <c r="AC322" s="73"/>
    </row>
    <row r="323" spans="4:29" ht="15" customHeight="1" x14ac:dyDescent="0.25">
      <c r="D323" s="73"/>
      <c r="E323" s="298"/>
      <c r="F323" s="298"/>
      <c r="G323" s="453"/>
      <c r="H323" s="453"/>
      <c r="I323" s="453"/>
      <c r="J323" s="453"/>
      <c r="K323" s="73"/>
      <c r="L323" s="403"/>
      <c r="M323" s="298"/>
      <c r="N323" s="404"/>
      <c r="O323" s="298"/>
      <c r="P323" s="73"/>
      <c r="Q323" s="73"/>
      <c r="R323" s="73"/>
      <c r="S323" s="73"/>
      <c r="T323" s="73"/>
      <c r="U323" s="73"/>
      <c r="V323" s="73"/>
      <c r="W323" s="73"/>
      <c r="X323" s="73"/>
      <c r="Y323" s="73"/>
      <c r="Z323" s="73"/>
      <c r="AA323" s="73"/>
      <c r="AB323" s="73"/>
      <c r="AC323" s="73"/>
    </row>
    <row r="324" spans="4:29" ht="15" customHeight="1" x14ac:dyDescent="0.25">
      <c r="D324" s="73"/>
      <c r="E324" s="298"/>
      <c r="F324" s="298"/>
      <c r="G324" s="453"/>
      <c r="H324" s="453"/>
      <c r="I324" s="453"/>
      <c r="J324" s="453"/>
      <c r="K324" s="73"/>
      <c r="L324" s="403"/>
      <c r="M324" s="298"/>
      <c r="N324" s="404"/>
      <c r="O324" s="298"/>
      <c r="P324" s="73"/>
      <c r="Q324" s="73"/>
      <c r="R324" s="73"/>
      <c r="S324" s="73"/>
      <c r="T324" s="73"/>
      <c r="U324" s="73"/>
      <c r="V324" s="73"/>
      <c r="W324" s="73"/>
      <c r="X324" s="73"/>
      <c r="Y324" s="73"/>
      <c r="Z324" s="73"/>
      <c r="AA324" s="73"/>
      <c r="AB324" s="73"/>
      <c r="AC324" s="73"/>
    </row>
    <row r="325" spans="4:29" ht="15" customHeight="1" x14ac:dyDescent="0.25">
      <c r="D325" s="73"/>
      <c r="E325" s="298"/>
      <c r="F325" s="298"/>
      <c r="G325" s="453"/>
      <c r="H325" s="453"/>
      <c r="I325" s="453"/>
      <c r="J325" s="453"/>
      <c r="K325" s="73"/>
      <c r="L325" s="403"/>
      <c r="M325" s="298"/>
      <c r="N325" s="404"/>
      <c r="O325" s="298"/>
      <c r="P325" s="73"/>
      <c r="Q325" s="73"/>
      <c r="R325" s="73"/>
      <c r="S325" s="73"/>
      <c r="T325" s="73"/>
      <c r="U325" s="73"/>
      <c r="V325" s="73"/>
      <c r="W325" s="73"/>
      <c r="X325" s="73"/>
      <c r="Y325" s="73"/>
      <c r="Z325" s="73"/>
      <c r="AA325" s="73"/>
      <c r="AB325" s="73"/>
      <c r="AC325" s="73"/>
    </row>
    <row r="326" spans="4:29" ht="15" customHeight="1" x14ac:dyDescent="0.25">
      <c r="D326" s="73"/>
      <c r="E326" s="298"/>
      <c r="F326" s="298"/>
      <c r="G326" s="453"/>
      <c r="H326" s="453"/>
      <c r="I326" s="453"/>
      <c r="J326" s="453"/>
      <c r="K326" s="73"/>
      <c r="L326" s="403"/>
      <c r="M326" s="298"/>
      <c r="N326" s="404"/>
      <c r="O326" s="298"/>
      <c r="P326" s="73"/>
      <c r="Q326" s="73"/>
      <c r="R326" s="73"/>
      <c r="S326" s="73"/>
      <c r="T326" s="73"/>
      <c r="U326" s="73"/>
      <c r="V326" s="73"/>
      <c r="W326" s="73"/>
      <c r="X326" s="73"/>
      <c r="Y326" s="73"/>
      <c r="Z326" s="73"/>
      <c r="AA326" s="73"/>
      <c r="AB326" s="73"/>
      <c r="AC326" s="73"/>
    </row>
    <row r="327" spans="4:29" ht="15" customHeight="1" x14ac:dyDescent="0.25">
      <c r="D327" s="73"/>
      <c r="E327" s="298"/>
      <c r="F327" s="298"/>
      <c r="G327" s="453"/>
      <c r="H327" s="453"/>
      <c r="I327" s="453"/>
      <c r="J327" s="453"/>
      <c r="K327" s="73"/>
      <c r="L327" s="403"/>
      <c r="M327" s="298"/>
      <c r="N327" s="404"/>
      <c r="O327" s="298"/>
      <c r="P327" s="73"/>
      <c r="Q327" s="73"/>
      <c r="R327" s="73"/>
      <c r="S327" s="73"/>
      <c r="T327" s="73"/>
      <c r="U327" s="73"/>
      <c r="V327" s="73"/>
      <c r="W327" s="73"/>
      <c r="X327" s="73"/>
      <c r="Y327" s="73"/>
      <c r="Z327" s="73"/>
      <c r="AA327" s="73"/>
      <c r="AB327" s="73"/>
      <c r="AC327" s="73"/>
    </row>
    <row r="328" spans="4:29" ht="15" customHeight="1" x14ac:dyDescent="0.25">
      <c r="D328" s="73"/>
      <c r="E328" s="298"/>
      <c r="F328" s="298"/>
      <c r="G328" s="453"/>
      <c r="H328" s="453"/>
      <c r="I328" s="453"/>
      <c r="J328" s="453"/>
      <c r="K328" s="73"/>
      <c r="L328" s="403"/>
      <c r="M328" s="298"/>
      <c r="N328" s="404"/>
      <c r="O328" s="298"/>
      <c r="P328" s="73"/>
      <c r="Q328" s="73"/>
      <c r="R328" s="73"/>
      <c r="S328" s="73"/>
      <c r="T328" s="73"/>
      <c r="U328" s="73"/>
      <c r="V328" s="73"/>
      <c r="W328" s="73"/>
      <c r="X328" s="73"/>
      <c r="Y328" s="73"/>
      <c r="Z328" s="73"/>
      <c r="AA328" s="73"/>
      <c r="AB328" s="73"/>
      <c r="AC328" s="73"/>
    </row>
    <row r="329" spans="4:29" ht="15" customHeight="1" x14ac:dyDescent="0.25">
      <c r="D329" s="73"/>
      <c r="E329" s="298"/>
      <c r="F329" s="298"/>
      <c r="G329" s="453"/>
      <c r="H329" s="453"/>
      <c r="I329" s="453"/>
      <c r="J329" s="453"/>
      <c r="K329" s="73"/>
      <c r="L329" s="403"/>
      <c r="M329" s="298"/>
      <c r="N329" s="404"/>
      <c r="O329" s="298"/>
      <c r="P329" s="73"/>
      <c r="Q329" s="73"/>
      <c r="R329" s="73"/>
      <c r="S329" s="73"/>
      <c r="T329" s="73"/>
      <c r="U329" s="73"/>
      <c r="V329" s="73"/>
      <c r="W329" s="73"/>
      <c r="X329" s="73"/>
      <c r="Y329" s="73"/>
      <c r="Z329" s="73"/>
      <c r="AA329" s="73"/>
      <c r="AB329" s="73"/>
      <c r="AC329" s="73"/>
    </row>
    <row r="330" spans="4:29" ht="15" customHeight="1" x14ac:dyDescent="0.25">
      <c r="D330" s="73"/>
      <c r="E330" s="298"/>
      <c r="F330" s="298"/>
      <c r="G330" s="453"/>
      <c r="H330" s="453"/>
      <c r="I330" s="453"/>
      <c r="J330" s="453"/>
      <c r="K330" s="73"/>
      <c r="L330" s="403"/>
      <c r="M330" s="298"/>
      <c r="N330" s="404"/>
      <c r="O330" s="298"/>
      <c r="P330" s="73"/>
      <c r="Q330" s="73"/>
      <c r="R330" s="73"/>
      <c r="S330" s="73"/>
      <c r="T330" s="73"/>
      <c r="U330" s="73"/>
      <c r="V330" s="73"/>
      <c r="W330" s="73"/>
      <c r="X330" s="73"/>
      <c r="Y330" s="73"/>
      <c r="Z330" s="73"/>
      <c r="AA330" s="73"/>
      <c r="AB330" s="73"/>
      <c r="AC330" s="73"/>
    </row>
    <row r="331" spans="4:29" ht="15" customHeight="1" x14ac:dyDescent="0.25">
      <c r="D331" s="73"/>
      <c r="E331" s="298"/>
      <c r="F331" s="298"/>
      <c r="G331" s="453"/>
      <c r="H331" s="453"/>
      <c r="I331" s="453"/>
      <c r="J331" s="453"/>
      <c r="K331" s="73"/>
      <c r="L331" s="403"/>
      <c r="M331" s="298"/>
      <c r="N331" s="404"/>
      <c r="O331" s="298"/>
      <c r="P331" s="73"/>
      <c r="Q331" s="73"/>
      <c r="R331" s="73"/>
      <c r="S331" s="73"/>
      <c r="T331" s="73"/>
      <c r="U331" s="73"/>
      <c r="V331" s="73"/>
      <c r="W331" s="73"/>
      <c r="X331" s="73"/>
      <c r="Y331" s="73"/>
      <c r="Z331" s="73"/>
      <c r="AA331" s="73"/>
      <c r="AB331" s="73"/>
      <c r="AC331" s="73"/>
    </row>
    <row r="332" spans="4:29" ht="15" customHeight="1" x14ac:dyDescent="0.25">
      <c r="D332" s="73"/>
      <c r="E332" s="298"/>
      <c r="F332" s="298"/>
      <c r="G332" s="453"/>
      <c r="H332" s="453"/>
      <c r="I332" s="453"/>
      <c r="J332" s="453"/>
      <c r="K332" s="73"/>
      <c r="L332" s="403"/>
      <c r="M332" s="298"/>
      <c r="N332" s="404"/>
      <c r="O332" s="298"/>
      <c r="P332" s="73"/>
      <c r="Q332" s="73"/>
      <c r="R332" s="73"/>
      <c r="S332" s="73"/>
      <c r="T332" s="73"/>
      <c r="U332" s="73"/>
      <c r="V332" s="73"/>
      <c r="W332" s="73"/>
      <c r="X332" s="73"/>
      <c r="Y332" s="73"/>
      <c r="Z332" s="73"/>
      <c r="AA332" s="73"/>
      <c r="AB332" s="73"/>
      <c r="AC332" s="73"/>
    </row>
    <row r="333" spans="4:29" ht="15" customHeight="1" x14ac:dyDescent="0.25">
      <c r="D333" s="73"/>
      <c r="E333" s="298"/>
      <c r="F333" s="298"/>
      <c r="G333" s="453"/>
      <c r="H333" s="453"/>
      <c r="I333" s="453"/>
      <c r="J333" s="453"/>
      <c r="K333" s="73"/>
      <c r="L333" s="403"/>
      <c r="M333" s="298"/>
      <c r="N333" s="404"/>
      <c r="O333" s="298"/>
      <c r="P333" s="73"/>
      <c r="Q333" s="73"/>
      <c r="R333" s="73"/>
      <c r="S333" s="73"/>
      <c r="T333" s="73"/>
      <c r="U333" s="73"/>
      <c r="V333" s="73"/>
      <c r="W333" s="73"/>
      <c r="X333" s="73"/>
      <c r="Y333" s="73"/>
      <c r="Z333" s="73"/>
      <c r="AA333" s="73"/>
      <c r="AB333" s="73"/>
      <c r="AC333" s="73"/>
    </row>
    <row r="334" spans="4:29" ht="15" customHeight="1" x14ac:dyDescent="0.25">
      <c r="D334" s="73"/>
      <c r="E334" s="298"/>
      <c r="F334" s="298"/>
      <c r="G334" s="453"/>
      <c r="H334" s="453"/>
      <c r="I334" s="453"/>
      <c r="J334" s="453"/>
      <c r="K334" s="73"/>
      <c r="L334" s="403"/>
      <c r="M334" s="298"/>
      <c r="N334" s="404"/>
      <c r="O334" s="298"/>
      <c r="P334" s="73"/>
      <c r="Q334" s="73"/>
      <c r="R334" s="73"/>
      <c r="S334" s="73"/>
      <c r="T334" s="73"/>
      <c r="U334" s="73"/>
      <c r="V334" s="73"/>
      <c r="W334" s="73"/>
      <c r="X334" s="73"/>
      <c r="Y334" s="73"/>
      <c r="Z334" s="73"/>
      <c r="AA334" s="73"/>
      <c r="AB334" s="73"/>
      <c r="AC334" s="73"/>
    </row>
    <row r="335" spans="4:29" ht="15" customHeight="1" x14ac:dyDescent="0.25">
      <c r="D335" s="73"/>
      <c r="E335" s="298"/>
      <c r="F335" s="298"/>
      <c r="G335" s="453"/>
      <c r="H335" s="453"/>
      <c r="I335" s="453"/>
      <c r="J335" s="453"/>
      <c r="K335" s="73"/>
      <c r="L335" s="403"/>
      <c r="M335" s="298"/>
      <c r="N335" s="404"/>
      <c r="O335" s="298"/>
      <c r="P335" s="73"/>
      <c r="Q335" s="73"/>
      <c r="R335" s="73"/>
      <c r="S335" s="73"/>
      <c r="T335" s="73"/>
      <c r="U335" s="73"/>
      <c r="V335" s="73"/>
      <c r="W335" s="73"/>
      <c r="X335" s="73"/>
      <c r="Y335" s="73"/>
      <c r="Z335" s="73"/>
      <c r="AA335" s="73"/>
      <c r="AB335" s="73"/>
      <c r="AC335" s="73"/>
    </row>
    <row r="336" spans="4:29" ht="15" customHeight="1" x14ac:dyDescent="0.25">
      <c r="D336" s="73"/>
      <c r="E336" s="298"/>
      <c r="F336" s="298"/>
      <c r="G336" s="453"/>
      <c r="H336" s="453"/>
      <c r="I336" s="453"/>
      <c r="J336" s="453"/>
      <c r="K336" s="73"/>
      <c r="L336" s="403"/>
      <c r="M336" s="298"/>
      <c r="N336" s="404"/>
      <c r="O336" s="298"/>
      <c r="P336" s="73"/>
      <c r="Q336" s="73"/>
      <c r="R336" s="73"/>
      <c r="S336" s="73"/>
      <c r="T336" s="73"/>
      <c r="U336" s="73"/>
      <c r="V336" s="73"/>
      <c r="W336" s="73"/>
      <c r="X336" s="73"/>
      <c r="Y336" s="73"/>
      <c r="Z336" s="73"/>
      <c r="AA336" s="73"/>
      <c r="AB336" s="73"/>
      <c r="AC336" s="73"/>
    </row>
    <row r="337" spans="4:29" ht="15" customHeight="1" x14ac:dyDescent="0.25">
      <c r="D337" s="73"/>
      <c r="E337" s="298"/>
      <c r="F337" s="298"/>
      <c r="G337" s="453"/>
      <c r="H337" s="453"/>
      <c r="I337" s="453"/>
      <c r="J337" s="453"/>
      <c r="K337" s="73"/>
      <c r="L337" s="403"/>
      <c r="M337" s="298"/>
      <c r="N337" s="404"/>
      <c r="O337" s="298"/>
      <c r="P337" s="73"/>
      <c r="Q337" s="73"/>
      <c r="R337" s="73"/>
      <c r="S337" s="73"/>
      <c r="T337" s="73"/>
      <c r="U337" s="73"/>
      <c r="V337" s="73"/>
      <c r="W337" s="73"/>
      <c r="X337" s="73"/>
      <c r="Y337" s="73"/>
      <c r="Z337" s="73"/>
      <c r="AA337" s="73"/>
      <c r="AB337" s="73"/>
      <c r="AC337" s="73"/>
    </row>
    <row r="338" spans="4:29" ht="15" customHeight="1" x14ac:dyDescent="0.25">
      <c r="D338" s="73"/>
      <c r="E338" s="298"/>
      <c r="F338" s="298"/>
      <c r="G338" s="453"/>
      <c r="H338" s="453"/>
      <c r="I338" s="453"/>
      <c r="J338" s="453"/>
      <c r="K338" s="73"/>
      <c r="L338" s="403"/>
      <c r="M338" s="298"/>
      <c r="N338" s="404"/>
      <c r="O338" s="298"/>
      <c r="P338" s="73"/>
      <c r="Q338" s="73"/>
      <c r="R338" s="73"/>
      <c r="S338" s="73"/>
      <c r="T338" s="73"/>
      <c r="U338" s="73"/>
      <c r="V338" s="73"/>
      <c r="W338" s="73"/>
      <c r="X338" s="73"/>
      <c r="Y338" s="73"/>
      <c r="Z338" s="73"/>
      <c r="AA338" s="73"/>
      <c r="AB338" s="73"/>
      <c r="AC338" s="73"/>
    </row>
    <row r="339" spans="4:29" ht="15" customHeight="1" x14ac:dyDescent="0.25">
      <c r="D339" s="73"/>
      <c r="E339" s="298"/>
      <c r="F339" s="298"/>
      <c r="G339" s="453"/>
      <c r="H339" s="453"/>
      <c r="I339" s="453"/>
      <c r="J339" s="453"/>
      <c r="K339" s="73"/>
      <c r="L339" s="403"/>
      <c r="M339" s="298"/>
      <c r="N339" s="404"/>
      <c r="O339" s="298"/>
      <c r="P339" s="73"/>
      <c r="Q339" s="73"/>
      <c r="R339" s="73"/>
      <c r="S339" s="73"/>
      <c r="T339" s="73"/>
      <c r="U339" s="73"/>
      <c r="V339" s="73"/>
      <c r="W339" s="73"/>
      <c r="X339" s="73"/>
      <c r="Y339" s="73"/>
      <c r="Z339" s="73"/>
      <c r="AA339" s="73"/>
      <c r="AB339" s="73"/>
      <c r="AC339" s="73"/>
    </row>
    <row r="340" spans="4:29" ht="15" customHeight="1" x14ac:dyDescent="0.25">
      <c r="D340" s="73"/>
      <c r="E340" s="298"/>
      <c r="F340" s="298"/>
      <c r="G340" s="453"/>
      <c r="H340" s="453"/>
      <c r="I340" s="453"/>
      <c r="J340" s="453"/>
      <c r="K340" s="73"/>
      <c r="L340" s="403"/>
      <c r="M340" s="298"/>
      <c r="N340" s="404"/>
      <c r="O340" s="298"/>
      <c r="P340" s="73"/>
      <c r="Q340" s="73"/>
      <c r="R340" s="73"/>
      <c r="S340" s="73"/>
      <c r="T340" s="73"/>
      <c r="U340" s="73"/>
      <c r="V340" s="73"/>
      <c r="W340" s="73"/>
      <c r="X340" s="73"/>
      <c r="Y340" s="73"/>
      <c r="Z340" s="73"/>
      <c r="AA340" s="73"/>
      <c r="AB340" s="73"/>
      <c r="AC340" s="73"/>
    </row>
    <row r="341" spans="4:29" ht="15" customHeight="1" x14ac:dyDescent="0.25">
      <c r="D341" s="73"/>
      <c r="E341" s="298"/>
      <c r="F341" s="298"/>
      <c r="G341" s="453"/>
      <c r="H341" s="453"/>
      <c r="I341" s="453"/>
      <c r="J341" s="453"/>
      <c r="K341" s="73"/>
      <c r="L341" s="403"/>
      <c r="M341" s="298"/>
      <c r="N341" s="404"/>
      <c r="O341" s="298"/>
      <c r="P341" s="73"/>
      <c r="Q341" s="73"/>
      <c r="R341" s="73"/>
      <c r="S341" s="73"/>
      <c r="T341" s="73"/>
      <c r="U341" s="73"/>
      <c r="V341" s="73"/>
      <c r="W341" s="73"/>
      <c r="X341" s="73"/>
      <c r="Y341" s="73"/>
      <c r="Z341" s="73"/>
      <c r="AA341" s="73"/>
      <c r="AB341" s="73"/>
      <c r="AC341" s="73"/>
    </row>
    <row r="342" spans="4:29" ht="15" customHeight="1" x14ac:dyDescent="0.25">
      <c r="D342" s="73"/>
      <c r="E342" s="298"/>
      <c r="F342" s="298"/>
      <c r="G342" s="453"/>
      <c r="H342" s="453"/>
      <c r="I342" s="453"/>
      <c r="J342" s="453"/>
      <c r="K342" s="73"/>
      <c r="L342" s="403"/>
      <c r="M342" s="298"/>
      <c r="N342" s="404"/>
      <c r="O342" s="298"/>
      <c r="P342" s="73"/>
      <c r="Q342" s="73"/>
      <c r="R342" s="73"/>
      <c r="S342" s="73"/>
      <c r="T342" s="73"/>
      <c r="U342" s="73"/>
      <c r="V342" s="73"/>
      <c r="W342" s="73"/>
      <c r="X342" s="73"/>
      <c r="Y342" s="73"/>
      <c r="Z342" s="73"/>
      <c r="AA342" s="73"/>
      <c r="AB342" s="73"/>
      <c r="AC342" s="73"/>
    </row>
    <row r="343" spans="4:29" ht="15" customHeight="1" x14ac:dyDescent="0.25">
      <c r="D343" s="73"/>
      <c r="E343" s="298"/>
      <c r="F343" s="298"/>
      <c r="G343" s="453"/>
      <c r="H343" s="453"/>
      <c r="I343" s="453"/>
      <c r="J343" s="453"/>
      <c r="K343" s="73"/>
      <c r="L343" s="403"/>
      <c r="M343" s="298"/>
      <c r="N343" s="404"/>
      <c r="O343" s="298"/>
      <c r="P343" s="73"/>
      <c r="Q343" s="73"/>
      <c r="R343" s="73"/>
      <c r="S343" s="73"/>
      <c r="T343" s="73"/>
      <c r="U343" s="73"/>
      <c r="V343" s="73"/>
      <c r="W343" s="73"/>
      <c r="X343" s="73"/>
      <c r="Y343" s="73"/>
      <c r="Z343" s="73"/>
      <c r="AA343" s="73"/>
      <c r="AB343" s="73"/>
      <c r="AC343" s="73"/>
    </row>
    <row r="344" spans="4:29" ht="15" customHeight="1" x14ac:dyDescent="0.25">
      <c r="D344" s="73"/>
      <c r="E344" s="298"/>
      <c r="F344" s="298"/>
      <c r="G344" s="453"/>
      <c r="H344" s="453"/>
      <c r="I344" s="453"/>
      <c r="J344" s="453"/>
      <c r="K344" s="73"/>
      <c r="L344" s="403"/>
      <c r="M344" s="298"/>
      <c r="N344" s="404"/>
      <c r="O344" s="298"/>
      <c r="P344" s="73"/>
      <c r="Q344" s="73"/>
      <c r="R344" s="73"/>
      <c r="S344" s="73"/>
      <c r="T344" s="73"/>
      <c r="U344" s="73"/>
      <c r="V344" s="73"/>
      <c r="W344" s="73"/>
      <c r="X344" s="73"/>
      <c r="Y344" s="73"/>
      <c r="Z344" s="73"/>
      <c r="AA344" s="73"/>
      <c r="AB344" s="73"/>
      <c r="AC344" s="73"/>
    </row>
    <row r="345" spans="4:29" ht="15" customHeight="1" x14ac:dyDescent="0.25">
      <c r="D345" s="73"/>
      <c r="E345" s="298"/>
      <c r="F345" s="298"/>
      <c r="G345" s="453"/>
      <c r="H345" s="453"/>
      <c r="I345" s="453"/>
      <c r="J345" s="453"/>
      <c r="K345" s="73"/>
      <c r="L345" s="403"/>
      <c r="M345" s="298"/>
      <c r="N345" s="404"/>
      <c r="O345" s="298"/>
      <c r="P345" s="73"/>
      <c r="Q345" s="73"/>
      <c r="R345" s="73"/>
      <c r="S345" s="73"/>
      <c r="T345" s="73"/>
      <c r="U345" s="73"/>
      <c r="V345" s="73"/>
      <c r="W345" s="73"/>
      <c r="X345" s="73"/>
      <c r="Y345" s="73"/>
      <c r="Z345" s="73"/>
      <c r="AA345" s="73"/>
      <c r="AB345" s="73"/>
      <c r="AC345" s="73"/>
    </row>
    <row r="346" spans="4:29" ht="15" customHeight="1" x14ac:dyDescent="0.25">
      <c r="D346" s="73"/>
      <c r="E346" s="298"/>
      <c r="F346" s="298"/>
      <c r="G346" s="453"/>
      <c r="H346" s="453"/>
      <c r="I346" s="453"/>
      <c r="J346" s="453"/>
      <c r="K346" s="73"/>
      <c r="L346" s="403"/>
      <c r="M346" s="298"/>
      <c r="N346" s="404"/>
      <c r="O346" s="298"/>
      <c r="P346" s="73"/>
      <c r="Q346" s="73"/>
      <c r="R346" s="73"/>
      <c r="S346" s="73"/>
      <c r="T346" s="73"/>
      <c r="U346" s="73"/>
      <c r="V346" s="73"/>
      <c r="W346" s="73"/>
      <c r="X346" s="73"/>
      <c r="Y346" s="73"/>
      <c r="Z346" s="73"/>
      <c r="AA346" s="73"/>
      <c r="AB346" s="73"/>
      <c r="AC346" s="73"/>
    </row>
    <row r="347" spans="4:29" ht="15" customHeight="1" x14ac:dyDescent="0.25">
      <c r="D347" s="73"/>
      <c r="E347" s="298"/>
      <c r="F347" s="298"/>
      <c r="G347" s="453"/>
      <c r="H347" s="453"/>
      <c r="I347" s="453"/>
      <c r="J347" s="453"/>
      <c r="K347" s="73"/>
      <c r="L347" s="403"/>
      <c r="M347" s="298"/>
      <c r="N347" s="404"/>
      <c r="O347" s="298"/>
      <c r="P347" s="73"/>
      <c r="Q347" s="73"/>
      <c r="R347" s="73"/>
      <c r="S347" s="73"/>
      <c r="T347" s="73"/>
      <c r="U347" s="73"/>
      <c r="V347" s="73"/>
      <c r="W347" s="73"/>
      <c r="X347" s="73"/>
      <c r="Y347" s="73"/>
      <c r="Z347" s="73"/>
      <c r="AA347" s="73"/>
      <c r="AB347" s="73"/>
      <c r="AC347" s="73"/>
    </row>
    <row r="348" spans="4:29" ht="15" customHeight="1" x14ac:dyDescent="0.25">
      <c r="D348" s="73"/>
      <c r="E348" s="298"/>
      <c r="F348" s="298"/>
      <c r="G348" s="453"/>
      <c r="H348" s="453"/>
      <c r="I348" s="453"/>
      <c r="J348" s="453"/>
      <c r="K348" s="73"/>
      <c r="L348" s="403"/>
      <c r="M348" s="298"/>
      <c r="N348" s="404"/>
      <c r="O348" s="298"/>
      <c r="P348" s="73"/>
      <c r="Q348" s="73"/>
      <c r="R348" s="73"/>
      <c r="S348" s="73"/>
      <c r="T348" s="73"/>
      <c r="U348" s="73"/>
      <c r="V348" s="73"/>
      <c r="W348" s="73"/>
      <c r="X348" s="73"/>
      <c r="Y348" s="73"/>
      <c r="Z348" s="73"/>
      <c r="AA348" s="73"/>
      <c r="AB348" s="73"/>
      <c r="AC348" s="73"/>
    </row>
    <row r="349" spans="4:29" ht="15" customHeight="1" x14ac:dyDescent="0.25">
      <c r="D349" s="73"/>
      <c r="E349" s="298"/>
      <c r="F349" s="298"/>
      <c r="G349" s="453"/>
      <c r="H349" s="453"/>
      <c r="I349" s="453"/>
      <c r="J349" s="453"/>
      <c r="K349" s="73"/>
      <c r="L349" s="403"/>
      <c r="M349" s="298"/>
      <c r="N349" s="404"/>
      <c r="O349" s="298"/>
      <c r="P349" s="73"/>
      <c r="Q349" s="73"/>
      <c r="R349" s="73"/>
      <c r="S349" s="73"/>
      <c r="T349" s="73"/>
      <c r="U349" s="73"/>
      <c r="V349" s="73"/>
      <c r="W349" s="73"/>
      <c r="X349" s="73"/>
      <c r="Y349" s="73"/>
      <c r="Z349" s="73"/>
      <c r="AA349" s="73"/>
      <c r="AB349" s="73"/>
      <c r="AC349" s="73"/>
    </row>
    <row r="350" spans="4:29" ht="15" customHeight="1" x14ac:dyDescent="0.25">
      <c r="D350" s="73"/>
      <c r="E350" s="298"/>
      <c r="F350" s="298"/>
      <c r="G350" s="453"/>
      <c r="H350" s="453"/>
      <c r="I350" s="453"/>
      <c r="J350" s="453"/>
      <c r="K350" s="73"/>
      <c r="L350" s="403"/>
      <c r="M350" s="298"/>
      <c r="N350" s="404"/>
      <c r="O350" s="298"/>
      <c r="P350" s="73"/>
      <c r="Q350" s="73"/>
      <c r="R350" s="73"/>
      <c r="S350" s="73"/>
      <c r="T350" s="73"/>
      <c r="U350" s="73"/>
      <c r="V350" s="73"/>
      <c r="W350" s="73"/>
      <c r="X350" s="73"/>
      <c r="Y350" s="73"/>
      <c r="Z350" s="73"/>
      <c r="AA350" s="73"/>
      <c r="AB350" s="73"/>
      <c r="AC350" s="73"/>
    </row>
    <row r="351" spans="4:29" ht="15" customHeight="1" x14ac:dyDescent="0.25">
      <c r="G351" s="454"/>
      <c r="H351" s="454"/>
      <c r="I351" s="454"/>
      <c r="J351" s="454"/>
    </row>
    <row r="352" spans="4:29" ht="15" customHeight="1" x14ac:dyDescent="0.25">
      <c r="G352" s="454"/>
      <c r="H352" s="454"/>
      <c r="I352" s="454"/>
      <c r="J352" s="454"/>
    </row>
    <row r="353" spans="7:10" ht="15" customHeight="1" x14ac:dyDescent="0.25">
      <c r="G353" s="454"/>
      <c r="H353" s="454"/>
      <c r="I353" s="454"/>
      <c r="J353" s="454"/>
    </row>
    <row r="354" spans="7:10" ht="15" customHeight="1" x14ac:dyDescent="0.25">
      <c r="G354" s="454"/>
      <c r="H354" s="454"/>
      <c r="I354" s="454"/>
      <c r="J354" s="454"/>
    </row>
    <row r="355" spans="7:10" ht="15" customHeight="1" x14ac:dyDescent="0.25">
      <c r="G355" s="454"/>
      <c r="H355" s="454"/>
      <c r="I355" s="454"/>
      <c r="J355" s="454"/>
    </row>
    <row r="356" spans="7:10" ht="15" customHeight="1" x14ac:dyDescent="0.25">
      <c r="G356" s="454"/>
      <c r="H356" s="454"/>
      <c r="I356" s="454"/>
      <c r="J356" s="454"/>
    </row>
    <row r="357" spans="7:10" ht="15" customHeight="1" x14ac:dyDescent="0.25">
      <c r="G357" s="454"/>
      <c r="H357" s="454"/>
      <c r="I357" s="454"/>
      <c r="J357" s="454"/>
    </row>
    <row r="358" spans="7:10" ht="15" customHeight="1" x14ac:dyDescent="0.25">
      <c r="G358" s="454"/>
      <c r="H358" s="454"/>
      <c r="I358" s="454"/>
      <c r="J358" s="454"/>
    </row>
    <row r="359" spans="7:10" ht="15" customHeight="1" x14ac:dyDescent="0.25">
      <c r="G359" s="454"/>
      <c r="H359" s="454"/>
      <c r="I359" s="454"/>
      <c r="J359" s="454"/>
    </row>
    <row r="360" spans="7:10" ht="15" customHeight="1" x14ac:dyDescent="0.25">
      <c r="G360" s="454"/>
      <c r="H360" s="454"/>
      <c r="I360" s="454"/>
      <c r="J360" s="454"/>
    </row>
  </sheetData>
  <sheetProtection algorithmName="SHA-512" hashValue="+ugCmb6B37yhlvjV4OSZ7ZqhdH6GqXw7KiDWRcL6V/s+ErExupiASjCAcksCpSponb9N6z78Gfr2KNuYw/Ws5w==" saltValue="ysj+XiPsiv5/6RCl88Wghw==" spinCount="100000" sheet="1" objects="1" scenarios="1"/>
  <mergeCells count="29">
    <mergeCell ref="A38:C39"/>
    <mergeCell ref="A40:C41"/>
    <mergeCell ref="A18:C19"/>
    <mergeCell ref="A20:C21"/>
    <mergeCell ref="A14:C15"/>
    <mergeCell ref="A16:C17"/>
    <mergeCell ref="L12:O12"/>
    <mergeCell ref="A1:C1"/>
    <mergeCell ref="A2:C3"/>
    <mergeCell ref="A4:C5"/>
    <mergeCell ref="A30:C30"/>
    <mergeCell ref="A10:C11"/>
    <mergeCell ref="A12:C13"/>
    <mergeCell ref="A6:C7"/>
    <mergeCell ref="A8:C9"/>
    <mergeCell ref="A22:C23"/>
    <mergeCell ref="A24:C25"/>
    <mergeCell ref="A26:C27"/>
    <mergeCell ref="K1:O1"/>
    <mergeCell ref="G6:J6"/>
    <mergeCell ref="G7:J7"/>
    <mergeCell ref="G8:J8"/>
    <mergeCell ref="G9:J9"/>
    <mergeCell ref="G10:J10"/>
    <mergeCell ref="N3:O3"/>
    <mergeCell ref="N4:O4"/>
    <mergeCell ref="G3:J3"/>
    <mergeCell ref="G4:J4"/>
    <mergeCell ref="G5:J5"/>
  </mergeCells>
  <conditionalFormatting sqref="E11:J11 E16:J217">
    <cfRule type="expression" dxfId="5" priority="5">
      <formula>$E11&lt;&gt;""</formula>
    </cfRule>
  </conditionalFormatting>
  <conditionalFormatting sqref="F11:J11 F16:J217">
    <cfRule type="expression" dxfId="4" priority="3">
      <formula>$F11=9999</formula>
    </cfRule>
  </conditionalFormatting>
  <conditionalFormatting sqref="E11 E16:E217">
    <cfRule type="expression" dxfId="3" priority="4">
      <formula>$F11=9999</formula>
    </cfRule>
  </conditionalFormatting>
  <conditionalFormatting sqref="L11 L14:L987">
    <cfRule type="expression" dxfId="2" priority="1">
      <formula>AND($L11&gt;1,$O11=0)</formula>
    </cfRule>
  </conditionalFormatting>
  <conditionalFormatting sqref="M11:O11 M14:O987">
    <cfRule type="expression" dxfId="1" priority="2">
      <formula>AND($L11&gt;1,$O11=0)</formula>
    </cfRule>
  </conditionalFormatting>
  <conditionalFormatting sqref="L11:O11 L14:O217">
    <cfRule type="expression" dxfId="0" priority="6">
      <formula>$L11&lt;&gt;""</formula>
    </cfRule>
  </conditionalFormatting>
  <hyperlinks>
    <hyperlink ref="A4:C5" location="Landing!A1" display="Home" xr:uid="{662311D6-5E2F-4981-8F7B-A2849B43C09C}"/>
    <hyperlink ref="A8:C9" location="ShellEI!A1" display=" - Event IT" xr:uid="{9D0780AD-C451-4D07-9828-F8A9056D847D}"/>
    <hyperlink ref="A22:C23" location="ShellCD!A1" display="Your contact details" xr:uid="{239BC901-1804-4327-B3CD-70D811972F59}"/>
    <hyperlink ref="A24:C25" location="ShellOS!A1" display="Order summary" xr:uid="{A96DB0CA-324D-45DB-BCDF-F4C9208148D9}"/>
    <hyperlink ref="A10:C11" location="ShellSA!A1" display="- Safety" xr:uid="{96A037E0-2E8C-4720-962E-8FEF063C7C5B}"/>
    <hyperlink ref="A20:C21" location="ShellGR!A1" display="- Graphics &amp; Rigging" xr:uid="{EEF4835D-618D-457F-9446-D5220ABFD0B7}"/>
    <hyperlink ref="A14:C15" location="'ShellCA (2)'!A1" display="- Catering - Lunch/Dinner" xr:uid="{22ECC199-46B9-431D-B6E2-ED45653211AF}"/>
    <hyperlink ref="A16:C17" location="'ShellCA (3)'!A1" display="- Catering - Alcohol" xr:uid="{6FF33F80-86A8-49CD-900D-C2F5D63849BD}"/>
    <hyperlink ref="A18:C19" location="'ShellCA (4)'!A1" display="- Catering - Hygiene" xr:uid="{6A10A29A-1804-4F7B-BC34-83E61ABE89AF}"/>
    <hyperlink ref="A12:C13" location="ShellCA!A1" display="- Catering - Breakfast" xr:uid="{50152ABC-DA29-46AC-BD6F-68A349BE4FA0}"/>
    <hyperlink ref="A26:C27" location="ShellTC!A1" display="Terms and Conditions" xr:uid="{706BE46F-6689-45F0-A756-FDA30F2E852B}"/>
    <hyperlink ref="A6:C7" location="ShellIO!A1" display="Important information" xr:uid="{A0641F2F-8B39-4B7E-8783-3EED57FEB9F1}"/>
    <hyperlink ref="A38" r:id="rId1" display="eventorders.nec@necgroup.co.uk" xr:uid="{C08A11A4-8C1C-43E6-BC72-AC9C18907DD3}"/>
    <hyperlink ref="A38:C39" r:id="rId2" display="Click here to speak to our team!" xr:uid="{00CD43A5-8E96-4C2C-94D2-EFA46F767187}"/>
  </hyperlinks>
  <printOptions horizontalCentered="1" verticalCentered="1"/>
  <pageMargins left="0.23622047244094491" right="0.23622047244094491" top="0.35433070866141736" bottom="0.35433070866141736" header="0.31496062992125984" footer="0.31496062992125984"/>
  <pageSetup paperSize="9" scale="73" orientation="landscape"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FDFE-C407-4A00-843F-49321C7106FE}">
  <sheetPr>
    <tabColor rgb="FF162A3A"/>
    <pageSetUpPr autoPageBreaks="0" fitToPage="1"/>
  </sheetPr>
  <dimension ref="A1:Z392"/>
  <sheetViews>
    <sheetView showRowColHeaders="0" workbookViewId="0">
      <selection activeCell="A4" sqref="A4:C5"/>
    </sheetView>
  </sheetViews>
  <sheetFormatPr defaultColWidth="8.85546875" defaultRowHeight="15" x14ac:dyDescent="0.25"/>
  <cols>
    <col min="1" max="3" width="10.5703125" style="78" customWidth="1"/>
    <col min="4" max="4" width="4.5703125" style="1" customWidth="1"/>
    <col min="5" max="14" width="8.85546875" style="1" customWidth="1"/>
    <col min="15" max="27" width="9.5703125" style="1" customWidth="1"/>
    <col min="28" max="16384" width="8.85546875" style="1"/>
  </cols>
  <sheetData>
    <row r="1" spans="1:26" s="78" customFormat="1" ht="36" customHeight="1" x14ac:dyDescent="0.2">
      <c r="A1" s="541" t="s">
        <v>4</v>
      </c>
      <c r="B1" s="541"/>
      <c r="C1" s="541"/>
      <c r="E1" s="79" t="str">
        <f>Landing!B2</f>
        <v>NEC Products and Services Order Form 2024 - 2025</v>
      </c>
      <c r="K1" s="80"/>
      <c r="L1" s="72"/>
      <c r="M1" s="72"/>
      <c r="O1" s="80"/>
      <c r="P1" s="554" t="s">
        <v>709</v>
      </c>
      <c r="Q1" s="554"/>
      <c r="R1" s="554"/>
      <c r="S1" s="554"/>
      <c r="T1" s="554"/>
      <c r="U1" s="554"/>
      <c r="V1" s="554"/>
      <c r="W1" s="554"/>
      <c r="X1" s="80"/>
    </row>
    <row r="2" spans="1:26" ht="15" customHeight="1" x14ac:dyDescent="0.25">
      <c r="A2" s="723"/>
      <c r="B2" s="723"/>
      <c r="C2" s="723"/>
      <c r="D2" s="73"/>
      <c r="E2" s="73"/>
      <c r="F2" s="73"/>
      <c r="G2" s="73"/>
      <c r="H2" s="73"/>
      <c r="I2" s="73"/>
      <c r="J2" s="73"/>
      <c r="K2" s="73"/>
      <c r="L2" s="73"/>
      <c r="M2" s="73"/>
      <c r="N2" s="73"/>
      <c r="O2" s="73"/>
      <c r="P2" s="73"/>
      <c r="Q2" s="73"/>
    </row>
    <row r="3" spans="1:26" ht="15" customHeight="1" x14ac:dyDescent="0.25">
      <c r="A3" s="724"/>
      <c r="B3" s="724"/>
      <c r="C3" s="724"/>
      <c r="D3" s="73"/>
      <c r="E3" s="119"/>
      <c r="F3" s="129"/>
      <c r="G3" s="129"/>
      <c r="H3" s="129"/>
      <c r="I3" s="129"/>
      <c r="J3" s="129"/>
      <c r="K3" s="129"/>
      <c r="L3" s="129"/>
      <c r="M3" s="129"/>
      <c r="N3" s="129"/>
      <c r="O3" s="129"/>
      <c r="P3" s="129"/>
      <c r="Q3" s="129"/>
      <c r="R3" s="53"/>
      <c r="S3" s="53"/>
      <c r="T3" s="53"/>
      <c r="U3" s="53"/>
      <c r="V3" s="53"/>
      <c r="W3" s="53"/>
      <c r="X3" s="53"/>
      <c r="Y3" s="53"/>
      <c r="Z3" s="53"/>
    </row>
    <row r="4" spans="1:26" ht="15" customHeight="1" x14ac:dyDescent="0.25">
      <c r="A4" s="584" t="s">
        <v>6</v>
      </c>
      <c r="B4" s="585"/>
      <c r="C4" s="586"/>
      <c r="D4" s="73"/>
      <c r="E4" s="121" t="s">
        <v>636</v>
      </c>
      <c r="F4" s="129"/>
      <c r="G4" s="129"/>
      <c r="H4" s="129"/>
      <c r="I4" s="129"/>
      <c r="J4" s="129"/>
      <c r="K4" s="129"/>
      <c r="L4" s="129"/>
      <c r="M4" s="129"/>
      <c r="N4" s="129"/>
      <c r="O4" s="129"/>
      <c r="P4" s="129"/>
      <c r="Q4" s="129"/>
      <c r="R4" s="53"/>
      <c r="S4" s="53"/>
      <c r="T4" s="53"/>
      <c r="U4" s="53"/>
      <c r="V4" s="53"/>
      <c r="W4" s="53"/>
      <c r="X4" s="53"/>
      <c r="Y4" s="53"/>
      <c r="Z4" s="53"/>
    </row>
    <row r="5" spans="1:26" ht="15" customHeight="1" x14ac:dyDescent="0.25">
      <c r="A5" s="587"/>
      <c r="B5" s="588"/>
      <c r="C5" s="589"/>
      <c r="D5" s="73"/>
      <c r="E5" s="119"/>
      <c r="F5" s="129"/>
      <c r="G5" s="129"/>
      <c r="H5" s="129"/>
      <c r="I5" s="129"/>
      <c r="J5" s="129"/>
      <c r="K5" s="129"/>
      <c r="L5" s="129"/>
      <c r="M5" s="129"/>
      <c r="N5" s="129"/>
      <c r="O5" s="129"/>
      <c r="P5" s="129"/>
      <c r="Q5" s="129"/>
      <c r="R5" s="53"/>
      <c r="S5" s="53"/>
      <c r="T5" s="53"/>
      <c r="U5" s="53"/>
      <c r="V5" s="53"/>
      <c r="W5" s="53"/>
      <c r="X5" s="53"/>
      <c r="Y5" s="53"/>
      <c r="Z5" s="53"/>
    </row>
    <row r="6" spans="1:26" ht="15" customHeight="1" x14ac:dyDescent="0.25">
      <c r="A6" s="532" t="s">
        <v>8</v>
      </c>
      <c r="B6" s="533"/>
      <c r="C6" s="534"/>
      <c r="D6" s="73"/>
      <c r="E6" s="125" t="s">
        <v>106</v>
      </c>
      <c r="F6" s="129"/>
      <c r="G6" s="129"/>
      <c r="H6" s="129"/>
      <c r="I6" s="129"/>
      <c r="J6" s="129"/>
      <c r="K6" s="129"/>
      <c r="L6" s="129"/>
      <c r="M6" s="129"/>
      <c r="N6" s="129"/>
      <c r="O6" s="129"/>
      <c r="P6" s="129"/>
      <c r="Q6" s="129"/>
      <c r="R6" s="53"/>
      <c r="S6" s="53"/>
      <c r="T6" s="53"/>
      <c r="U6" s="53"/>
      <c r="V6" s="53"/>
      <c r="W6" s="53"/>
      <c r="X6" s="53"/>
      <c r="Y6" s="53"/>
      <c r="Z6" s="53"/>
    </row>
    <row r="7" spans="1:26" ht="15" customHeight="1" x14ac:dyDescent="0.25">
      <c r="A7" s="535"/>
      <c r="B7" s="536"/>
      <c r="C7" s="537"/>
      <c r="D7" s="73"/>
      <c r="E7" s="125" t="s">
        <v>266</v>
      </c>
      <c r="F7" s="129"/>
      <c r="G7" s="129"/>
      <c r="H7" s="129"/>
      <c r="I7" s="129"/>
      <c r="J7" s="129"/>
      <c r="K7" s="129"/>
      <c r="L7" s="129"/>
      <c r="M7" s="129"/>
      <c r="N7" s="129"/>
      <c r="O7" s="129"/>
      <c r="P7" s="129"/>
      <c r="Q7" s="129"/>
      <c r="R7" s="53"/>
      <c r="S7" s="53"/>
      <c r="T7" s="53"/>
      <c r="U7" s="53"/>
      <c r="V7" s="53"/>
      <c r="W7" s="53"/>
      <c r="X7" s="53"/>
      <c r="Y7" s="53"/>
      <c r="Z7" s="53"/>
    </row>
    <row r="8" spans="1:26" ht="15" customHeight="1" x14ac:dyDescent="0.25">
      <c r="A8" s="532" t="s">
        <v>843</v>
      </c>
      <c r="B8" s="533"/>
      <c r="C8" s="534"/>
      <c r="D8" s="73"/>
      <c r="E8" s="125" t="s">
        <v>267</v>
      </c>
      <c r="F8" s="129"/>
      <c r="G8" s="129"/>
      <c r="H8" s="129"/>
      <c r="I8" s="129"/>
      <c r="J8" s="129"/>
      <c r="K8" s="129"/>
      <c r="L8" s="129"/>
      <c r="M8" s="129"/>
      <c r="N8" s="129"/>
      <c r="O8" s="129"/>
      <c r="P8" s="129"/>
      <c r="Q8" s="129"/>
      <c r="R8" s="53"/>
      <c r="S8" s="53"/>
      <c r="T8" s="53"/>
      <c r="U8" s="53"/>
      <c r="V8" s="53"/>
      <c r="W8" s="53"/>
      <c r="X8" s="53"/>
      <c r="Y8" s="53"/>
      <c r="Z8" s="53"/>
    </row>
    <row r="9" spans="1:26" ht="15" customHeight="1" x14ac:dyDescent="0.25">
      <c r="A9" s="535"/>
      <c r="B9" s="536"/>
      <c r="C9" s="537"/>
      <c r="D9" s="73"/>
      <c r="E9" s="125" t="s">
        <v>268</v>
      </c>
      <c r="F9" s="129"/>
      <c r="G9" s="129"/>
      <c r="H9" s="129"/>
      <c r="I9" s="129"/>
      <c r="J9" s="129"/>
      <c r="K9" s="129"/>
      <c r="L9" s="129"/>
      <c r="M9" s="129"/>
      <c r="N9" s="129"/>
      <c r="O9" s="129"/>
      <c r="P9" s="129"/>
      <c r="Q9" s="129"/>
      <c r="R9" s="53"/>
      <c r="S9" s="53"/>
      <c r="T9" s="53"/>
      <c r="U9" s="53"/>
      <c r="V9" s="53"/>
      <c r="W9" s="53"/>
      <c r="X9" s="53"/>
      <c r="Y9" s="53"/>
      <c r="Z9" s="53"/>
    </row>
    <row r="10" spans="1:26" ht="15" customHeight="1" x14ac:dyDescent="0.25">
      <c r="A10" s="532" t="s">
        <v>703</v>
      </c>
      <c r="B10" s="533"/>
      <c r="C10" s="534"/>
      <c r="D10" s="73"/>
      <c r="E10" s="125" t="s">
        <v>269</v>
      </c>
      <c r="F10" s="129"/>
      <c r="G10" s="129"/>
      <c r="H10" s="129"/>
      <c r="I10" s="129"/>
      <c r="J10" s="129"/>
      <c r="K10" s="129"/>
      <c r="L10" s="129"/>
      <c r="M10" s="129"/>
      <c r="N10" s="129"/>
      <c r="O10" s="129"/>
      <c r="P10" s="129"/>
      <c r="Q10" s="129"/>
      <c r="R10" s="53"/>
      <c r="S10" s="53"/>
      <c r="T10" s="53"/>
      <c r="U10" s="53"/>
      <c r="V10" s="53"/>
      <c r="W10" s="53"/>
      <c r="X10" s="53"/>
      <c r="Y10" s="53"/>
      <c r="Z10" s="53"/>
    </row>
    <row r="11" spans="1:26" ht="15" customHeight="1" x14ac:dyDescent="0.25">
      <c r="A11" s="535"/>
      <c r="B11" s="536"/>
      <c r="C11" s="537"/>
      <c r="D11" s="73"/>
      <c r="E11" s="125" t="s">
        <v>270</v>
      </c>
      <c r="F11" s="129"/>
      <c r="G11" s="129"/>
      <c r="H11" s="129"/>
      <c r="I11" s="129"/>
      <c r="J11" s="129"/>
      <c r="K11" s="129"/>
      <c r="L11" s="129"/>
      <c r="M11" s="129"/>
      <c r="N11" s="129"/>
      <c r="O11" s="129"/>
      <c r="P11" s="129"/>
      <c r="Q11" s="129"/>
      <c r="R11" s="53"/>
      <c r="S11" s="53"/>
      <c r="T11" s="53"/>
      <c r="U11" s="53"/>
      <c r="V11" s="53"/>
      <c r="W11" s="53"/>
      <c r="X11" s="53"/>
      <c r="Y11" s="53"/>
      <c r="Z11" s="53"/>
    </row>
    <row r="12" spans="1:26" ht="15" customHeight="1" x14ac:dyDescent="0.25">
      <c r="A12" s="532" t="s">
        <v>704</v>
      </c>
      <c r="B12" s="533"/>
      <c r="C12" s="534"/>
      <c r="D12" s="73"/>
      <c r="E12" s="125" t="s">
        <v>271</v>
      </c>
      <c r="F12" s="129"/>
      <c r="G12" s="129"/>
      <c r="H12" s="129"/>
      <c r="I12" s="129"/>
      <c r="J12" s="129"/>
      <c r="K12" s="129"/>
      <c r="L12" s="129"/>
      <c r="M12" s="129"/>
      <c r="N12" s="129"/>
      <c r="O12" s="129"/>
      <c r="P12" s="129"/>
      <c r="Q12" s="129"/>
      <c r="R12" s="53"/>
      <c r="S12" s="53"/>
      <c r="T12" s="53"/>
      <c r="U12" s="53"/>
      <c r="V12" s="53"/>
      <c r="W12" s="53"/>
      <c r="X12" s="53"/>
      <c r="Y12" s="53"/>
      <c r="Z12" s="53"/>
    </row>
    <row r="13" spans="1:26" ht="15" customHeight="1" x14ac:dyDescent="0.25">
      <c r="A13" s="535"/>
      <c r="B13" s="536"/>
      <c r="C13" s="537"/>
      <c r="D13" s="73"/>
      <c r="E13" s="125" t="s">
        <v>272</v>
      </c>
      <c r="F13" s="129"/>
      <c r="G13" s="129"/>
      <c r="H13" s="129"/>
      <c r="I13" s="129"/>
      <c r="J13" s="129"/>
      <c r="K13" s="129"/>
      <c r="L13" s="129"/>
      <c r="M13" s="129"/>
      <c r="N13" s="129"/>
      <c r="O13" s="129"/>
      <c r="P13" s="129"/>
      <c r="Q13" s="129"/>
      <c r="R13" s="53"/>
      <c r="S13" s="53"/>
      <c r="T13" s="53"/>
      <c r="U13" s="53"/>
      <c r="V13" s="53"/>
      <c r="W13" s="53"/>
      <c r="X13" s="53"/>
      <c r="Y13" s="53"/>
      <c r="Z13" s="53"/>
    </row>
    <row r="14" spans="1:26" ht="15" customHeight="1" x14ac:dyDescent="0.25">
      <c r="A14" s="532" t="s">
        <v>705</v>
      </c>
      <c r="B14" s="533"/>
      <c r="C14" s="534"/>
      <c r="D14" s="73"/>
      <c r="E14" s="125" t="s">
        <v>273</v>
      </c>
      <c r="F14" s="129"/>
      <c r="G14" s="129"/>
      <c r="H14" s="129"/>
      <c r="I14" s="129"/>
      <c r="J14" s="129"/>
      <c r="K14" s="129"/>
      <c r="L14" s="129"/>
      <c r="M14" s="129"/>
      <c r="N14" s="129"/>
      <c r="O14" s="129"/>
      <c r="P14" s="129"/>
      <c r="Q14" s="129"/>
      <c r="R14" s="53"/>
      <c r="S14" s="53"/>
      <c r="T14" s="53"/>
      <c r="U14" s="53"/>
      <c r="V14" s="53"/>
      <c r="W14" s="53"/>
      <c r="X14" s="53"/>
      <c r="Y14" s="53"/>
      <c r="Z14" s="53"/>
    </row>
    <row r="15" spans="1:26" ht="15" customHeight="1" x14ac:dyDescent="0.25">
      <c r="A15" s="535"/>
      <c r="B15" s="536"/>
      <c r="C15" s="537"/>
      <c r="D15" s="73"/>
      <c r="E15" s="125" t="s">
        <v>274</v>
      </c>
      <c r="F15" s="129"/>
      <c r="G15" s="129"/>
      <c r="H15" s="129"/>
      <c r="I15" s="129"/>
      <c r="J15" s="129"/>
      <c r="K15" s="129"/>
      <c r="L15" s="129"/>
      <c r="M15" s="129"/>
      <c r="N15" s="129"/>
      <c r="O15" s="129"/>
      <c r="P15" s="129"/>
      <c r="Q15" s="129"/>
      <c r="R15" s="53"/>
      <c r="S15" s="53"/>
      <c r="T15" s="53"/>
      <c r="U15" s="53"/>
      <c r="V15" s="53"/>
      <c r="W15" s="53"/>
      <c r="X15" s="53"/>
      <c r="Y15" s="53"/>
      <c r="Z15" s="53"/>
    </row>
    <row r="16" spans="1:26" ht="15" customHeight="1" x14ac:dyDescent="0.25">
      <c r="A16" s="532" t="s">
        <v>706</v>
      </c>
      <c r="B16" s="533"/>
      <c r="C16" s="534"/>
      <c r="D16" s="73"/>
      <c r="E16" s="125" t="s">
        <v>275</v>
      </c>
      <c r="F16" s="129"/>
      <c r="G16" s="129"/>
      <c r="H16" s="129"/>
      <c r="I16" s="129"/>
      <c r="J16" s="129"/>
      <c r="K16" s="129"/>
      <c r="L16" s="129"/>
      <c r="M16" s="129"/>
      <c r="N16" s="129"/>
      <c r="O16" s="129"/>
      <c r="P16" s="129"/>
      <c r="Q16" s="129"/>
      <c r="R16" s="53"/>
      <c r="S16" s="53"/>
      <c r="T16" s="53"/>
      <c r="U16" s="53"/>
      <c r="V16" s="53"/>
      <c r="W16" s="53"/>
      <c r="X16" s="53"/>
      <c r="Y16" s="53"/>
      <c r="Z16" s="53"/>
    </row>
    <row r="17" spans="1:26" ht="15" customHeight="1" x14ac:dyDescent="0.25">
      <c r="A17" s="535"/>
      <c r="B17" s="536"/>
      <c r="C17" s="537"/>
      <c r="D17" s="73"/>
      <c r="E17" s="125" t="s">
        <v>276</v>
      </c>
      <c r="F17" s="129"/>
      <c r="G17" s="129"/>
      <c r="H17" s="129"/>
      <c r="I17" s="129"/>
      <c r="J17" s="129"/>
      <c r="K17" s="129"/>
      <c r="L17" s="129"/>
      <c r="M17" s="129"/>
      <c r="N17" s="129"/>
      <c r="O17" s="129"/>
      <c r="P17" s="129"/>
      <c r="Q17" s="129"/>
      <c r="R17" s="53"/>
      <c r="S17" s="53"/>
      <c r="T17" s="53"/>
      <c r="U17" s="53"/>
      <c r="V17" s="53"/>
      <c r="W17" s="53"/>
      <c r="X17" s="53"/>
      <c r="Y17" s="53"/>
      <c r="Z17" s="53"/>
    </row>
    <row r="18" spans="1:26" ht="15" customHeight="1" x14ac:dyDescent="0.25">
      <c r="A18" s="532" t="s">
        <v>707</v>
      </c>
      <c r="B18" s="533"/>
      <c r="C18" s="534"/>
      <c r="D18" s="73"/>
      <c r="E18" s="125" t="s">
        <v>277</v>
      </c>
      <c r="F18" s="129"/>
      <c r="G18" s="129"/>
      <c r="H18" s="129"/>
      <c r="I18" s="129"/>
      <c r="J18" s="129"/>
      <c r="K18" s="129"/>
      <c r="L18" s="129"/>
      <c r="M18" s="129"/>
      <c r="N18" s="129"/>
      <c r="O18" s="129"/>
      <c r="P18" s="129"/>
      <c r="Q18" s="129"/>
      <c r="R18" s="53"/>
      <c r="S18" s="53"/>
      <c r="T18" s="53"/>
      <c r="U18" s="53"/>
      <c r="V18" s="53"/>
      <c r="W18" s="53"/>
      <c r="X18" s="53"/>
      <c r="Y18" s="53"/>
      <c r="Z18" s="53"/>
    </row>
    <row r="19" spans="1:26" ht="15" customHeight="1" x14ac:dyDescent="0.25">
      <c r="A19" s="535"/>
      <c r="B19" s="536"/>
      <c r="C19" s="537"/>
      <c r="D19" s="73"/>
      <c r="E19" s="125" t="s">
        <v>278</v>
      </c>
      <c r="F19" s="129"/>
      <c r="G19" s="129"/>
      <c r="H19" s="129"/>
      <c r="I19" s="129"/>
      <c r="J19" s="129"/>
      <c r="K19" s="129"/>
      <c r="L19" s="129"/>
      <c r="M19" s="129"/>
      <c r="N19" s="129"/>
      <c r="O19" s="129"/>
      <c r="P19" s="129"/>
      <c r="Q19" s="129"/>
      <c r="R19" s="53"/>
      <c r="S19" s="53"/>
      <c r="T19" s="53"/>
      <c r="U19" s="53"/>
      <c r="V19" s="53"/>
      <c r="W19" s="53"/>
      <c r="X19" s="53"/>
      <c r="Y19" s="53"/>
      <c r="Z19" s="53"/>
    </row>
    <row r="20" spans="1:26" ht="15" customHeight="1" x14ac:dyDescent="0.25">
      <c r="A20" s="532" t="s">
        <v>708</v>
      </c>
      <c r="B20" s="533"/>
      <c r="C20" s="534"/>
      <c r="D20" s="73"/>
      <c r="E20" s="125" t="s">
        <v>279</v>
      </c>
      <c r="F20" s="129"/>
      <c r="G20" s="129"/>
      <c r="H20" s="129"/>
      <c r="I20" s="129"/>
      <c r="J20" s="129"/>
      <c r="K20" s="129"/>
      <c r="L20" s="129"/>
      <c r="M20" s="129"/>
      <c r="N20" s="129"/>
      <c r="O20" s="129"/>
      <c r="P20" s="129"/>
      <c r="Q20" s="129"/>
      <c r="R20" s="53"/>
      <c r="S20" s="53"/>
      <c r="T20" s="53"/>
      <c r="U20" s="53"/>
      <c r="V20" s="53"/>
      <c r="W20" s="53"/>
      <c r="X20" s="53"/>
      <c r="Y20" s="53"/>
      <c r="Z20" s="53"/>
    </row>
    <row r="21" spans="1:26" ht="15" customHeight="1" x14ac:dyDescent="0.25">
      <c r="A21" s="535"/>
      <c r="B21" s="536"/>
      <c r="C21" s="537"/>
      <c r="D21" s="73"/>
      <c r="E21" s="125" t="s">
        <v>280</v>
      </c>
      <c r="F21" s="129"/>
      <c r="G21" s="129"/>
      <c r="H21" s="129"/>
      <c r="I21" s="129"/>
      <c r="J21" s="129"/>
      <c r="K21" s="129"/>
      <c r="L21" s="129"/>
      <c r="M21" s="129"/>
      <c r="N21" s="129"/>
      <c r="O21" s="129"/>
      <c r="P21" s="129"/>
      <c r="Q21" s="129"/>
      <c r="R21" s="53"/>
      <c r="S21" s="53"/>
      <c r="T21" s="53"/>
      <c r="U21" s="53"/>
      <c r="V21" s="53"/>
      <c r="W21" s="53"/>
      <c r="X21" s="53"/>
      <c r="Y21" s="53"/>
      <c r="Z21" s="53"/>
    </row>
    <row r="22" spans="1:26" ht="15" customHeight="1" x14ac:dyDescent="0.25">
      <c r="A22" s="584" t="s">
        <v>14</v>
      </c>
      <c r="B22" s="585"/>
      <c r="C22" s="586"/>
      <c r="D22" s="73"/>
      <c r="E22" s="125" t="s">
        <v>281</v>
      </c>
      <c r="F22" s="129"/>
      <c r="G22" s="129"/>
      <c r="H22" s="129"/>
      <c r="I22" s="129"/>
      <c r="J22" s="129"/>
      <c r="K22" s="129"/>
      <c r="L22" s="129"/>
      <c r="M22" s="129"/>
      <c r="N22" s="129"/>
      <c r="O22" s="129"/>
      <c r="P22" s="129"/>
      <c r="Q22" s="129"/>
      <c r="R22" s="53"/>
      <c r="S22" s="53"/>
      <c r="T22" s="53"/>
      <c r="U22" s="53"/>
      <c r="V22" s="53"/>
      <c r="W22" s="53"/>
      <c r="X22" s="53"/>
      <c r="Y22" s="53"/>
      <c r="Z22" s="53"/>
    </row>
    <row r="23" spans="1:26" ht="15" customHeight="1" x14ac:dyDescent="0.25">
      <c r="A23" s="587"/>
      <c r="B23" s="588"/>
      <c r="C23" s="589"/>
      <c r="D23" s="73"/>
      <c r="E23" s="125" t="s">
        <v>282</v>
      </c>
      <c r="F23" s="129"/>
      <c r="G23" s="129"/>
      <c r="H23" s="129"/>
      <c r="I23" s="129"/>
      <c r="J23" s="129"/>
      <c r="K23" s="129"/>
      <c r="L23" s="129"/>
      <c r="M23" s="129"/>
      <c r="N23" s="129"/>
      <c r="O23" s="129"/>
      <c r="P23" s="129"/>
      <c r="Q23" s="129"/>
      <c r="R23" s="53"/>
      <c r="S23" s="53"/>
      <c r="T23" s="53"/>
      <c r="U23" s="53"/>
      <c r="V23" s="53"/>
      <c r="W23" s="53"/>
      <c r="X23" s="53"/>
      <c r="Y23" s="53"/>
      <c r="Z23" s="53"/>
    </row>
    <row r="24" spans="1:26" ht="15" customHeight="1" x14ac:dyDescent="0.25">
      <c r="A24" s="584" t="s">
        <v>17</v>
      </c>
      <c r="B24" s="585"/>
      <c r="C24" s="586"/>
      <c r="D24" s="73"/>
      <c r="E24" s="125" t="s">
        <v>283</v>
      </c>
      <c r="F24" s="129"/>
      <c r="G24" s="129"/>
      <c r="H24" s="129"/>
      <c r="I24" s="129"/>
      <c r="J24" s="129"/>
      <c r="K24" s="129"/>
      <c r="L24" s="129"/>
      <c r="M24" s="129"/>
      <c r="N24" s="129"/>
      <c r="O24" s="129"/>
      <c r="P24" s="129"/>
      <c r="Q24" s="129"/>
      <c r="R24" s="53"/>
      <c r="S24" s="53"/>
      <c r="T24" s="53"/>
      <c r="U24" s="53"/>
      <c r="V24" s="53"/>
      <c r="W24" s="53"/>
      <c r="X24" s="53"/>
      <c r="Y24" s="53"/>
      <c r="Z24" s="53"/>
    </row>
    <row r="25" spans="1:26" ht="15" customHeight="1" x14ac:dyDescent="0.25">
      <c r="A25" s="587"/>
      <c r="B25" s="588"/>
      <c r="C25" s="589"/>
      <c r="D25" s="73"/>
      <c r="E25" s="125" t="s">
        <v>284</v>
      </c>
      <c r="F25" s="129"/>
      <c r="G25" s="129"/>
      <c r="H25" s="129"/>
      <c r="I25" s="129"/>
      <c r="J25" s="129"/>
      <c r="K25" s="129"/>
      <c r="L25" s="129"/>
      <c r="M25" s="129"/>
      <c r="N25" s="129"/>
      <c r="O25" s="129"/>
      <c r="P25" s="129"/>
      <c r="Q25" s="129"/>
      <c r="R25" s="53"/>
      <c r="S25" s="53"/>
      <c r="T25" s="53"/>
      <c r="U25" s="53"/>
      <c r="V25" s="53"/>
      <c r="W25" s="53"/>
      <c r="X25" s="53"/>
      <c r="Y25" s="53"/>
      <c r="Z25" s="53"/>
    </row>
    <row r="26" spans="1:26" ht="15" customHeight="1" x14ac:dyDescent="0.25">
      <c r="A26" s="729" t="s">
        <v>19</v>
      </c>
      <c r="B26" s="730"/>
      <c r="C26" s="731"/>
      <c r="D26" s="73"/>
      <c r="E26" s="125" t="s">
        <v>285</v>
      </c>
      <c r="F26" s="129"/>
      <c r="G26" s="129"/>
      <c r="H26" s="129"/>
      <c r="I26" s="129"/>
      <c r="J26" s="129"/>
      <c r="K26" s="129"/>
      <c r="L26" s="129"/>
      <c r="M26" s="129"/>
      <c r="N26" s="129"/>
      <c r="O26" s="129"/>
      <c r="P26" s="129"/>
      <c r="Q26" s="129"/>
      <c r="R26" s="53"/>
      <c r="S26" s="53"/>
      <c r="T26" s="53"/>
      <c r="U26" s="53"/>
      <c r="V26" s="53"/>
      <c r="W26" s="53"/>
      <c r="X26" s="53"/>
      <c r="Y26" s="53"/>
      <c r="Z26" s="53"/>
    </row>
    <row r="27" spans="1:26" ht="15" customHeight="1" x14ac:dyDescent="0.25">
      <c r="A27" s="732"/>
      <c r="B27" s="733"/>
      <c r="C27" s="734"/>
      <c r="D27" s="73"/>
      <c r="E27" s="125" t="s">
        <v>286</v>
      </c>
      <c r="F27" s="129"/>
      <c r="G27" s="129"/>
      <c r="H27" s="129"/>
      <c r="I27" s="129"/>
      <c r="J27" s="129"/>
      <c r="K27" s="129"/>
      <c r="L27" s="129"/>
      <c r="M27" s="129"/>
      <c r="N27" s="129"/>
      <c r="O27" s="129"/>
      <c r="P27" s="129"/>
      <c r="Q27" s="129"/>
      <c r="R27" s="53"/>
      <c r="S27" s="53"/>
      <c r="T27" s="53"/>
      <c r="U27" s="53"/>
      <c r="V27" s="53"/>
      <c r="W27" s="53"/>
      <c r="X27" s="53"/>
      <c r="Y27" s="53"/>
      <c r="Z27" s="53"/>
    </row>
    <row r="28" spans="1:26" ht="15" customHeight="1" x14ac:dyDescent="0.25">
      <c r="D28" s="73"/>
      <c r="E28" s="125" t="s">
        <v>287</v>
      </c>
      <c r="F28" s="129"/>
      <c r="G28" s="129"/>
      <c r="H28" s="129"/>
      <c r="I28" s="129"/>
      <c r="J28" s="129"/>
      <c r="K28" s="129"/>
      <c r="L28" s="129"/>
      <c r="M28" s="129"/>
      <c r="N28" s="129"/>
      <c r="O28" s="129"/>
      <c r="P28" s="129"/>
      <c r="Q28" s="129"/>
      <c r="R28" s="53"/>
      <c r="S28" s="53"/>
      <c r="T28" s="53"/>
      <c r="U28" s="53"/>
      <c r="V28" s="53"/>
      <c r="W28" s="53"/>
      <c r="X28" s="53"/>
      <c r="Y28" s="53"/>
      <c r="Z28" s="53"/>
    </row>
    <row r="29" spans="1:26" ht="15" customHeight="1" x14ac:dyDescent="0.25">
      <c r="A29" s="83"/>
      <c r="B29" s="83"/>
      <c r="C29" s="83"/>
      <c r="D29" s="73"/>
      <c r="E29" s="125" t="s">
        <v>288</v>
      </c>
      <c r="F29" s="129"/>
      <c r="G29" s="129"/>
      <c r="H29" s="129"/>
      <c r="I29" s="129"/>
      <c r="J29" s="129"/>
      <c r="K29" s="129"/>
      <c r="L29" s="129"/>
      <c r="M29" s="129"/>
      <c r="N29" s="129"/>
      <c r="O29" s="129"/>
      <c r="P29" s="129"/>
      <c r="Q29" s="129"/>
      <c r="R29" s="53"/>
      <c r="S29" s="53"/>
      <c r="T29" s="53"/>
      <c r="U29" s="53"/>
      <c r="V29" s="53"/>
      <c r="W29" s="53"/>
      <c r="X29" s="53"/>
      <c r="Y29" s="53"/>
      <c r="Z29" s="53"/>
    </row>
    <row r="30" spans="1:26" ht="15" customHeight="1" x14ac:dyDescent="0.25">
      <c r="A30" s="539" t="s">
        <v>24</v>
      </c>
      <c r="B30" s="539"/>
      <c r="C30" s="539"/>
      <c r="D30" s="73"/>
      <c r="E30" s="125" t="s">
        <v>289</v>
      </c>
      <c r="F30" s="129"/>
      <c r="G30" s="129"/>
      <c r="H30" s="129"/>
      <c r="I30" s="129"/>
      <c r="J30" s="129"/>
      <c r="K30" s="129"/>
      <c r="L30" s="129"/>
      <c r="M30" s="129"/>
      <c r="N30" s="129"/>
      <c r="O30" s="129"/>
      <c r="P30" s="129"/>
      <c r="Q30" s="129"/>
      <c r="R30" s="53"/>
      <c r="S30" s="53"/>
      <c r="T30" s="53"/>
      <c r="U30" s="53"/>
      <c r="V30" s="53"/>
      <c r="W30" s="53"/>
      <c r="X30" s="53"/>
      <c r="Y30" s="53"/>
      <c r="Z30" s="53"/>
    </row>
    <row r="31" spans="1:26" ht="15" customHeight="1" x14ac:dyDescent="0.25">
      <c r="A31" s="77" t="s">
        <v>98</v>
      </c>
      <c r="B31" s="76"/>
      <c r="C31" s="76"/>
      <c r="D31" s="73"/>
      <c r="E31" s="125" t="s">
        <v>290</v>
      </c>
      <c r="F31" s="129"/>
      <c r="G31" s="129"/>
      <c r="H31" s="129"/>
      <c r="I31" s="129"/>
      <c r="J31" s="129"/>
      <c r="K31" s="129"/>
      <c r="L31" s="129"/>
      <c r="M31" s="129"/>
      <c r="N31" s="129"/>
      <c r="O31" s="129"/>
      <c r="P31" s="129"/>
      <c r="Q31" s="129"/>
      <c r="R31" s="53"/>
      <c r="S31" s="53"/>
      <c r="T31" s="53"/>
      <c r="U31" s="53"/>
      <c r="V31" s="53"/>
      <c r="W31" s="53"/>
      <c r="X31" s="53"/>
      <c r="Y31" s="53"/>
      <c r="Z31" s="53"/>
    </row>
    <row r="32" spans="1:26" ht="15" customHeight="1" x14ac:dyDescent="0.25">
      <c r="A32" s="77" t="s">
        <v>26</v>
      </c>
      <c r="B32" s="76"/>
      <c r="C32" s="76"/>
      <c r="D32" s="73"/>
      <c r="E32" s="125" t="s">
        <v>291</v>
      </c>
      <c r="F32" s="129"/>
      <c r="G32" s="129"/>
      <c r="H32" s="129"/>
      <c r="I32" s="129"/>
      <c r="J32" s="129"/>
      <c r="K32" s="129"/>
      <c r="L32" s="129"/>
      <c r="M32" s="129"/>
      <c r="N32" s="129"/>
      <c r="O32" s="129"/>
      <c r="P32" s="129"/>
      <c r="Q32" s="129"/>
      <c r="R32" s="53"/>
      <c r="S32" s="53"/>
      <c r="T32" s="53"/>
      <c r="U32" s="53"/>
      <c r="V32" s="53"/>
      <c r="W32" s="53"/>
      <c r="X32" s="53"/>
      <c r="Y32" s="53"/>
      <c r="Z32" s="53"/>
    </row>
    <row r="33" spans="1:26" ht="15" customHeight="1" x14ac:dyDescent="0.25">
      <c r="A33" s="77" t="s">
        <v>27</v>
      </c>
      <c r="B33" s="76"/>
      <c r="C33" s="76"/>
      <c r="D33" s="73"/>
      <c r="E33" s="125" t="s">
        <v>292</v>
      </c>
      <c r="F33" s="129"/>
      <c r="G33" s="129"/>
      <c r="H33" s="129"/>
      <c r="I33" s="129"/>
      <c r="J33" s="129"/>
      <c r="K33" s="129"/>
      <c r="L33" s="129"/>
      <c r="M33" s="129"/>
      <c r="N33" s="129"/>
      <c r="O33" s="129"/>
      <c r="P33" s="129"/>
      <c r="Q33" s="129"/>
      <c r="R33" s="53"/>
      <c r="S33" s="53"/>
      <c r="T33" s="53"/>
      <c r="U33" s="53"/>
      <c r="V33" s="53"/>
      <c r="W33" s="53"/>
      <c r="X33" s="53"/>
      <c r="Y33" s="53"/>
      <c r="Z33" s="53"/>
    </row>
    <row r="34" spans="1:26" ht="15" customHeight="1" x14ac:dyDescent="0.25">
      <c r="A34" s="132" t="s">
        <v>28</v>
      </c>
      <c r="B34" s="76"/>
      <c r="C34" s="76"/>
      <c r="D34" s="73"/>
      <c r="E34" s="125" t="s">
        <v>293</v>
      </c>
      <c r="F34" s="129"/>
      <c r="G34" s="129"/>
      <c r="H34" s="129"/>
      <c r="I34" s="129"/>
      <c r="J34" s="129"/>
      <c r="K34" s="129"/>
      <c r="L34" s="129"/>
      <c r="M34" s="129"/>
      <c r="N34" s="129"/>
      <c r="O34" s="129"/>
      <c r="P34" s="129"/>
      <c r="Q34" s="129"/>
      <c r="R34" s="53"/>
      <c r="S34" s="53"/>
      <c r="T34" s="53"/>
      <c r="U34" s="53"/>
      <c r="V34" s="53"/>
      <c r="W34" s="53"/>
      <c r="X34" s="53"/>
      <c r="Y34" s="53"/>
      <c r="Z34" s="53"/>
    </row>
    <row r="35" spans="1:26" ht="15" customHeight="1" x14ac:dyDescent="0.25">
      <c r="A35" s="77" t="s">
        <v>29</v>
      </c>
      <c r="B35" s="76"/>
      <c r="C35" s="76"/>
      <c r="D35" s="73"/>
      <c r="E35" s="125" t="s">
        <v>294</v>
      </c>
      <c r="F35" s="129"/>
      <c r="G35" s="129"/>
      <c r="H35" s="129"/>
      <c r="I35" s="129"/>
      <c r="J35" s="129"/>
      <c r="K35" s="129"/>
      <c r="L35" s="129"/>
      <c r="M35" s="129"/>
      <c r="N35" s="129"/>
      <c r="O35" s="129"/>
      <c r="P35" s="129"/>
      <c r="Q35" s="129"/>
      <c r="R35" s="53"/>
      <c r="S35" s="53"/>
      <c r="T35" s="53"/>
      <c r="U35" s="53"/>
      <c r="V35" s="53"/>
      <c r="W35" s="53"/>
      <c r="X35" s="53"/>
      <c r="Y35" s="53"/>
      <c r="Z35" s="53"/>
    </row>
    <row r="36" spans="1:26" ht="15" customHeight="1" x14ac:dyDescent="0.25">
      <c r="A36" s="77" t="s">
        <v>30</v>
      </c>
      <c r="B36" s="76"/>
      <c r="C36" s="76"/>
      <c r="D36" s="73"/>
      <c r="E36" s="125" t="s">
        <v>295</v>
      </c>
      <c r="F36" s="129"/>
      <c r="G36" s="129"/>
      <c r="H36" s="129"/>
      <c r="I36" s="129"/>
      <c r="J36" s="129"/>
      <c r="K36" s="129"/>
      <c r="L36" s="129"/>
      <c r="M36" s="129"/>
      <c r="N36" s="129"/>
      <c r="O36" s="129"/>
      <c r="P36" s="129"/>
      <c r="Q36" s="129"/>
      <c r="R36" s="53"/>
      <c r="S36" s="53"/>
      <c r="T36" s="53"/>
      <c r="U36" s="53"/>
      <c r="V36" s="53"/>
      <c r="W36" s="53"/>
      <c r="X36" s="53"/>
      <c r="Y36" s="53"/>
      <c r="Z36" s="53"/>
    </row>
    <row r="37" spans="1:26" ht="15" customHeight="1" x14ac:dyDescent="0.25">
      <c r="A37" s="83"/>
      <c r="B37" s="76"/>
      <c r="C37" s="76"/>
      <c r="D37" s="73"/>
      <c r="E37" s="125" t="s">
        <v>296</v>
      </c>
      <c r="F37" s="129"/>
      <c r="G37" s="129"/>
      <c r="H37" s="129"/>
      <c r="I37" s="129"/>
      <c r="J37" s="129"/>
      <c r="K37" s="129"/>
      <c r="L37" s="129"/>
      <c r="M37" s="129"/>
      <c r="N37" s="129"/>
      <c r="O37" s="129"/>
      <c r="P37" s="129"/>
      <c r="Q37" s="129"/>
      <c r="R37" s="53"/>
      <c r="S37" s="53"/>
      <c r="T37" s="53"/>
      <c r="U37" s="53"/>
      <c r="V37" s="53"/>
      <c r="W37" s="53"/>
      <c r="X37" s="53"/>
      <c r="Y37" s="53"/>
      <c r="Z37" s="53"/>
    </row>
    <row r="38" spans="1:26" ht="15" customHeight="1" x14ac:dyDescent="0.25">
      <c r="A38" s="540" t="s">
        <v>830</v>
      </c>
      <c r="B38" s="540"/>
      <c r="C38" s="540"/>
      <c r="D38" s="73"/>
      <c r="E38" s="125" t="s">
        <v>297</v>
      </c>
      <c r="F38" s="129"/>
      <c r="G38" s="129"/>
      <c r="H38" s="129"/>
      <c r="I38" s="129"/>
      <c r="J38" s="129"/>
      <c r="K38" s="129"/>
      <c r="L38" s="129"/>
      <c r="M38" s="129"/>
      <c r="N38" s="129"/>
      <c r="O38" s="129"/>
      <c r="P38" s="129"/>
      <c r="Q38" s="129"/>
      <c r="R38" s="53"/>
      <c r="S38" s="53"/>
      <c r="T38" s="53"/>
      <c r="U38" s="53"/>
      <c r="V38" s="53"/>
      <c r="W38" s="53"/>
      <c r="X38" s="53"/>
      <c r="Y38" s="53"/>
      <c r="Z38" s="53"/>
    </row>
    <row r="39" spans="1:26" ht="15" customHeight="1" x14ac:dyDescent="0.25">
      <c r="A39" s="540"/>
      <c r="B39" s="540"/>
      <c r="C39" s="540"/>
      <c r="D39" s="73"/>
      <c r="E39" s="125" t="s">
        <v>298</v>
      </c>
      <c r="F39" s="129"/>
      <c r="G39" s="129"/>
      <c r="H39" s="129"/>
      <c r="I39" s="129"/>
      <c r="J39" s="129"/>
      <c r="K39" s="129"/>
      <c r="L39" s="129"/>
      <c r="M39" s="129"/>
      <c r="N39" s="129"/>
      <c r="O39" s="129"/>
      <c r="P39" s="129"/>
      <c r="Q39" s="129"/>
      <c r="R39" s="53"/>
      <c r="S39" s="53"/>
      <c r="T39" s="53"/>
      <c r="U39" s="53"/>
      <c r="V39" s="53"/>
      <c r="W39" s="53"/>
      <c r="X39" s="53"/>
      <c r="Y39" s="53"/>
      <c r="Z39" s="53"/>
    </row>
    <row r="40" spans="1:26" ht="15" customHeight="1" x14ac:dyDescent="0.25">
      <c r="A40" s="538" t="s">
        <v>31</v>
      </c>
      <c r="B40" s="538"/>
      <c r="C40" s="538"/>
      <c r="D40" s="73"/>
      <c r="E40" s="125" t="s">
        <v>299</v>
      </c>
      <c r="F40" s="129"/>
      <c r="G40" s="129"/>
      <c r="H40" s="129"/>
      <c r="I40" s="129"/>
      <c r="J40" s="129"/>
      <c r="K40" s="129"/>
      <c r="L40" s="129"/>
      <c r="M40" s="129"/>
      <c r="N40" s="129"/>
      <c r="O40" s="129"/>
      <c r="P40" s="129"/>
      <c r="Q40" s="129"/>
      <c r="R40" s="53"/>
      <c r="S40" s="53"/>
      <c r="T40" s="53"/>
      <c r="U40" s="53"/>
      <c r="V40" s="53"/>
      <c r="W40" s="53"/>
      <c r="X40" s="53"/>
      <c r="Y40" s="53"/>
      <c r="Z40" s="53"/>
    </row>
    <row r="41" spans="1:26" ht="15" customHeight="1" x14ac:dyDescent="0.25">
      <c r="A41" s="538"/>
      <c r="B41" s="538"/>
      <c r="C41" s="538"/>
      <c r="D41" s="73"/>
      <c r="E41" s="125" t="s">
        <v>300</v>
      </c>
      <c r="F41" s="129"/>
      <c r="G41" s="129"/>
      <c r="H41" s="129"/>
      <c r="I41" s="129"/>
      <c r="J41" s="129"/>
      <c r="K41" s="129"/>
      <c r="L41" s="129"/>
      <c r="M41" s="129"/>
      <c r="N41" s="129"/>
      <c r="O41" s="129"/>
      <c r="P41" s="129"/>
      <c r="Q41" s="129"/>
      <c r="R41" s="53"/>
      <c r="S41" s="53"/>
      <c r="T41" s="53"/>
      <c r="U41" s="53"/>
      <c r="V41" s="53"/>
      <c r="W41" s="53"/>
      <c r="X41" s="53"/>
      <c r="Y41" s="53"/>
      <c r="Z41" s="53"/>
    </row>
    <row r="42" spans="1:26" ht="15" customHeight="1" x14ac:dyDescent="0.25">
      <c r="A42" s="75"/>
      <c r="B42" s="75"/>
      <c r="C42" s="75"/>
      <c r="D42" s="73"/>
      <c r="E42" s="125" t="s">
        <v>301</v>
      </c>
      <c r="F42" s="129"/>
      <c r="G42" s="129"/>
      <c r="H42" s="129"/>
      <c r="I42" s="129"/>
      <c r="J42" s="129"/>
      <c r="K42" s="129"/>
      <c r="L42" s="129"/>
      <c r="M42" s="129"/>
      <c r="N42" s="129"/>
      <c r="O42" s="129"/>
      <c r="P42" s="129"/>
      <c r="Q42" s="129"/>
      <c r="R42" s="53"/>
      <c r="S42" s="53"/>
      <c r="T42" s="53"/>
      <c r="U42" s="53"/>
      <c r="V42" s="53"/>
      <c r="W42" s="53"/>
      <c r="X42" s="53"/>
      <c r="Y42" s="53"/>
      <c r="Z42" s="53"/>
    </row>
    <row r="43" spans="1:26" ht="15" customHeight="1" x14ac:dyDescent="0.25">
      <c r="D43" s="73"/>
      <c r="E43" s="125" t="s">
        <v>302</v>
      </c>
      <c r="F43" s="129"/>
      <c r="G43" s="129"/>
      <c r="H43" s="129"/>
      <c r="I43" s="129"/>
      <c r="J43" s="129"/>
      <c r="K43" s="129"/>
      <c r="L43" s="129"/>
      <c r="M43" s="129"/>
      <c r="N43" s="129"/>
      <c r="O43" s="129"/>
      <c r="P43" s="129"/>
      <c r="Q43" s="129"/>
      <c r="R43" s="53"/>
      <c r="S43" s="53"/>
      <c r="T43" s="53"/>
      <c r="U43" s="53"/>
      <c r="V43" s="53"/>
      <c r="W43" s="53"/>
      <c r="X43" s="53"/>
      <c r="Y43" s="53"/>
      <c r="Z43" s="53"/>
    </row>
    <row r="44" spans="1:26" ht="15" customHeight="1" x14ac:dyDescent="0.25">
      <c r="D44" s="73"/>
      <c r="E44" s="125" t="s">
        <v>303</v>
      </c>
      <c r="F44" s="129"/>
      <c r="G44" s="129"/>
      <c r="H44" s="129"/>
      <c r="I44" s="129"/>
      <c r="J44" s="129"/>
      <c r="K44" s="129"/>
      <c r="L44" s="129"/>
      <c r="M44" s="129"/>
      <c r="N44" s="129"/>
      <c r="O44" s="129"/>
      <c r="P44" s="129"/>
      <c r="Q44" s="129"/>
      <c r="R44" s="53"/>
      <c r="S44" s="53"/>
      <c r="T44" s="53"/>
      <c r="U44" s="53"/>
      <c r="V44" s="53"/>
      <c r="W44" s="53"/>
      <c r="X44" s="53"/>
      <c r="Y44" s="53"/>
      <c r="Z44" s="53"/>
    </row>
    <row r="45" spans="1:26" ht="15" customHeight="1" x14ac:dyDescent="0.25">
      <c r="D45" s="73"/>
      <c r="E45" s="125" t="s">
        <v>304</v>
      </c>
      <c r="F45" s="129"/>
      <c r="G45" s="129"/>
      <c r="H45" s="129"/>
      <c r="I45" s="129"/>
      <c r="J45" s="129"/>
      <c r="K45" s="129"/>
      <c r="L45" s="129"/>
      <c r="M45" s="129"/>
      <c r="N45" s="129"/>
      <c r="O45" s="129"/>
      <c r="P45" s="129"/>
      <c r="Q45" s="129"/>
      <c r="R45" s="53"/>
      <c r="S45" s="53"/>
      <c r="T45" s="53"/>
      <c r="U45" s="53"/>
      <c r="V45" s="53"/>
      <c r="W45" s="53"/>
      <c r="X45" s="53"/>
      <c r="Y45" s="53"/>
      <c r="Z45" s="53"/>
    </row>
    <row r="46" spans="1:26" ht="15" customHeight="1" x14ac:dyDescent="0.25">
      <c r="D46" s="73"/>
      <c r="E46" s="125" t="s">
        <v>305</v>
      </c>
      <c r="F46" s="129"/>
      <c r="G46" s="129"/>
      <c r="H46" s="129"/>
      <c r="I46" s="129"/>
      <c r="J46" s="129"/>
      <c r="K46" s="129"/>
      <c r="L46" s="129"/>
      <c r="M46" s="129"/>
      <c r="N46" s="129"/>
      <c r="O46" s="129"/>
      <c r="P46" s="129"/>
      <c r="Q46" s="129"/>
      <c r="R46" s="53"/>
      <c r="S46" s="53"/>
      <c r="T46" s="53"/>
      <c r="U46" s="53"/>
      <c r="V46" s="53"/>
      <c r="W46" s="53"/>
      <c r="X46" s="53"/>
      <c r="Y46" s="53"/>
      <c r="Z46" s="53"/>
    </row>
    <row r="47" spans="1:26" ht="15" customHeight="1" x14ac:dyDescent="0.25">
      <c r="D47" s="73"/>
      <c r="E47" s="125" t="s">
        <v>306</v>
      </c>
      <c r="F47" s="73"/>
      <c r="G47" s="73"/>
      <c r="H47" s="73"/>
      <c r="I47" s="73"/>
      <c r="J47" s="73"/>
      <c r="K47" s="73"/>
      <c r="L47" s="73"/>
      <c r="M47" s="73"/>
      <c r="N47" s="73"/>
      <c r="O47" s="73"/>
      <c r="P47" s="73"/>
      <c r="Q47" s="73"/>
    </row>
    <row r="48" spans="1:26" ht="15" customHeight="1" x14ac:dyDescent="0.25">
      <c r="D48" s="73"/>
      <c r="E48" s="125" t="s">
        <v>307</v>
      </c>
      <c r="F48" s="73"/>
      <c r="G48" s="73"/>
      <c r="H48" s="73"/>
      <c r="I48" s="73"/>
      <c r="J48" s="73"/>
      <c r="K48" s="73"/>
      <c r="L48" s="73"/>
      <c r="M48" s="73"/>
      <c r="N48" s="73"/>
      <c r="O48" s="73"/>
      <c r="P48" s="73"/>
      <c r="Q48" s="73"/>
    </row>
    <row r="49" spans="4:17" ht="15" customHeight="1" x14ac:dyDescent="0.25">
      <c r="D49" s="73"/>
      <c r="E49" s="125" t="s">
        <v>308</v>
      </c>
      <c r="F49" s="73"/>
      <c r="G49" s="73"/>
      <c r="H49" s="73"/>
      <c r="I49" s="73"/>
      <c r="J49" s="73"/>
      <c r="K49" s="73"/>
      <c r="L49" s="73"/>
      <c r="M49" s="73"/>
      <c r="N49" s="73"/>
      <c r="O49" s="73"/>
      <c r="P49" s="73"/>
      <c r="Q49" s="73"/>
    </row>
    <row r="50" spans="4:17" ht="15" customHeight="1" x14ac:dyDescent="0.25">
      <c r="D50" s="73"/>
      <c r="E50" s="125" t="s">
        <v>309</v>
      </c>
      <c r="F50" s="73"/>
      <c r="G50" s="73"/>
      <c r="H50" s="73"/>
      <c r="I50" s="73"/>
      <c r="J50" s="73"/>
      <c r="K50" s="73"/>
      <c r="L50" s="73"/>
      <c r="M50" s="73"/>
      <c r="N50" s="73"/>
      <c r="O50" s="73"/>
      <c r="P50" s="73"/>
      <c r="Q50" s="73"/>
    </row>
    <row r="51" spans="4:17" ht="15" customHeight="1" x14ac:dyDescent="0.25">
      <c r="D51" s="73"/>
      <c r="E51" s="125" t="s">
        <v>310</v>
      </c>
      <c r="F51" s="73"/>
      <c r="G51" s="73"/>
      <c r="H51" s="73"/>
      <c r="I51" s="73"/>
      <c r="J51" s="73"/>
      <c r="K51" s="73"/>
      <c r="L51" s="73"/>
      <c r="M51" s="73"/>
      <c r="N51" s="73"/>
      <c r="O51" s="73"/>
      <c r="P51" s="73"/>
      <c r="Q51" s="73"/>
    </row>
    <row r="52" spans="4:17" ht="15" customHeight="1" x14ac:dyDescent="0.25">
      <c r="D52" s="73"/>
      <c r="E52" s="125" t="s">
        <v>311</v>
      </c>
      <c r="F52" s="73"/>
      <c r="G52" s="73"/>
      <c r="H52" s="73"/>
      <c r="I52" s="73"/>
      <c r="J52" s="73"/>
      <c r="K52" s="73"/>
      <c r="L52" s="73"/>
      <c r="M52" s="73"/>
      <c r="N52" s="73"/>
      <c r="O52" s="73"/>
      <c r="P52" s="73"/>
      <c r="Q52" s="73"/>
    </row>
    <row r="53" spans="4:17" ht="15" customHeight="1" x14ac:dyDescent="0.25">
      <c r="D53" s="73"/>
      <c r="E53" s="125" t="s">
        <v>312</v>
      </c>
      <c r="F53" s="73"/>
      <c r="G53" s="73"/>
      <c r="H53" s="73"/>
      <c r="I53" s="73"/>
      <c r="J53" s="73"/>
      <c r="K53" s="73"/>
      <c r="L53" s="73"/>
      <c r="M53" s="73"/>
      <c r="N53" s="73"/>
      <c r="O53" s="73"/>
      <c r="P53" s="73"/>
      <c r="Q53" s="73"/>
    </row>
    <row r="54" spans="4:17" ht="15" customHeight="1" x14ac:dyDescent="0.25">
      <c r="D54" s="73"/>
      <c r="E54" s="125" t="s">
        <v>313</v>
      </c>
      <c r="F54" s="73"/>
      <c r="G54" s="73"/>
      <c r="H54" s="73"/>
      <c r="I54" s="73"/>
      <c r="J54" s="73"/>
      <c r="K54" s="73"/>
      <c r="L54" s="73"/>
      <c r="M54" s="73"/>
      <c r="N54" s="73"/>
      <c r="O54" s="73"/>
      <c r="P54" s="73"/>
      <c r="Q54" s="73"/>
    </row>
    <row r="55" spans="4:17" ht="15" customHeight="1" x14ac:dyDescent="0.25">
      <c r="D55" s="73"/>
      <c r="E55" s="125" t="s">
        <v>314</v>
      </c>
      <c r="F55" s="73"/>
      <c r="G55" s="73"/>
      <c r="H55" s="73"/>
      <c r="I55" s="73"/>
      <c r="J55" s="73"/>
      <c r="K55" s="73"/>
      <c r="L55" s="73"/>
      <c r="M55" s="73"/>
      <c r="N55" s="73"/>
      <c r="O55" s="73"/>
      <c r="P55" s="73"/>
      <c r="Q55" s="73"/>
    </row>
    <row r="56" spans="4:17" ht="15" customHeight="1" x14ac:dyDescent="0.25">
      <c r="D56" s="73"/>
      <c r="E56" s="125" t="s">
        <v>315</v>
      </c>
      <c r="F56" s="73"/>
      <c r="G56" s="73"/>
      <c r="H56" s="73"/>
      <c r="I56" s="73"/>
      <c r="J56" s="73"/>
      <c r="K56" s="73"/>
      <c r="L56" s="73"/>
      <c r="M56" s="73"/>
      <c r="N56" s="73"/>
      <c r="O56" s="73"/>
      <c r="P56" s="73"/>
      <c r="Q56" s="73"/>
    </row>
    <row r="57" spans="4:17" ht="15" customHeight="1" x14ac:dyDescent="0.25">
      <c r="D57" s="73"/>
      <c r="E57" s="125" t="s">
        <v>316</v>
      </c>
      <c r="F57" s="73"/>
      <c r="G57" s="73"/>
      <c r="H57" s="73"/>
      <c r="I57" s="73"/>
      <c r="J57" s="73"/>
      <c r="K57" s="73"/>
      <c r="L57" s="73"/>
      <c r="M57" s="73"/>
      <c r="N57" s="73"/>
      <c r="O57" s="73"/>
      <c r="P57" s="73"/>
      <c r="Q57" s="73"/>
    </row>
    <row r="58" spans="4:17" ht="15" customHeight="1" x14ac:dyDescent="0.25">
      <c r="D58" s="73"/>
      <c r="E58" s="125" t="s">
        <v>317</v>
      </c>
      <c r="F58" s="73"/>
      <c r="G58" s="73"/>
      <c r="H58" s="73"/>
      <c r="I58" s="73"/>
      <c r="J58" s="73"/>
      <c r="K58" s="73"/>
      <c r="L58" s="73"/>
      <c r="M58" s="73"/>
      <c r="N58" s="73"/>
      <c r="O58" s="73"/>
      <c r="P58" s="73"/>
      <c r="Q58" s="73"/>
    </row>
    <row r="59" spans="4:17" ht="15" customHeight="1" x14ac:dyDescent="0.25">
      <c r="D59" s="73"/>
      <c r="E59" s="125" t="s">
        <v>318</v>
      </c>
      <c r="F59" s="73"/>
      <c r="G59" s="73"/>
      <c r="H59" s="73"/>
      <c r="I59" s="73"/>
      <c r="J59" s="73"/>
      <c r="K59" s="73"/>
      <c r="L59" s="73"/>
      <c r="M59" s="73"/>
      <c r="N59" s="73"/>
      <c r="O59" s="73"/>
      <c r="P59" s="73"/>
      <c r="Q59" s="73"/>
    </row>
    <row r="60" spans="4:17" ht="15" customHeight="1" x14ac:dyDescent="0.25">
      <c r="D60" s="73"/>
      <c r="E60" s="125" t="s">
        <v>319</v>
      </c>
      <c r="F60" s="73"/>
      <c r="G60" s="73"/>
      <c r="H60" s="73"/>
      <c r="I60" s="73"/>
      <c r="J60" s="73"/>
      <c r="K60" s="73"/>
      <c r="L60" s="73"/>
      <c r="M60" s="73"/>
      <c r="N60" s="73"/>
      <c r="O60" s="73"/>
      <c r="P60" s="73"/>
      <c r="Q60" s="73"/>
    </row>
    <row r="61" spans="4:17" ht="15" customHeight="1" x14ac:dyDescent="0.25">
      <c r="D61" s="73"/>
      <c r="E61" s="125" t="s">
        <v>320</v>
      </c>
      <c r="F61" s="73"/>
      <c r="G61" s="73"/>
      <c r="H61" s="73"/>
      <c r="I61" s="73"/>
      <c r="J61" s="73"/>
      <c r="K61" s="73"/>
      <c r="L61" s="73"/>
      <c r="M61" s="73"/>
      <c r="N61" s="73"/>
      <c r="O61" s="73"/>
      <c r="P61" s="73"/>
      <c r="Q61" s="73"/>
    </row>
    <row r="62" spans="4:17" ht="15" customHeight="1" x14ac:dyDescent="0.25">
      <c r="D62" s="73"/>
      <c r="E62" s="125" t="s">
        <v>321</v>
      </c>
      <c r="F62" s="73"/>
      <c r="G62" s="73"/>
      <c r="H62" s="73"/>
      <c r="I62" s="73"/>
      <c r="J62" s="73"/>
      <c r="K62" s="73"/>
      <c r="L62" s="73"/>
      <c r="M62" s="73"/>
      <c r="N62" s="73"/>
      <c r="O62" s="73"/>
      <c r="P62" s="73"/>
      <c r="Q62" s="73"/>
    </row>
    <row r="63" spans="4:17" ht="15" customHeight="1" x14ac:dyDescent="0.25">
      <c r="D63" s="73"/>
      <c r="E63" s="125" t="s">
        <v>322</v>
      </c>
      <c r="F63" s="73"/>
      <c r="G63" s="73"/>
      <c r="H63" s="73"/>
      <c r="I63" s="73"/>
      <c r="J63" s="73"/>
      <c r="K63" s="73"/>
      <c r="L63" s="73"/>
      <c r="M63" s="73"/>
      <c r="N63" s="73"/>
      <c r="O63" s="73"/>
      <c r="P63" s="73"/>
      <c r="Q63" s="73"/>
    </row>
    <row r="64" spans="4:17" ht="15" customHeight="1" x14ac:dyDescent="0.25">
      <c r="D64" s="73"/>
      <c r="E64" s="125" t="s">
        <v>323</v>
      </c>
      <c r="F64" s="73"/>
      <c r="G64" s="73"/>
      <c r="H64" s="73"/>
      <c r="I64" s="73"/>
      <c r="J64" s="73"/>
      <c r="K64" s="73"/>
      <c r="L64" s="73"/>
      <c r="M64" s="73"/>
      <c r="N64" s="73"/>
      <c r="O64" s="73"/>
      <c r="P64" s="73"/>
      <c r="Q64" s="73"/>
    </row>
    <row r="65" spans="4:17" ht="15" customHeight="1" x14ac:dyDescent="0.25">
      <c r="D65" s="73"/>
      <c r="E65" s="125" t="s">
        <v>324</v>
      </c>
      <c r="F65" s="73"/>
      <c r="G65" s="73"/>
      <c r="H65" s="73"/>
      <c r="I65" s="73"/>
      <c r="J65" s="73"/>
      <c r="K65" s="73"/>
      <c r="L65" s="73"/>
      <c r="M65" s="73"/>
      <c r="N65" s="73"/>
      <c r="O65" s="73"/>
      <c r="P65" s="73"/>
      <c r="Q65" s="73"/>
    </row>
    <row r="66" spans="4:17" ht="15" customHeight="1" x14ac:dyDescent="0.25">
      <c r="D66" s="73"/>
      <c r="E66" s="125" t="s">
        <v>325</v>
      </c>
      <c r="F66" s="73"/>
      <c r="G66" s="73"/>
      <c r="H66" s="73"/>
      <c r="I66" s="73"/>
      <c r="J66" s="73"/>
      <c r="K66" s="73"/>
      <c r="L66" s="73"/>
      <c r="M66" s="73"/>
      <c r="N66" s="73"/>
      <c r="O66" s="73"/>
      <c r="P66" s="73"/>
      <c r="Q66" s="73"/>
    </row>
    <row r="67" spans="4:17" ht="15" customHeight="1" x14ac:dyDescent="0.25">
      <c r="D67" s="73"/>
      <c r="E67" s="125" t="s">
        <v>326</v>
      </c>
      <c r="F67" s="73"/>
      <c r="G67" s="73"/>
      <c r="H67" s="73"/>
      <c r="I67" s="73"/>
      <c r="J67" s="73"/>
      <c r="K67" s="73"/>
      <c r="L67" s="73"/>
      <c r="M67" s="73"/>
      <c r="N67" s="73"/>
      <c r="O67" s="73"/>
      <c r="P67" s="73"/>
      <c r="Q67" s="73"/>
    </row>
    <row r="68" spans="4:17" ht="15" customHeight="1" x14ac:dyDescent="0.25">
      <c r="D68" s="73"/>
      <c r="E68" s="125" t="s">
        <v>327</v>
      </c>
      <c r="F68" s="73"/>
      <c r="G68" s="73"/>
      <c r="H68" s="73"/>
      <c r="I68" s="73"/>
      <c r="J68" s="73"/>
      <c r="K68" s="73"/>
      <c r="L68" s="73"/>
      <c r="M68" s="73"/>
      <c r="N68" s="73"/>
      <c r="O68" s="73"/>
      <c r="P68" s="73"/>
      <c r="Q68" s="73"/>
    </row>
    <row r="69" spans="4:17" ht="15" customHeight="1" x14ac:dyDescent="0.25">
      <c r="D69" s="73"/>
      <c r="E69" s="125" t="s">
        <v>328</v>
      </c>
      <c r="F69" s="73"/>
      <c r="G69" s="73"/>
      <c r="H69" s="73"/>
      <c r="I69" s="73"/>
      <c r="J69" s="73"/>
      <c r="K69" s="73"/>
      <c r="L69" s="73"/>
      <c r="M69" s="73"/>
      <c r="N69" s="73"/>
      <c r="O69" s="73"/>
      <c r="P69" s="73"/>
      <c r="Q69" s="73"/>
    </row>
    <row r="70" spans="4:17" ht="15" customHeight="1" x14ac:dyDescent="0.25">
      <c r="D70" s="73"/>
      <c r="E70" s="125" t="s">
        <v>329</v>
      </c>
      <c r="F70" s="73"/>
      <c r="G70" s="73"/>
      <c r="H70" s="73"/>
      <c r="I70" s="73"/>
      <c r="J70" s="73"/>
      <c r="K70" s="73"/>
      <c r="L70" s="73"/>
      <c r="M70" s="73"/>
      <c r="N70" s="73"/>
      <c r="O70" s="73"/>
      <c r="P70" s="73"/>
      <c r="Q70" s="73"/>
    </row>
    <row r="71" spans="4:17" ht="15" customHeight="1" x14ac:dyDescent="0.25">
      <c r="D71" s="73"/>
      <c r="E71" s="125" t="s">
        <v>330</v>
      </c>
      <c r="F71" s="73"/>
      <c r="G71" s="73"/>
      <c r="H71" s="73"/>
      <c r="I71" s="73"/>
      <c r="J71" s="73"/>
      <c r="K71" s="73"/>
      <c r="L71" s="73"/>
      <c r="M71" s="73"/>
      <c r="N71" s="73"/>
      <c r="O71" s="73"/>
      <c r="P71" s="73"/>
      <c r="Q71" s="73"/>
    </row>
    <row r="72" spans="4:17" ht="15" customHeight="1" x14ac:dyDescent="0.25">
      <c r="D72" s="73"/>
      <c r="E72" s="125" t="s">
        <v>331</v>
      </c>
      <c r="F72" s="73"/>
      <c r="G72" s="73"/>
      <c r="H72" s="73"/>
      <c r="I72" s="73"/>
      <c r="J72" s="73"/>
      <c r="K72" s="73"/>
      <c r="L72" s="73"/>
      <c r="M72" s="73"/>
      <c r="N72" s="73"/>
      <c r="O72" s="73"/>
      <c r="P72" s="73"/>
      <c r="Q72" s="73"/>
    </row>
    <row r="73" spans="4:17" ht="15" customHeight="1" x14ac:dyDescent="0.25">
      <c r="D73" s="73"/>
      <c r="E73" s="125" t="s">
        <v>332</v>
      </c>
      <c r="F73" s="73"/>
      <c r="G73" s="73"/>
      <c r="H73" s="73"/>
      <c r="I73" s="73"/>
      <c r="J73" s="73"/>
      <c r="K73" s="73"/>
      <c r="L73" s="73"/>
      <c r="M73" s="73"/>
      <c r="N73" s="73"/>
      <c r="O73" s="73"/>
      <c r="P73" s="73"/>
      <c r="Q73" s="73"/>
    </row>
    <row r="74" spans="4:17" ht="15" customHeight="1" x14ac:dyDescent="0.25">
      <c r="D74" s="73"/>
      <c r="E74" s="125" t="s">
        <v>333</v>
      </c>
      <c r="F74" s="73"/>
      <c r="G74" s="73"/>
      <c r="H74" s="73"/>
      <c r="I74" s="73"/>
      <c r="J74" s="73"/>
      <c r="K74" s="73"/>
      <c r="L74" s="73"/>
      <c r="M74" s="73"/>
      <c r="N74" s="73"/>
      <c r="O74" s="73"/>
      <c r="P74" s="73"/>
      <c r="Q74" s="73"/>
    </row>
    <row r="75" spans="4:17" ht="15" customHeight="1" x14ac:dyDescent="0.25">
      <c r="D75" s="73"/>
      <c r="E75" s="125" t="s">
        <v>334</v>
      </c>
      <c r="F75" s="73"/>
      <c r="G75" s="73"/>
      <c r="H75" s="73"/>
      <c r="I75" s="73"/>
      <c r="J75" s="73"/>
      <c r="K75" s="73"/>
      <c r="L75" s="73"/>
      <c r="M75" s="73"/>
      <c r="N75" s="73"/>
      <c r="O75" s="73"/>
      <c r="P75" s="73"/>
      <c r="Q75" s="73"/>
    </row>
    <row r="76" spans="4:17" ht="15" customHeight="1" x14ac:dyDescent="0.25">
      <c r="D76" s="73"/>
      <c r="E76" s="125" t="s">
        <v>335</v>
      </c>
      <c r="F76" s="73"/>
      <c r="G76" s="73"/>
      <c r="H76" s="73"/>
      <c r="I76" s="73"/>
      <c r="J76" s="73"/>
      <c r="K76" s="73"/>
      <c r="L76" s="73"/>
      <c r="M76" s="73"/>
      <c r="N76" s="73"/>
      <c r="O76" s="73"/>
      <c r="P76" s="73"/>
      <c r="Q76" s="73"/>
    </row>
    <row r="77" spans="4:17" ht="15" customHeight="1" x14ac:dyDescent="0.25">
      <c r="D77" s="73"/>
      <c r="E77" s="125" t="s">
        <v>336</v>
      </c>
      <c r="F77" s="73"/>
      <c r="G77" s="73"/>
      <c r="H77" s="73"/>
      <c r="I77" s="73"/>
      <c r="J77" s="73"/>
      <c r="K77" s="73"/>
      <c r="L77" s="73"/>
      <c r="M77" s="73"/>
      <c r="N77" s="73"/>
      <c r="O77" s="73"/>
      <c r="P77" s="73"/>
      <c r="Q77" s="73"/>
    </row>
    <row r="78" spans="4:17" ht="15" customHeight="1" x14ac:dyDescent="0.25">
      <c r="D78" s="73"/>
      <c r="E78" s="125" t="s">
        <v>337</v>
      </c>
      <c r="F78" s="73"/>
      <c r="G78" s="73"/>
      <c r="H78" s="73"/>
      <c r="I78" s="73"/>
      <c r="J78" s="73"/>
      <c r="K78" s="73"/>
      <c r="L78" s="73"/>
      <c r="M78" s="73"/>
      <c r="N78" s="73"/>
      <c r="O78" s="73"/>
      <c r="P78" s="73"/>
      <c r="Q78" s="73"/>
    </row>
    <row r="79" spans="4:17" ht="15" customHeight="1" x14ac:dyDescent="0.25">
      <c r="D79" s="73"/>
      <c r="E79" s="125" t="s">
        <v>338</v>
      </c>
      <c r="F79" s="73"/>
      <c r="G79" s="73"/>
      <c r="H79" s="73"/>
      <c r="I79" s="73"/>
      <c r="J79" s="73"/>
      <c r="K79" s="73"/>
      <c r="L79" s="73"/>
      <c r="M79" s="73"/>
      <c r="N79" s="73"/>
      <c r="O79" s="73"/>
      <c r="P79" s="73"/>
      <c r="Q79" s="73"/>
    </row>
    <row r="80" spans="4:17" ht="15" customHeight="1" x14ac:dyDescent="0.25">
      <c r="D80" s="73"/>
      <c r="E80" s="125" t="s">
        <v>339</v>
      </c>
      <c r="F80" s="73"/>
      <c r="G80" s="73"/>
      <c r="H80" s="73"/>
      <c r="I80" s="73"/>
      <c r="J80" s="73"/>
      <c r="K80" s="73"/>
      <c r="L80" s="73"/>
      <c r="M80" s="73"/>
      <c r="N80" s="73"/>
      <c r="O80" s="73"/>
      <c r="P80" s="73"/>
      <c r="Q80" s="73"/>
    </row>
    <row r="81" spans="4:17" ht="15" customHeight="1" x14ac:dyDescent="0.25">
      <c r="D81" s="73"/>
      <c r="E81" s="125" t="s">
        <v>340</v>
      </c>
      <c r="F81" s="73"/>
      <c r="G81" s="73"/>
      <c r="H81" s="73"/>
      <c r="I81" s="73"/>
      <c r="J81" s="73"/>
      <c r="K81" s="73"/>
      <c r="L81" s="73"/>
      <c r="M81" s="73"/>
      <c r="N81" s="73"/>
      <c r="O81" s="73"/>
      <c r="P81" s="73"/>
      <c r="Q81" s="73"/>
    </row>
    <row r="82" spans="4:17" ht="15" customHeight="1" x14ac:dyDescent="0.25">
      <c r="D82" s="73"/>
      <c r="E82" s="125" t="s">
        <v>341</v>
      </c>
      <c r="F82" s="73"/>
      <c r="G82" s="73"/>
      <c r="H82" s="73"/>
      <c r="I82" s="73"/>
      <c r="J82" s="73"/>
      <c r="K82" s="73"/>
      <c r="L82" s="73"/>
      <c r="M82" s="73"/>
      <c r="N82" s="73"/>
      <c r="O82" s="73"/>
      <c r="P82" s="73"/>
      <c r="Q82" s="73"/>
    </row>
    <row r="83" spans="4:17" ht="15" customHeight="1" x14ac:dyDescent="0.25">
      <c r="D83" s="73"/>
      <c r="E83" s="125" t="s">
        <v>342</v>
      </c>
      <c r="F83" s="73"/>
      <c r="G83" s="73"/>
      <c r="H83" s="73"/>
      <c r="I83" s="73"/>
      <c r="J83" s="73"/>
      <c r="K83" s="73"/>
      <c r="L83" s="73"/>
      <c r="M83" s="73"/>
      <c r="N83" s="73"/>
      <c r="O83" s="73"/>
      <c r="P83" s="73"/>
      <c r="Q83" s="73"/>
    </row>
    <row r="84" spans="4:17" ht="15" customHeight="1" x14ac:dyDescent="0.25">
      <c r="D84" s="73"/>
      <c r="E84" s="125" t="s">
        <v>343</v>
      </c>
      <c r="F84" s="73"/>
      <c r="G84" s="73"/>
      <c r="H84" s="73"/>
      <c r="I84" s="73"/>
      <c r="J84" s="73"/>
      <c r="K84" s="73"/>
      <c r="L84" s="73"/>
      <c r="M84" s="73"/>
      <c r="N84" s="73"/>
      <c r="O84" s="73"/>
      <c r="P84" s="73"/>
      <c r="Q84" s="73"/>
    </row>
    <row r="85" spans="4:17" ht="15" customHeight="1" x14ac:dyDescent="0.25">
      <c r="D85" s="73"/>
      <c r="E85" s="125" t="s">
        <v>344</v>
      </c>
      <c r="F85" s="73"/>
      <c r="G85" s="73"/>
      <c r="H85" s="73"/>
      <c r="I85" s="73"/>
      <c r="J85" s="73"/>
      <c r="K85" s="73"/>
      <c r="L85" s="73"/>
      <c r="M85" s="73"/>
      <c r="N85" s="73"/>
      <c r="O85" s="73"/>
      <c r="P85" s="73"/>
      <c r="Q85" s="73"/>
    </row>
    <row r="86" spans="4:17" ht="15" customHeight="1" x14ac:dyDescent="0.25">
      <c r="D86" s="73"/>
      <c r="E86" s="125" t="s">
        <v>345</v>
      </c>
      <c r="F86" s="73"/>
      <c r="G86" s="73"/>
      <c r="H86" s="73"/>
      <c r="I86" s="73"/>
      <c r="J86" s="73"/>
      <c r="K86" s="73"/>
      <c r="L86" s="73"/>
      <c r="M86" s="73"/>
      <c r="N86" s="73"/>
      <c r="O86" s="73"/>
      <c r="P86" s="73"/>
      <c r="Q86" s="73"/>
    </row>
    <row r="87" spans="4:17" ht="15" customHeight="1" x14ac:dyDescent="0.25">
      <c r="D87" s="73"/>
      <c r="E87" s="125" t="s">
        <v>346</v>
      </c>
      <c r="F87" s="73"/>
      <c r="G87" s="73"/>
      <c r="H87" s="73"/>
      <c r="I87" s="73"/>
      <c r="J87" s="73"/>
      <c r="K87" s="73"/>
      <c r="L87" s="73"/>
      <c r="M87" s="73"/>
      <c r="N87" s="73"/>
      <c r="O87" s="73"/>
      <c r="P87" s="73"/>
      <c r="Q87" s="73"/>
    </row>
    <row r="88" spans="4:17" ht="15" customHeight="1" x14ac:dyDescent="0.25">
      <c r="D88" s="73"/>
      <c r="E88" s="125" t="s">
        <v>347</v>
      </c>
      <c r="F88" s="73"/>
      <c r="G88" s="73"/>
      <c r="H88" s="73"/>
      <c r="I88" s="73"/>
      <c r="J88" s="73"/>
      <c r="K88" s="73"/>
      <c r="L88" s="73"/>
      <c r="M88" s="73"/>
      <c r="N88" s="73"/>
      <c r="O88" s="73"/>
      <c r="P88" s="73"/>
      <c r="Q88" s="73"/>
    </row>
    <row r="89" spans="4:17" ht="15" customHeight="1" x14ac:dyDescent="0.25">
      <c r="D89" s="73"/>
      <c r="E89" s="125" t="s">
        <v>348</v>
      </c>
      <c r="F89" s="73"/>
      <c r="G89" s="73"/>
      <c r="H89" s="73"/>
      <c r="I89" s="73"/>
      <c r="J89" s="73"/>
      <c r="K89" s="73"/>
      <c r="L89" s="73"/>
      <c r="M89" s="73"/>
      <c r="N89" s="73"/>
      <c r="O89" s="73"/>
      <c r="P89" s="73"/>
      <c r="Q89" s="73"/>
    </row>
    <row r="90" spans="4:17" ht="15" customHeight="1" x14ac:dyDescent="0.25">
      <c r="D90" s="73"/>
      <c r="E90" s="125" t="s">
        <v>349</v>
      </c>
      <c r="F90" s="73"/>
      <c r="G90" s="73"/>
      <c r="H90" s="73"/>
      <c r="I90" s="73"/>
      <c r="J90" s="73"/>
      <c r="K90" s="73"/>
      <c r="L90" s="73"/>
      <c r="M90" s="73"/>
      <c r="N90" s="73"/>
      <c r="O90" s="73"/>
      <c r="P90" s="73"/>
      <c r="Q90" s="73"/>
    </row>
    <row r="91" spans="4:17" ht="15" customHeight="1" x14ac:dyDescent="0.25">
      <c r="D91" s="73"/>
      <c r="E91" s="125" t="s">
        <v>350</v>
      </c>
      <c r="F91" s="73"/>
      <c r="G91" s="73"/>
      <c r="H91" s="73"/>
      <c r="I91" s="73"/>
      <c r="J91" s="73"/>
      <c r="K91" s="73"/>
      <c r="L91" s="73"/>
      <c r="M91" s="73"/>
      <c r="N91" s="73"/>
      <c r="O91" s="73"/>
      <c r="P91" s="73"/>
      <c r="Q91" s="73"/>
    </row>
    <row r="92" spans="4:17" ht="15" customHeight="1" x14ac:dyDescent="0.25">
      <c r="D92" s="73"/>
      <c r="E92" s="125" t="s">
        <v>351</v>
      </c>
      <c r="F92" s="73"/>
      <c r="G92" s="73"/>
      <c r="H92" s="73"/>
      <c r="I92" s="73"/>
      <c r="J92" s="73"/>
      <c r="K92" s="73"/>
      <c r="L92" s="73"/>
      <c r="M92" s="73"/>
      <c r="N92" s="73"/>
      <c r="O92" s="73"/>
      <c r="P92" s="73"/>
      <c r="Q92" s="73"/>
    </row>
    <row r="93" spans="4:17" ht="15" customHeight="1" x14ac:dyDescent="0.25">
      <c r="D93" s="73"/>
      <c r="E93" s="125" t="s">
        <v>352</v>
      </c>
      <c r="F93" s="73"/>
      <c r="G93" s="73"/>
      <c r="H93" s="73"/>
      <c r="I93" s="73"/>
      <c r="J93" s="73"/>
      <c r="K93" s="73"/>
      <c r="L93" s="73"/>
      <c r="M93" s="73"/>
      <c r="N93" s="73"/>
      <c r="O93" s="73"/>
      <c r="P93" s="73"/>
      <c r="Q93" s="73"/>
    </row>
    <row r="94" spans="4:17" ht="15" customHeight="1" x14ac:dyDescent="0.25">
      <c r="D94" s="73"/>
      <c r="E94" s="125" t="s">
        <v>353</v>
      </c>
      <c r="F94" s="73"/>
      <c r="G94" s="73"/>
      <c r="H94" s="73"/>
      <c r="I94" s="73"/>
      <c r="J94" s="73"/>
      <c r="K94" s="73"/>
      <c r="L94" s="73"/>
      <c r="M94" s="73"/>
      <c r="N94" s="73"/>
      <c r="O94" s="73"/>
      <c r="P94" s="73"/>
      <c r="Q94" s="73"/>
    </row>
    <row r="95" spans="4:17" ht="15" customHeight="1" x14ac:dyDescent="0.25">
      <c r="D95" s="73"/>
      <c r="E95" s="125" t="s">
        <v>354</v>
      </c>
      <c r="F95" s="73"/>
      <c r="G95" s="73"/>
      <c r="H95" s="73"/>
      <c r="I95" s="73"/>
      <c r="J95" s="73"/>
      <c r="K95" s="73"/>
      <c r="L95" s="73"/>
      <c r="M95" s="73"/>
      <c r="N95" s="73"/>
      <c r="O95" s="73"/>
      <c r="P95" s="73"/>
      <c r="Q95" s="73"/>
    </row>
    <row r="96" spans="4:17" ht="15" customHeight="1" x14ac:dyDescent="0.25">
      <c r="D96" s="73"/>
      <c r="E96" s="125" t="s">
        <v>355</v>
      </c>
      <c r="F96" s="73"/>
      <c r="G96" s="73"/>
      <c r="H96" s="73"/>
      <c r="I96" s="73"/>
      <c r="J96" s="73"/>
      <c r="K96" s="73"/>
      <c r="L96" s="73"/>
      <c r="M96" s="73"/>
      <c r="N96" s="73"/>
      <c r="O96" s="73"/>
      <c r="P96" s="73"/>
      <c r="Q96" s="73"/>
    </row>
    <row r="97" spans="4:17" ht="15" customHeight="1" x14ac:dyDescent="0.25">
      <c r="D97" s="73"/>
      <c r="E97" s="125" t="s">
        <v>356</v>
      </c>
      <c r="F97" s="73"/>
      <c r="G97" s="73"/>
      <c r="H97" s="73"/>
      <c r="I97" s="73"/>
      <c r="J97" s="73"/>
      <c r="K97" s="73"/>
      <c r="L97" s="73"/>
      <c r="M97" s="73"/>
      <c r="N97" s="73"/>
      <c r="O97" s="73"/>
      <c r="P97" s="73"/>
      <c r="Q97" s="73"/>
    </row>
    <row r="98" spans="4:17" ht="15" customHeight="1" x14ac:dyDescent="0.25">
      <c r="D98" s="73"/>
      <c r="E98" s="125" t="s">
        <v>357</v>
      </c>
      <c r="F98" s="73"/>
      <c r="G98" s="73"/>
      <c r="H98" s="73"/>
      <c r="I98" s="73"/>
      <c r="J98" s="73"/>
      <c r="K98" s="73"/>
      <c r="L98" s="73"/>
      <c r="M98" s="73"/>
      <c r="N98" s="73"/>
      <c r="O98" s="73"/>
      <c r="P98" s="73"/>
      <c r="Q98" s="73"/>
    </row>
    <row r="99" spans="4:17" ht="15" customHeight="1" x14ac:dyDescent="0.25">
      <c r="D99" s="73"/>
      <c r="E99" s="125" t="s">
        <v>358</v>
      </c>
      <c r="F99" s="73"/>
      <c r="G99" s="73"/>
      <c r="H99" s="73"/>
      <c r="I99" s="73"/>
      <c r="J99" s="73"/>
      <c r="K99" s="73"/>
      <c r="L99" s="73"/>
      <c r="M99" s="73"/>
      <c r="N99" s="73"/>
      <c r="O99" s="73"/>
      <c r="P99" s="73"/>
      <c r="Q99" s="73"/>
    </row>
    <row r="100" spans="4:17" ht="15" customHeight="1" x14ac:dyDescent="0.25">
      <c r="D100" s="73"/>
      <c r="E100" s="125" t="s">
        <v>359</v>
      </c>
      <c r="F100" s="73"/>
      <c r="G100" s="73"/>
      <c r="H100" s="73"/>
      <c r="I100" s="73"/>
      <c r="J100" s="73"/>
      <c r="K100" s="73"/>
      <c r="L100" s="73"/>
      <c r="M100" s="73"/>
      <c r="N100" s="73"/>
      <c r="O100" s="73"/>
      <c r="P100" s="73"/>
      <c r="Q100" s="73"/>
    </row>
    <row r="101" spans="4:17" ht="15" customHeight="1" x14ac:dyDescent="0.25">
      <c r="D101" s="73"/>
      <c r="E101" s="125" t="s">
        <v>360</v>
      </c>
      <c r="F101" s="73"/>
      <c r="G101" s="73"/>
      <c r="H101" s="73"/>
      <c r="I101" s="73"/>
      <c r="J101" s="73"/>
      <c r="K101" s="73"/>
      <c r="L101" s="73"/>
      <c r="M101" s="73"/>
      <c r="N101" s="73"/>
      <c r="O101" s="73"/>
      <c r="P101" s="73"/>
      <c r="Q101" s="73"/>
    </row>
    <row r="102" spans="4:17" ht="15" customHeight="1" x14ac:dyDescent="0.25">
      <c r="D102" s="73"/>
      <c r="E102" s="125" t="s">
        <v>361</v>
      </c>
      <c r="F102" s="73"/>
      <c r="G102" s="73"/>
      <c r="H102" s="73"/>
      <c r="I102" s="73"/>
      <c r="J102" s="73"/>
      <c r="K102" s="73"/>
      <c r="L102" s="73"/>
      <c r="M102" s="73"/>
      <c r="N102" s="73"/>
      <c r="O102" s="73"/>
      <c r="P102" s="73"/>
      <c r="Q102" s="73"/>
    </row>
    <row r="103" spans="4:17" ht="15" customHeight="1" x14ac:dyDescent="0.25">
      <c r="D103" s="73"/>
      <c r="E103" s="125" t="s">
        <v>362</v>
      </c>
      <c r="F103" s="73"/>
      <c r="G103" s="73"/>
      <c r="H103" s="73"/>
      <c r="I103" s="73"/>
      <c r="J103" s="73"/>
      <c r="K103" s="73"/>
      <c r="L103" s="73"/>
      <c r="M103" s="73"/>
      <c r="N103" s="73"/>
      <c r="O103" s="73"/>
      <c r="P103" s="73"/>
      <c r="Q103" s="73"/>
    </row>
    <row r="104" spans="4:17" ht="15" customHeight="1" x14ac:dyDescent="0.25">
      <c r="D104" s="73"/>
      <c r="E104" s="125" t="s">
        <v>363</v>
      </c>
      <c r="F104" s="73"/>
      <c r="G104" s="73"/>
      <c r="H104" s="73"/>
      <c r="I104" s="73"/>
      <c r="J104" s="73"/>
      <c r="K104" s="73"/>
      <c r="L104" s="73"/>
      <c r="M104" s="73"/>
      <c r="N104" s="73"/>
      <c r="O104" s="73"/>
      <c r="P104" s="73"/>
      <c r="Q104" s="73"/>
    </row>
    <row r="105" spans="4:17" ht="15" customHeight="1" x14ac:dyDescent="0.25">
      <c r="D105" s="73"/>
      <c r="E105" s="125" t="s">
        <v>364</v>
      </c>
      <c r="F105" s="73"/>
      <c r="G105" s="73"/>
      <c r="H105" s="73"/>
      <c r="I105" s="73"/>
      <c r="J105" s="73"/>
      <c r="K105" s="73"/>
      <c r="L105" s="73"/>
      <c r="M105" s="73"/>
      <c r="N105" s="73"/>
      <c r="O105" s="73"/>
      <c r="P105" s="73"/>
      <c r="Q105" s="73"/>
    </row>
    <row r="106" spans="4:17" ht="15" customHeight="1" x14ac:dyDescent="0.25">
      <c r="D106" s="73"/>
      <c r="E106" s="125" t="s">
        <v>365</v>
      </c>
      <c r="F106" s="73"/>
      <c r="G106" s="73"/>
      <c r="H106" s="73"/>
      <c r="I106" s="73"/>
      <c r="J106" s="73"/>
      <c r="K106" s="73"/>
      <c r="L106" s="73"/>
      <c r="M106" s="73"/>
      <c r="N106" s="73"/>
      <c r="O106" s="73"/>
      <c r="P106" s="73"/>
      <c r="Q106" s="73"/>
    </row>
    <row r="107" spans="4:17" ht="15" customHeight="1" x14ac:dyDescent="0.25">
      <c r="D107" s="73"/>
      <c r="E107" s="125" t="s">
        <v>366</v>
      </c>
      <c r="F107" s="73"/>
      <c r="G107" s="73"/>
      <c r="H107" s="73"/>
      <c r="I107" s="73"/>
      <c r="J107" s="73"/>
      <c r="K107" s="73"/>
      <c r="L107" s="73"/>
      <c r="M107" s="73"/>
      <c r="N107" s="73"/>
      <c r="O107" s="73"/>
      <c r="P107" s="73"/>
      <c r="Q107" s="73"/>
    </row>
    <row r="108" spans="4:17" ht="15" customHeight="1" x14ac:dyDescent="0.25">
      <c r="D108" s="73"/>
      <c r="E108" s="125" t="s">
        <v>367</v>
      </c>
      <c r="F108" s="73"/>
      <c r="G108" s="73"/>
      <c r="H108" s="73"/>
      <c r="I108" s="73"/>
      <c r="J108" s="73"/>
      <c r="K108" s="73"/>
      <c r="L108" s="73"/>
      <c r="M108" s="73"/>
      <c r="N108" s="73"/>
      <c r="O108" s="73"/>
      <c r="P108" s="73"/>
      <c r="Q108" s="73"/>
    </row>
    <row r="109" spans="4:17" ht="15" customHeight="1" x14ac:dyDescent="0.25">
      <c r="D109" s="73"/>
      <c r="E109" s="125" t="s">
        <v>368</v>
      </c>
      <c r="F109" s="73"/>
      <c r="G109" s="73"/>
      <c r="H109" s="73"/>
      <c r="I109" s="73"/>
      <c r="J109" s="73"/>
      <c r="K109" s="73"/>
      <c r="L109" s="73"/>
      <c r="M109" s="73"/>
      <c r="N109" s="73"/>
      <c r="O109" s="73"/>
      <c r="P109" s="73"/>
      <c r="Q109" s="73"/>
    </row>
    <row r="110" spans="4:17" ht="15" customHeight="1" x14ac:dyDescent="0.25">
      <c r="D110" s="73"/>
      <c r="E110" s="125" t="s">
        <v>369</v>
      </c>
      <c r="F110" s="73"/>
      <c r="G110" s="73"/>
      <c r="H110" s="73"/>
      <c r="I110" s="73"/>
      <c r="J110" s="73"/>
      <c r="K110" s="73"/>
      <c r="L110" s="73"/>
      <c r="M110" s="73"/>
      <c r="N110" s="73"/>
      <c r="O110" s="73"/>
      <c r="P110" s="73"/>
      <c r="Q110" s="73"/>
    </row>
    <row r="111" spans="4:17" ht="15" customHeight="1" x14ac:dyDescent="0.25">
      <c r="D111" s="73"/>
      <c r="E111" s="125" t="s">
        <v>370</v>
      </c>
      <c r="F111" s="73"/>
      <c r="G111" s="73"/>
      <c r="H111" s="73"/>
      <c r="I111" s="73"/>
      <c r="J111" s="73"/>
      <c r="K111" s="73"/>
      <c r="L111" s="73"/>
      <c r="M111" s="73"/>
      <c r="N111" s="73"/>
      <c r="O111" s="73"/>
      <c r="P111" s="73"/>
      <c r="Q111" s="73"/>
    </row>
    <row r="112" spans="4:17" ht="15" customHeight="1" x14ac:dyDescent="0.25">
      <c r="D112" s="73"/>
      <c r="E112" s="125" t="s">
        <v>371</v>
      </c>
      <c r="F112" s="73"/>
      <c r="G112" s="73"/>
      <c r="H112" s="73"/>
      <c r="I112" s="73"/>
      <c r="J112" s="73"/>
      <c r="K112" s="73"/>
      <c r="L112" s="73"/>
      <c r="M112" s="73"/>
      <c r="N112" s="73"/>
      <c r="O112" s="73"/>
      <c r="P112" s="73"/>
      <c r="Q112" s="73"/>
    </row>
    <row r="113" spans="4:17" ht="15" customHeight="1" x14ac:dyDescent="0.25">
      <c r="D113" s="73"/>
      <c r="E113" s="125" t="s">
        <v>372</v>
      </c>
      <c r="F113" s="73"/>
      <c r="G113" s="73"/>
      <c r="H113" s="73"/>
      <c r="I113" s="73"/>
      <c r="J113" s="73"/>
      <c r="K113" s="73"/>
      <c r="L113" s="73"/>
      <c r="M113" s="73"/>
      <c r="N113" s="73"/>
      <c r="O113" s="73"/>
      <c r="P113" s="73"/>
      <c r="Q113" s="73"/>
    </row>
    <row r="114" spans="4:17" ht="15" customHeight="1" x14ac:dyDescent="0.25">
      <c r="D114" s="73"/>
      <c r="E114" s="125" t="s">
        <v>373</v>
      </c>
      <c r="F114" s="73"/>
      <c r="G114" s="73"/>
      <c r="H114" s="73"/>
      <c r="I114" s="73"/>
      <c r="J114" s="73"/>
      <c r="K114" s="73"/>
      <c r="L114" s="73"/>
      <c r="M114" s="73"/>
      <c r="N114" s="73"/>
      <c r="O114" s="73"/>
      <c r="P114" s="73"/>
      <c r="Q114" s="73"/>
    </row>
    <row r="115" spans="4:17" ht="15" customHeight="1" x14ac:dyDescent="0.25">
      <c r="D115" s="73"/>
      <c r="E115" s="125" t="s">
        <v>374</v>
      </c>
      <c r="F115" s="73"/>
      <c r="G115" s="73"/>
      <c r="H115" s="73"/>
      <c r="I115" s="73"/>
      <c r="J115" s="73"/>
      <c r="K115" s="73"/>
      <c r="L115" s="73"/>
      <c r="M115" s="73"/>
      <c r="N115" s="73"/>
      <c r="O115" s="73"/>
      <c r="P115" s="73"/>
      <c r="Q115" s="73"/>
    </row>
    <row r="116" spans="4:17" ht="15" customHeight="1" x14ac:dyDescent="0.25">
      <c r="D116" s="73"/>
      <c r="E116" s="125" t="s">
        <v>375</v>
      </c>
      <c r="F116" s="73"/>
      <c r="G116" s="73"/>
      <c r="H116" s="73"/>
      <c r="I116" s="73"/>
      <c r="J116" s="73"/>
      <c r="K116" s="73"/>
      <c r="L116" s="73"/>
      <c r="M116" s="73"/>
      <c r="N116" s="73"/>
      <c r="O116" s="73"/>
      <c r="P116" s="73"/>
      <c r="Q116" s="73"/>
    </row>
    <row r="117" spans="4:17" ht="15" customHeight="1" x14ac:dyDescent="0.25">
      <c r="D117" s="73"/>
      <c r="E117" s="125" t="s">
        <v>376</v>
      </c>
      <c r="F117" s="73"/>
      <c r="G117" s="73"/>
      <c r="H117" s="73"/>
      <c r="I117" s="73"/>
      <c r="J117" s="73"/>
      <c r="K117" s="73"/>
      <c r="L117" s="73"/>
      <c r="M117" s="73"/>
      <c r="N117" s="73"/>
      <c r="O117" s="73"/>
      <c r="P117" s="73"/>
      <c r="Q117" s="73"/>
    </row>
    <row r="118" spans="4:17" ht="15" customHeight="1" x14ac:dyDescent="0.25">
      <c r="D118" s="73"/>
      <c r="E118" s="125" t="s">
        <v>377</v>
      </c>
      <c r="F118" s="73"/>
      <c r="G118" s="73"/>
      <c r="H118" s="73"/>
      <c r="I118" s="73"/>
      <c r="J118" s="73"/>
      <c r="K118" s="73"/>
      <c r="L118" s="73"/>
      <c r="M118" s="73"/>
      <c r="N118" s="73"/>
      <c r="O118" s="73"/>
      <c r="P118" s="73"/>
      <c r="Q118" s="73"/>
    </row>
    <row r="119" spans="4:17" ht="15" customHeight="1" x14ac:dyDescent="0.25">
      <c r="D119" s="73"/>
      <c r="E119" s="125" t="s">
        <v>378</v>
      </c>
      <c r="F119" s="73"/>
      <c r="G119" s="73"/>
      <c r="H119" s="73"/>
      <c r="I119" s="73"/>
      <c r="J119" s="73"/>
      <c r="K119" s="73"/>
      <c r="L119" s="73"/>
      <c r="M119" s="73"/>
      <c r="N119" s="73"/>
      <c r="O119" s="73"/>
      <c r="P119" s="73"/>
      <c r="Q119" s="73"/>
    </row>
    <row r="120" spans="4:17" ht="15" customHeight="1" x14ac:dyDescent="0.25">
      <c r="D120" s="73"/>
      <c r="E120" s="125" t="s">
        <v>379</v>
      </c>
      <c r="F120" s="73"/>
      <c r="G120" s="73"/>
      <c r="H120" s="73"/>
      <c r="I120" s="73"/>
      <c r="J120" s="73"/>
      <c r="K120" s="73"/>
      <c r="L120" s="73"/>
      <c r="M120" s="73"/>
      <c r="N120" s="73"/>
      <c r="O120" s="73"/>
      <c r="P120" s="73"/>
      <c r="Q120" s="73"/>
    </row>
    <row r="121" spans="4:17" ht="15" customHeight="1" x14ac:dyDescent="0.25">
      <c r="D121" s="73"/>
      <c r="E121" s="125" t="s">
        <v>380</v>
      </c>
      <c r="F121" s="73"/>
      <c r="G121" s="73"/>
      <c r="H121" s="73"/>
      <c r="I121" s="73"/>
      <c r="J121" s="73"/>
      <c r="K121" s="73"/>
      <c r="L121" s="73"/>
      <c r="M121" s="73"/>
      <c r="N121" s="73"/>
      <c r="O121" s="73"/>
      <c r="P121" s="73"/>
      <c r="Q121" s="73"/>
    </row>
    <row r="122" spans="4:17" ht="15" customHeight="1" x14ac:dyDescent="0.25">
      <c r="D122" s="73"/>
      <c r="E122" s="125" t="s">
        <v>381</v>
      </c>
      <c r="F122" s="73"/>
      <c r="G122" s="73"/>
      <c r="H122" s="73"/>
      <c r="I122" s="73"/>
      <c r="J122" s="73"/>
      <c r="K122" s="73"/>
      <c r="L122" s="73"/>
      <c r="M122" s="73"/>
      <c r="N122" s="73"/>
      <c r="O122" s="73"/>
      <c r="P122" s="73"/>
      <c r="Q122" s="73"/>
    </row>
    <row r="123" spans="4:17" ht="15" customHeight="1" x14ac:dyDescent="0.25">
      <c r="D123" s="73"/>
      <c r="E123" s="125" t="s">
        <v>382</v>
      </c>
      <c r="F123" s="73"/>
      <c r="G123" s="73"/>
      <c r="H123" s="73"/>
      <c r="I123" s="73"/>
      <c r="J123" s="73"/>
      <c r="K123" s="73"/>
      <c r="L123" s="73"/>
      <c r="M123" s="73"/>
      <c r="N123" s="73"/>
      <c r="O123" s="73"/>
      <c r="P123" s="73"/>
      <c r="Q123" s="73"/>
    </row>
    <row r="124" spans="4:17" ht="15" customHeight="1" x14ac:dyDescent="0.25">
      <c r="D124" s="73"/>
      <c r="E124" s="125" t="s">
        <v>383</v>
      </c>
      <c r="F124" s="73"/>
      <c r="G124" s="73"/>
      <c r="H124" s="73"/>
      <c r="I124" s="73"/>
      <c r="J124" s="73"/>
      <c r="K124" s="73"/>
      <c r="L124" s="73"/>
      <c r="M124" s="73"/>
      <c r="N124" s="73"/>
      <c r="O124" s="73"/>
      <c r="P124" s="73"/>
      <c r="Q124" s="73"/>
    </row>
    <row r="125" spans="4:17" ht="15" customHeight="1" x14ac:dyDescent="0.25">
      <c r="D125" s="73"/>
      <c r="E125" s="125" t="s">
        <v>384</v>
      </c>
      <c r="F125" s="73"/>
      <c r="G125" s="73"/>
      <c r="H125" s="73"/>
      <c r="I125" s="73"/>
      <c r="J125" s="73"/>
      <c r="K125" s="73"/>
      <c r="L125" s="73"/>
      <c r="M125" s="73"/>
      <c r="N125" s="73"/>
      <c r="O125" s="73"/>
      <c r="P125" s="73"/>
      <c r="Q125" s="73"/>
    </row>
    <row r="126" spans="4:17" ht="15" customHeight="1" x14ac:dyDescent="0.25">
      <c r="D126" s="73"/>
      <c r="E126" s="125" t="s">
        <v>385</v>
      </c>
      <c r="F126" s="73"/>
      <c r="G126" s="73"/>
      <c r="H126" s="73"/>
      <c r="I126" s="73"/>
      <c r="J126" s="73"/>
      <c r="K126" s="73"/>
      <c r="L126" s="73"/>
      <c r="M126" s="73"/>
      <c r="N126" s="73"/>
      <c r="O126" s="73"/>
      <c r="P126" s="73"/>
      <c r="Q126" s="73"/>
    </row>
    <row r="127" spans="4:17" ht="15" customHeight="1" x14ac:dyDescent="0.25">
      <c r="D127" s="73"/>
      <c r="E127" s="125" t="s">
        <v>386</v>
      </c>
      <c r="F127" s="73"/>
      <c r="G127" s="73"/>
      <c r="H127" s="73"/>
      <c r="I127" s="73"/>
      <c r="J127" s="73"/>
      <c r="K127" s="73"/>
      <c r="L127" s="73"/>
      <c r="M127" s="73"/>
      <c r="N127" s="73"/>
      <c r="O127" s="73"/>
      <c r="P127" s="73"/>
      <c r="Q127" s="73"/>
    </row>
    <row r="128" spans="4:17" ht="15" customHeight="1" x14ac:dyDescent="0.25">
      <c r="D128" s="73"/>
      <c r="E128" s="125" t="s">
        <v>387</v>
      </c>
      <c r="F128" s="73"/>
      <c r="G128" s="73"/>
      <c r="H128" s="73"/>
      <c r="I128" s="73"/>
      <c r="J128" s="73"/>
      <c r="K128" s="73"/>
      <c r="L128" s="73"/>
      <c r="M128" s="73"/>
      <c r="N128" s="73"/>
      <c r="O128" s="73"/>
      <c r="P128" s="73"/>
      <c r="Q128" s="73"/>
    </row>
    <row r="129" spans="4:17" ht="15" customHeight="1" x14ac:dyDescent="0.25">
      <c r="D129" s="73"/>
      <c r="E129" s="125" t="s">
        <v>388</v>
      </c>
      <c r="F129" s="73"/>
      <c r="G129" s="73"/>
      <c r="H129" s="73"/>
      <c r="I129" s="73"/>
      <c r="J129" s="73"/>
      <c r="K129" s="73"/>
      <c r="L129" s="73"/>
      <c r="M129" s="73"/>
      <c r="N129" s="73"/>
      <c r="O129" s="73"/>
      <c r="P129" s="73"/>
      <c r="Q129" s="73"/>
    </row>
    <row r="130" spans="4:17" ht="15" customHeight="1" x14ac:dyDescent="0.25">
      <c r="D130" s="73"/>
      <c r="E130" s="125" t="s">
        <v>389</v>
      </c>
      <c r="F130" s="73"/>
      <c r="G130" s="73"/>
      <c r="H130" s="73"/>
      <c r="I130" s="73"/>
      <c r="J130" s="73"/>
      <c r="K130" s="73"/>
      <c r="L130" s="73"/>
      <c r="M130" s="73"/>
      <c r="N130" s="73"/>
      <c r="O130" s="73"/>
      <c r="P130" s="73"/>
      <c r="Q130" s="73"/>
    </row>
    <row r="131" spans="4:17" ht="15" customHeight="1" x14ac:dyDescent="0.25">
      <c r="D131" s="73"/>
      <c r="E131" s="125" t="s">
        <v>390</v>
      </c>
      <c r="F131" s="73"/>
      <c r="G131" s="73"/>
      <c r="H131" s="73"/>
      <c r="I131" s="73"/>
      <c r="J131" s="73"/>
      <c r="K131" s="73"/>
      <c r="L131" s="73"/>
      <c r="M131" s="73"/>
      <c r="N131" s="73"/>
      <c r="O131" s="73"/>
      <c r="P131" s="73"/>
      <c r="Q131" s="73"/>
    </row>
    <row r="132" spans="4:17" ht="15" customHeight="1" x14ac:dyDescent="0.25">
      <c r="D132" s="73"/>
      <c r="E132" s="125" t="s">
        <v>391</v>
      </c>
      <c r="F132" s="73"/>
      <c r="G132" s="73"/>
      <c r="H132" s="73"/>
      <c r="I132" s="73"/>
      <c r="J132" s="73"/>
      <c r="K132" s="73"/>
      <c r="L132" s="73"/>
      <c r="M132" s="73"/>
      <c r="N132" s="73"/>
      <c r="O132" s="73"/>
      <c r="P132" s="73"/>
      <c r="Q132" s="73"/>
    </row>
    <row r="133" spans="4:17" ht="15" customHeight="1" x14ac:dyDescent="0.25">
      <c r="D133" s="73"/>
      <c r="E133" s="125" t="s">
        <v>392</v>
      </c>
      <c r="F133" s="73"/>
      <c r="G133" s="73"/>
      <c r="H133" s="73"/>
      <c r="I133" s="73"/>
      <c r="J133" s="73"/>
      <c r="K133" s="73"/>
      <c r="L133" s="73"/>
      <c r="M133" s="73"/>
      <c r="N133" s="73"/>
      <c r="O133" s="73"/>
      <c r="P133" s="73"/>
      <c r="Q133" s="73"/>
    </row>
    <row r="134" spans="4:17" ht="15" customHeight="1" x14ac:dyDescent="0.25">
      <c r="D134" s="73"/>
      <c r="E134" s="125" t="s">
        <v>393</v>
      </c>
      <c r="F134" s="73"/>
      <c r="G134" s="73"/>
      <c r="H134" s="73"/>
      <c r="I134" s="73"/>
      <c r="J134" s="73"/>
      <c r="K134" s="73"/>
      <c r="L134" s="73"/>
      <c r="M134" s="73"/>
      <c r="N134" s="73"/>
      <c r="O134" s="73"/>
      <c r="P134" s="73"/>
      <c r="Q134" s="73"/>
    </row>
    <row r="135" spans="4:17" ht="15" customHeight="1" x14ac:dyDescent="0.25">
      <c r="D135" s="73"/>
      <c r="E135" s="125" t="s">
        <v>394</v>
      </c>
      <c r="F135" s="73"/>
      <c r="G135" s="73"/>
      <c r="H135" s="73"/>
      <c r="I135" s="73"/>
      <c r="J135" s="73"/>
      <c r="K135" s="73"/>
      <c r="L135" s="73"/>
      <c r="M135" s="73"/>
      <c r="N135" s="73"/>
      <c r="O135" s="73"/>
      <c r="P135" s="73"/>
      <c r="Q135" s="73"/>
    </row>
    <row r="136" spans="4:17" ht="15" customHeight="1" x14ac:dyDescent="0.25">
      <c r="D136" s="73"/>
      <c r="E136" s="125" t="s">
        <v>395</v>
      </c>
      <c r="F136" s="73"/>
      <c r="G136" s="73"/>
      <c r="H136" s="73"/>
      <c r="I136" s="73"/>
      <c r="J136" s="73"/>
      <c r="K136" s="73"/>
      <c r="L136" s="73"/>
      <c r="M136" s="73"/>
      <c r="N136" s="73"/>
      <c r="O136" s="73"/>
      <c r="P136" s="73"/>
      <c r="Q136" s="73"/>
    </row>
    <row r="137" spans="4:17" ht="15" customHeight="1" x14ac:dyDescent="0.25">
      <c r="D137" s="73"/>
      <c r="E137" s="125" t="s">
        <v>396</v>
      </c>
      <c r="F137" s="73"/>
      <c r="G137" s="73"/>
      <c r="H137" s="73"/>
      <c r="I137" s="73"/>
      <c r="J137" s="73"/>
      <c r="K137" s="73"/>
      <c r="L137" s="73"/>
      <c r="M137" s="73"/>
      <c r="N137" s="73"/>
      <c r="O137" s="73"/>
      <c r="P137" s="73"/>
      <c r="Q137" s="73"/>
    </row>
    <row r="138" spans="4:17" ht="15" customHeight="1" x14ac:dyDescent="0.25">
      <c r="D138" s="73"/>
      <c r="E138" s="125" t="s">
        <v>397</v>
      </c>
      <c r="F138" s="73"/>
      <c r="G138" s="73"/>
      <c r="H138" s="73"/>
      <c r="I138" s="73"/>
      <c r="J138" s="73"/>
      <c r="K138" s="73"/>
      <c r="L138" s="73"/>
      <c r="M138" s="73"/>
      <c r="N138" s="73"/>
      <c r="O138" s="73"/>
      <c r="P138" s="73"/>
      <c r="Q138" s="73"/>
    </row>
    <row r="139" spans="4:17" ht="15" customHeight="1" x14ac:dyDescent="0.25">
      <c r="D139" s="73"/>
      <c r="E139" s="125" t="s">
        <v>398</v>
      </c>
      <c r="F139" s="73"/>
      <c r="G139" s="73"/>
      <c r="H139" s="73"/>
      <c r="I139" s="73"/>
      <c r="J139" s="73"/>
      <c r="K139" s="73"/>
      <c r="L139" s="73"/>
      <c r="M139" s="73"/>
      <c r="N139" s="73"/>
      <c r="O139" s="73"/>
      <c r="P139" s="73"/>
      <c r="Q139" s="73"/>
    </row>
    <row r="140" spans="4:17" ht="15" customHeight="1" x14ac:dyDescent="0.25">
      <c r="D140" s="73"/>
      <c r="E140" s="125" t="s">
        <v>399</v>
      </c>
      <c r="F140" s="73"/>
      <c r="G140" s="73"/>
      <c r="H140" s="73"/>
      <c r="I140" s="73"/>
      <c r="J140" s="73"/>
      <c r="K140" s="73"/>
      <c r="L140" s="73"/>
      <c r="M140" s="73"/>
      <c r="N140" s="73"/>
      <c r="O140" s="73"/>
      <c r="P140" s="73"/>
      <c r="Q140" s="73"/>
    </row>
    <row r="141" spans="4:17" ht="15" customHeight="1" x14ac:dyDescent="0.25">
      <c r="D141" s="73"/>
      <c r="E141" s="125" t="s">
        <v>400</v>
      </c>
      <c r="F141" s="73"/>
      <c r="G141" s="73"/>
      <c r="H141" s="73"/>
      <c r="I141" s="73"/>
      <c r="J141" s="73"/>
      <c r="K141" s="73"/>
      <c r="L141" s="73"/>
      <c r="M141" s="73"/>
      <c r="N141" s="73"/>
      <c r="O141" s="73"/>
      <c r="P141" s="73"/>
      <c r="Q141" s="73"/>
    </row>
    <row r="142" spans="4:17" ht="15" customHeight="1" x14ac:dyDescent="0.25">
      <c r="D142" s="73"/>
      <c r="E142" s="125" t="s">
        <v>401</v>
      </c>
      <c r="F142" s="73"/>
      <c r="G142" s="73"/>
      <c r="H142" s="73"/>
      <c r="I142" s="73"/>
      <c r="J142" s="73"/>
      <c r="K142" s="73"/>
      <c r="L142" s="73"/>
      <c r="M142" s="73"/>
      <c r="N142" s="73"/>
      <c r="O142" s="73"/>
      <c r="P142" s="73"/>
      <c r="Q142" s="73"/>
    </row>
    <row r="143" spans="4:17" ht="15" customHeight="1" x14ac:dyDescent="0.25">
      <c r="D143" s="73"/>
      <c r="E143" s="125" t="s">
        <v>402</v>
      </c>
      <c r="F143" s="73"/>
      <c r="G143" s="73"/>
      <c r="H143" s="73"/>
      <c r="I143" s="73"/>
      <c r="J143" s="73"/>
      <c r="K143" s="73"/>
      <c r="L143" s="73"/>
      <c r="M143" s="73"/>
      <c r="N143" s="73"/>
      <c r="O143" s="73"/>
      <c r="P143" s="73"/>
      <c r="Q143" s="73"/>
    </row>
    <row r="144" spans="4:17" ht="15" customHeight="1" x14ac:dyDescent="0.25">
      <c r="D144" s="73"/>
      <c r="E144" s="125" t="s">
        <v>403</v>
      </c>
      <c r="F144" s="73"/>
      <c r="G144" s="73"/>
      <c r="H144" s="73"/>
      <c r="I144" s="73"/>
      <c r="J144" s="73"/>
      <c r="K144" s="73"/>
      <c r="L144" s="73"/>
      <c r="M144" s="73"/>
      <c r="N144" s="73"/>
      <c r="O144" s="73"/>
      <c r="P144" s="73"/>
      <c r="Q144" s="73"/>
    </row>
    <row r="145" spans="4:17" ht="15" customHeight="1" x14ac:dyDescent="0.25">
      <c r="D145" s="73"/>
      <c r="E145" s="125" t="s">
        <v>404</v>
      </c>
      <c r="F145" s="73"/>
      <c r="G145" s="73"/>
      <c r="H145" s="73"/>
      <c r="I145" s="73"/>
      <c r="J145" s="73"/>
      <c r="K145" s="73"/>
      <c r="L145" s="73"/>
      <c r="M145" s="73"/>
      <c r="N145" s="73"/>
      <c r="O145" s="73"/>
      <c r="P145" s="73"/>
      <c r="Q145" s="73"/>
    </row>
    <row r="146" spans="4:17" ht="15" customHeight="1" x14ac:dyDescent="0.25">
      <c r="D146" s="73"/>
      <c r="E146" s="125" t="s">
        <v>405</v>
      </c>
      <c r="F146" s="73"/>
      <c r="G146" s="73"/>
      <c r="H146" s="73"/>
      <c r="I146" s="73"/>
      <c r="J146" s="73"/>
      <c r="K146" s="73"/>
      <c r="L146" s="73"/>
      <c r="M146" s="73"/>
      <c r="N146" s="73"/>
      <c r="O146" s="73"/>
      <c r="P146" s="73"/>
      <c r="Q146" s="73"/>
    </row>
    <row r="147" spans="4:17" ht="15" customHeight="1" x14ac:dyDescent="0.25">
      <c r="D147" s="73"/>
      <c r="E147" s="125" t="s">
        <v>406</v>
      </c>
      <c r="F147" s="73"/>
      <c r="G147" s="73"/>
      <c r="H147" s="73"/>
      <c r="I147" s="73"/>
      <c r="J147" s="73"/>
      <c r="K147" s="73"/>
      <c r="L147" s="73"/>
      <c r="M147" s="73"/>
      <c r="N147" s="73"/>
      <c r="O147" s="73"/>
      <c r="P147" s="73"/>
      <c r="Q147" s="73"/>
    </row>
    <row r="148" spans="4:17" ht="15" customHeight="1" x14ac:dyDescent="0.25">
      <c r="D148" s="73"/>
      <c r="E148" s="125" t="s">
        <v>407</v>
      </c>
      <c r="F148" s="73"/>
      <c r="G148" s="73"/>
      <c r="H148" s="73"/>
      <c r="I148" s="73"/>
      <c r="J148" s="73"/>
      <c r="K148" s="73"/>
      <c r="L148" s="73"/>
      <c r="M148" s="73"/>
      <c r="N148" s="73"/>
      <c r="O148" s="73"/>
      <c r="P148" s="73"/>
      <c r="Q148" s="73"/>
    </row>
    <row r="149" spans="4:17" ht="15" customHeight="1" x14ac:dyDescent="0.25">
      <c r="D149" s="73"/>
      <c r="E149" s="125" t="s">
        <v>408</v>
      </c>
      <c r="F149" s="73"/>
      <c r="G149" s="73"/>
      <c r="H149" s="73"/>
      <c r="I149" s="73"/>
      <c r="J149" s="73"/>
      <c r="K149" s="73"/>
      <c r="L149" s="73"/>
      <c r="M149" s="73"/>
      <c r="N149" s="73"/>
      <c r="O149" s="73"/>
      <c r="P149" s="73"/>
      <c r="Q149" s="73"/>
    </row>
    <row r="150" spans="4:17" ht="15" customHeight="1" x14ac:dyDescent="0.25">
      <c r="D150" s="73"/>
      <c r="E150" s="125" t="s">
        <v>409</v>
      </c>
      <c r="F150" s="73"/>
      <c r="G150" s="73"/>
      <c r="H150" s="73"/>
      <c r="I150" s="73"/>
      <c r="J150" s="73"/>
      <c r="K150" s="73"/>
      <c r="L150" s="73"/>
      <c r="M150" s="73"/>
      <c r="N150" s="73"/>
      <c r="O150" s="73"/>
      <c r="P150" s="73"/>
      <c r="Q150" s="73"/>
    </row>
    <row r="151" spans="4:17" ht="15" customHeight="1" x14ac:dyDescent="0.25">
      <c r="D151" s="73"/>
      <c r="E151" s="125" t="s">
        <v>410</v>
      </c>
      <c r="F151" s="73"/>
      <c r="G151" s="73"/>
      <c r="H151" s="73"/>
      <c r="I151" s="73"/>
      <c r="J151" s="73"/>
      <c r="K151" s="73"/>
      <c r="L151" s="73"/>
      <c r="M151" s="73"/>
      <c r="N151" s="73"/>
      <c r="O151" s="73"/>
      <c r="P151" s="73"/>
      <c r="Q151" s="73"/>
    </row>
    <row r="152" spans="4:17" ht="15" customHeight="1" x14ac:dyDescent="0.25">
      <c r="D152" s="73"/>
      <c r="E152" s="125" t="s">
        <v>411</v>
      </c>
      <c r="F152" s="73"/>
      <c r="G152" s="73"/>
      <c r="H152" s="73"/>
      <c r="I152" s="73"/>
      <c r="J152" s="73"/>
      <c r="K152" s="73"/>
      <c r="L152" s="73"/>
      <c r="M152" s="73"/>
      <c r="N152" s="73"/>
      <c r="O152" s="73"/>
      <c r="P152" s="73"/>
      <c r="Q152" s="73"/>
    </row>
    <row r="153" spans="4:17" ht="15" customHeight="1" x14ac:dyDescent="0.25">
      <c r="D153" s="73"/>
      <c r="E153" s="125" t="s">
        <v>412</v>
      </c>
      <c r="F153" s="73"/>
      <c r="G153" s="73"/>
      <c r="H153" s="73"/>
      <c r="I153" s="73"/>
      <c r="J153" s="73"/>
      <c r="K153" s="73"/>
      <c r="L153" s="73"/>
      <c r="M153" s="73"/>
      <c r="N153" s="73"/>
      <c r="O153" s="73"/>
      <c r="P153" s="73"/>
      <c r="Q153" s="73"/>
    </row>
    <row r="154" spans="4:17" ht="15" customHeight="1" x14ac:dyDescent="0.25">
      <c r="D154" s="73"/>
      <c r="E154" s="125" t="s">
        <v>413</v>
      </c>
      <c r="F154" s="73"/>
      <c r="G154" s="73"/>
      <c r="H154" s="73"/>
      <c r="I154" s="73"/>
      <c r="J154" s="73"/>
      <c r="K154" s="73"/>
      <c r="L154" s="73"/>
      <c r="M154" s="73"/>
      <c r="N154" s="73"/>
      <c r="O154" s="73"/>
      <c r="P154" s="73"/>
      <c r="Q154" s="73"/>
    </row>
    <row r="155" spans="4:17" ht="15" customHeight="1" x14ac:dyDescent="0.25">
      <c r="D155" s="73"/>
      <c r="E155" s="125" t="s">
        <v>414</v>
      </c>
      <c r="F155" s="73"/>
      <c r="G155" s="73"/>
      <c r="H155" s="73"/>
      <c r="I155" s="73"/>
      <c r="J155" s="73"/>
      <c r="K155" s="73"/>
      <c r="L155" s="73"/>
      <c r="M155" s="73"/>
      <c r="N155" s="73"/>
      <c r="O155" s="73"/>
      <c r="P155" s="73"/>
      <c r="Q155" s="73"/>
    </row>
    <row r="156" spans="4:17" ht="15" customHeight="1" x14ac:dyDescent="0.25">
      <c r="D156" s="73"/>
      <c r="E156" s="125" t="s">
        <v>415</v>
      </c>
      <c r="F156" s="73"/>
      <c r="G156" s="73"/>
      <c r="H156" s="73"/>
      <c r="I156" s="73"/>
      <c r="J156" s="73"/>
      <c r="K156" s="73"/>
      <c r="L156" s="73"/>
      <c r="M156" s="73"/>
      <c r="N156" s="73"/>
      <c r="O156" s="73"/>
      <c r="P156" s="73"/>
      <c r="Q156" s="73"/>
    </row>
    <row r="157" spans="4:17" ht="15" customHeight="1" x14ac:dyDescent="0.25">
      <c r="D157" s="73"/>
      <c r="E157" s="125" t="s">
        <v>416</v>
      </c>
      <c r="F157" s="73"/>
      <c r="G157" s="73"/>
      <c r="H157" s="73"/>
      <c r="I157" s="73"/>
      <c r="J157" s="73"/>
      <c r="K157" s="73"/>
      <c r="L157" s="73"/>
      <c r="M157" s="73"/>
      <c r="N157" s="73"/>
      <c r="O157" s="73"/>
      <c r="P157" s="73"/>
      <c r="Q157" s="73"/>
    </row>
    <row r="158" spans="4:17" ht="15" customHeight="1" x14ac:dyDescent="0.25">
      <c r="D158" s="73"/>
      <c r="E158" s="125" t="s">
        <v>417</v>
      </c>
      <c r="F158" s="73"/>
      <c r="G158" s="73"/>
      <c r="H158" s="73"/>
      <c r="I158" s="73"/>
      <c r="J158" s="73"/>
      <c r="K158" s="73"/>
      <c r="L158" s="73"/>
      <c r="M158" s="73"/>
      <c r="N158" s="73"/>
      <c r="O158" s="73"/>
      <c r="P158" s="73"/>
      <c r="Q158" s="73"/>
    </row>
    <row r="159" spans="4:17" ht="15" customHeight="1" x14ac:dyDescent="0.25">
      <c r="D159" s="73"/>
      <c r="E159" s="125" t="s">
        <v>418</v>
      </c>
      <c r="F159" s="73"/>
      <c r="G159" s="73"/>
      <c r="H159" s="73"/>
      <c r="I159" s="73"/>
      <c r="J159" s="73"/>
      <c r="K159" s="73"/>
      <c r="L159" s="73"/>
      <c r="M159" s="73"/>
      <c r="N159" s="73"/>
      <c r="O159" s="73"/>
      <c r="P159" s="73"/>
      <c r="Q159" s="73"/>
    </row>
    <row r="160" spans="4:17" ht="15" customHeight="1" x14ac:dyDescent="0.25">
      <c r="D160" s="73"/>
      <c r="E160" s="125" t="s">
        <v>419</v>
      </c>
      <c r="F160" s="73"/>
      <c r="G160" s="73"/>
      <c r="H160" s="73"/>
      <c r="I160" s="73"/>
      <c r="J160" s="73"/>
      <c r="K160" s="73"/>
      <c r="L160" s="73"/>
      <c r="M160" s="73"/>
      <c r="N160" s="73"/>
      <c r="O160" s="73"/>
      <c r="P160" s="73"/>
      <c r="Q160" s="73"/>
    </row>
    <row r="161" spans="4:17" ht="15" customHeight="1" x14ac:dyDescent="0.25">
      <c r="D161" s="73"/>
      <c r="E161" s="125" t="s">
        <v>420</v>
      </c>
      <c r="F161" s="73"/>
      <c r="G161" s="73"/>
      <c r="H161" s="73"/>
      <c r="I161" s="73"/>
      <c r="J161" s="73"/>
      <c r="K161" s="73"/>
      <c r="L161" s="73"/>
      <c r="M161" s="73"/>
      <c r="N161" s="73"/>
      <c r="O161" s="73"/>
      <c r="P161" s="73"/>
      <c r="Q161" s="73"/>
    </row>
    <row r="162" spans="4:17" ht="15" customHeight="1" x14ac:dyDescent="0.25">
      <c r="D162" s="73"/>
      <c r="E162" s="125" t="s">
        <v>421</v>
      </c>
      <c r="F162" s="73"/>
      <c r="G162" s="73"/>
      <c r="H162" s="73"/>
      <c r="I162" s="73"/>
      <c r="J162" s="73"/>
      <c r="K162" s="73"/>
      <c r="L162" s="73"/>
      <c r="M162" s="73"/>
      <c r="N162" s="73"/>
      <c r="O162" s="73"/>
      <c r="P162" s="73"/>
      <c r="Q162" s="73"/>
    </row>
    <row r="163" spans="4:17" ht="15" customHeight="1" x14ac:dyDescent="0.25">
      <c r="D163" s="73"/>
      <c r="E163" s="125" t="s">
        <v>422</v>
      </c>
      <c r="F163" s="73"/>
      <c r="G163" s="73"/>
      <c r="H163" s="73"/>
      <c r="I163" s="73"/>
      <c r="J163" s="73"/>
      <c r="K163" s="73"/>
      <c r="L163" s="73"/>
      <c r="M163" s="73"/>
      <c r="N163" s="73"/>
      <c r="O163" s="73"/>
      <c r="P163" s="73"/>
      <c r="Q163" s="73"/>
    </row>
    <row r="164" spans="4:17" ht="15" customHeight="1" x14ac:dyDescent="0.25">
      <c r="D164" s="73"/>
      <c r="E164" s="125" t="s">
        <v>423</v>
      </c>
      <c r="F164" s="73"/>
      <c r="G164" s="73"/>
      <c r="H164" s="73"/>
      <c r="I164" s="73"/>
      <c r="J164" s="73"/>
      <c r="K164" s="73"/>
      <c r="L164" s="73"/>
      <c r="M164" s="73"/>
      <c r="N164" s="73"/>
      <c r="O164" s="73"/>
      <c r="P164" s="73"/>
      <c r="Q164" s="73"/>
    </row>
    <row r="165" spans="4:17" ht="15" customHeight="1" x14ac:dyDescent="0.25">
      <c r="D165" s="73"/>
      <c r="E165" s="125" t="s">
        <v>424</v>
      </c>
      <c r="F165" s="73"/>
      <c r="G165" s="73"/>
      <c r="H165" s="73"/>
      <c r="I165" s="73"/>
      <c r="J165" s="73"/>
      <c r="K165" s="73"/>
      <c r="L165" s="73"/>
      <c r="M165" s="73"/>
      <c r="N165" s="73"/>
      <c r="O165" s="73"/>
      <c r="P165" s="73"/>
      <c r="Q165" s="73"/>
    </row>
    <row r="166" spans="4:17" ht="15" customHeight="1" x14ac:dyDescent="0.25">
      <c r="D166" s="73"/>
      <c r="E166" s="125" t="s">
        <v>425</v>
      </c>
      <c r="F166" s="73"/>
      <c r="G166" s="73"/>
      <c r="H166" s="73"/>
      <c r="I166" s="73"/>
      <c r="J166" s="73"/>
      <c r="K166" s="73"/>
      <c r="L166" s="73"/>
      <c r="M166" s="73"/>
      <c r="N166" s="73"/>
      <c r="O166" s="73"/>
      <c r="P166" s="73"/>
      <c r="Q166" s="73"/>
    </row>
    <row r="167" spans="4:17" ht="15" customHeight="1" x14ac:dyDescent="0.25">
      <c r="D167" s="73"/>
      <c r="E167" s="125" t="s">
        <v>426</v>
      </c>
      <c r="F167" s="73"/>
      <c r="G167" s="73"/>
      <c r="H167" s="73"/>
      <c r="I167" s="73"/>
      <c r="J167" s="73"/>
      <c r="K167" s="73"/>
      <c r="L167" s="73"/>
      <c r="M167" s="73"/>
      <c r="N167" s="73"/>
      <c r="O167" s="73"/>
      <c r="P167" s="73"/>
      <c r="Q167" s="73"/>
    </row>
    <row r="168" spans="4:17" ht="15" customHeight="1" x14ac:dyDescent="0.25">
      <c r="D168" s="73"/>
      <c r="E168" s="125" t="s">
        <v>427</v>
      </c>
      <c r="F168" s="73"/>
      <c r="G168" s="73"/>
      <c r="H168" s="73"/>
      <c r="I168" s="73"/>
      <c r="J168" s="73"/>
      <c r="K168" s="73"/>
      <c r="L168" s="73"/>
      <c r="M168" s="73"/>
      <c r="N168" s="73"/>
      <c r="O168" s="73"/>
      <c r="P168" s="73"/>
      <c r="Q168" s="73"/>
    </row>
    <row r="169" spans="4:17" ht="15" customHeight="1" x14ac:dyDescent="0.25">
      <c r="D169" s="73"/>
      <c r="E169" s="125" t="s">
        <v>428</v>
      </c>
      <c r="F169" s="73"/>
      <c r="G169" s="73"/>
      <c r="H169" s="73"/>
      <c r="I169" s="73"/>
      <c r="J169" s="73"/>
      <c r="K169" s="73"/>
      <c r="L169" s="73"/>
      <c r="M169" s="73"/>
      <c r="N169" s="73"/>
      <c r="O169" s="73"/>
      <c r="P169" s="73"/>
      <c r="Q169" s="73"/>
    </row>
    <row r="170" spans="4:17" ht="15" customHeight="1" x14ac:dyDescent="0.25">
      <c r="D170" s="73"/>
      <c r="E170" s="125" t="s">
        <v>429</v>
      </c>
      <c r="F170" s="73"/>
      <c r="G170" s="73"/>
      <c r="H170" s="73"/>
      <c r="I170" s="73"/>
      <c r="J170" s="73"/>
      <c r="K170" s="73"/>
      <c r="L170" s="73"/>
      <c r="M170" s="73"/>
      <c r="N170" s="73"/>
      <c r="O170" s="73"/>
      <c r="P170" s="73"/>
      <c r="Q170" s="73"/>
    </row>
    <row r="171" spans="4:17" ht="15" customHeight="1" x14ac:dyDescent="0.25">
      <c r="D171" s="73"/>
      <c r="E171" s="125" t="s">
        <v>430</v>
      </c>
      <c r="F171" s="73"/>
      <c r="G171" s="73"/>
      <c r="H171" s="73"/>
      <c r="I171" s="73"/>
      <c r="J171" s="73"/>
      <c r="K171" s="73"/>
      <c r="L171" s="73"/>
      <c r="M171" s="73"/>
      <c r="N171" s="73"/>
      <c r="O171" s="73"/>
      <c r="P171" s="73"/>
      <c r="Q171" s="73"/>
    </row>
    <row r="172" spans="4:17" ht="15" customHeight="1" x14ac:dyDescent="0.25">
      <c r="D172" s="73"/>
      <c r="E172" s="125" t="s">
        <v>431</v>
      </c>
      <c r="F172" s="73"/>
      <c r="G172" s="73"/>
      <c r="H172" s="73"/>
      <c r="I172" s="73"/>
      <c r="J172" s="73"/>
      <c r="K172" s="73"/>
      <c r="L172" s="73"/>
      <c r="M172" s="73"/>
      <c r="N172" s="73"/>
      <c r="O172" s="73"/>
      <c r="P172" s="73"/>
      <c r="Q172" s="73"/>
    </row>
    <row r="173" spans="4:17" ht="15" customHeight="1" x14ac:dyDescent="0.25">
      <c r="D173" s="73"/>
      <c r="E173" s="125" t="s">
        <v>432</v>
      </c>
      <c r="F173" s="73"/>
      <c r="G173" s="73"/>
      <c r="H173" s="73"/>
      <c r="I173" s="73"/>
      <c r="J173" s="73"/>
      <c r="K173" s="73"/>
      <c r="L173" s="73"/>
      <c r="M173" s="73"/>
      <c r="N173" s="73"/>
      <c r="O173" s="73"/>
      <c r="P173" s="73"/>
      <c r="Q173" s="73"/>
    </row>
    <row r="174" spans="4:17" ht="15" customHeight="1" x14ac:dyDescent="0.25">
      <c r="D174" s="73"/>
      <c r="E174" s="125" t="s">
        <v>433</v>
      </c>
      <c r="F174" s="73"/>
      <c r="G174" s="73"/>
      <c r="H174" s="73"/>
      <c r="I174" s="73"/>
      <c r="J174" s="73"/>
      <c r="K174" s="73"/>
      <c r="L174" s="73"/>
      <c r="M174" s="73"/>
      <c r="N174" s="73"/>
      <c r="O174" s="73"/>
      <c r="P174" s="73"/>
      <c r="Q174" s="73"/>
    </row>
    <row r="175" spans="4:17" ht="15" customHeight="1" x14ac:dyDescent="0.25">
      <c r="D175" s="73"/>
      <c r="E175" s="125" t="s">
        <v>434</v>
      </c>
      <c r="F175" s="73"/>
      <c r="G175" s="73"/>
      <c r="H175" s="73"/>
      <c r="I175" s="73"/>
      <c r="J175" s="73"/>
      <c r="K175" s="73"/>
      <c r="L175" s="73"/>
      <c r="M175" s="73"/>
      <c r="N175" s="73"/>
      <c r="O175" s="73"/>
      <c r="P175" s="73"/>
      <c r="Q175" s="73"/>
    </row>
    <row r="176" spans="4:17" ht="15" customHeight="1" x14ac:dyDescent="0.25">
      <c r="D176" s="73"/>
      <c r="E176" s="125" t="s">
        <v>435</v>
      </c>
      <c r="F176" s="73"/>
      <c r="G176" s="73"/>
      <c r="H176" s="73"/>
      <c r="I176" s="73"/>
      <c r="J176" s="73"/>
      <c r="K176" s="73"/>
      <c r="L176" s="73"/>
      <c r="M176" s="73"/>
      <c r="N176" s="73"/>
      <c r="O176" s="73"/>
      <c r="P176" s="73"/>
      <c r="Q176" s="73"/>
    </row>
    <row r="177" spans="4:17" ht="15" customHeight="1" x14ac:dyDescent="0.25">
      <c r="D177" s="73"/>
      <c r="E177" s="125" t="s">
        <v>436</v>
      </c>
      <c r="F177" s="73"/>
      <c r="G177" s="73"/>
      <c r="H177" s="73"/>
      <c r="I177" s="73"/>
      <c r="J177" s="73"/>
      <c r="K177" s="73"/>
      <c r="L177" s="73"/>
      <c r="M177" s="73"/>
      <c r="N177" s="73"/>
      <c r="O177" s="73"/>
      <c r="P177" s="73"/>
      <c r="Q177" s="73"/>
    </row>
    <row r="178" spans="4:17" ht="15" customHeight="1" x14ac:dyDescent="0.25">
      <c r="D178" s="73"/>
      <c r="E178" s="125" t="s">
        <v>437</v>
      </c>
      <c r="F178" s="73"/>
      <c r="G178" s="73"/>
      <c r="H178" s="73"/>
      <c r="I178" s="73"/>
      <c r="J178" s="73"/>
      <c r="K178" s="73"/>
      <c r="L178" s="73"/>
      <c r="M178" s="73"/>
      <c r="N178" s="73"/>
      <c r="O178" s="73"/>
      <c r="P178" s="73"/>
      <c r="Q178" s="73"/>
    </row>
    <row r="179" spans="4:17" ht="15" customHeight="1" x14ac:dyDescent="0.25">
      <c r="D179" s="73"/>
      <c r="E179" s="125" t="s">
        <v>438</v>
      </c>
      <c r="F179" s="73"/>
      <c r="G179" s="73"/>
      <c r="H179" s="73"/>
      <c r="I179" s="73"/>
      <c r="J179" s="73"/>
      <c r="K179" s="73"/>
      <c r="L179" s="73"/>
      <c r="M179" s="73"/>
      <c r="N179" s="73"/>
      <c r="O179" s="73"/>
      <c r="P179" s="73"/>
      <c r="Q179" s="73"/>
    </row>
    <row r="180" spans="4:17" ht="15" customHeight="1" x14ac:dyDescent="0.25">
      <c r="D180" s="73"/>
      <c r="E180" s="125" t="s">
        <v>439</v>
      </c>
      <c r="F180" s="73"/>
      <c r="G180" s="73"/>
      <c r="H180" s="73"/>
      <c r="I180" s="73"/>
      <c r="J180" s="73"/>
      <c r="K180" s="73"/>
      <c r="L180" s="73"/>
      <c r="M180" s="73"/>
      <c r="N180" s="73"/>
      <c r="O180" s="73"/>
      <c r="P180" s="73"/>
      <c r="Q180" s="73"/>
    </row>
    <row r="181" spans="4:17" ht="15" customHeight="1" x14ac:dyDescent="0.25">
      <c r="D181" s="73"/>
      <c r="E181" s="125" t="s">
        <v>440</v>
      </c>
      <c r="F181" s="73"/>
      <c r="G181" s="73"/>
      <c r="H181" s="73"/>
      <c r="I181" s="73"/>
      <c r="J181" s="73"/>
      <c r="K181" s="73"/>
      <c r="L181" s="73"/>
      <c r="M181" s="73"/>
      <c r="N181" s="73"/>
      <c r="O181" s="73"/>
      <c r="P181" s="73"/>
      <c r="Q181" s="73"/>
    </row>
    <row r="182" spans="4:17" ht="15" customHeight="1" x14ac:dyDescent="0.25">
      <c r="D182" s="73"/>
      <c r="E182" s="125" t="s">
        <v>441</v>
      </c>
      <c r="F182" s="73"/>
      <c r="G182" s="73"/>
      <c r="H182" s="73"/>
      <c r="I182" s="73"/>
      <c r="J182" s="73"/>
      <c r="K182" s="73"/>
      <c r="L182" s="73"/>
      <c r="M182" s="73"/>
      <c r="N182" s="73"/>
      <c r="O182" s="73"/>
      <c r="P182" s="73"/>
      <c r="Q182" s="73"/>
    </row>
    <row r="183" spans="4:17" ht="15" customHeight="1" x14ac:dyDescent="0.25">
      <c r="D183" s="73"/>
      <c r="E183" s="125" t="s">
        <v>442</v>
      </c>
      <c r="F183" s="73"/>
      <c r="G183" s="73"/>
      <c r="H183" s="73"/>
      <c r="I183" s="73"/>
      <c r="J183" s="73"/>
      <c r="K183" s="73"/>
      <c r="L183" s="73"/>
      <c r="M183" s="73"/>
      <c r="N183" s="73"/>
      <c r="O183" s="73"/>
      <c r="P183" s="73"/>
      <c r="Q183" s="73"/>
    </row>
    <row r="184" spans="4:17" ht="15" customHeight="1" x14ac:dyDescent="0.25">
      <c r="D184" s="73"/>
      <c r="E184" s="125" t="s">
        <v>443</v>
      </c>
      <c r="F184" s="73"/>
      <c r="G184" s="73"/>
      <c r="H184" s="73"/>
      <c r="I184" s="73"/>
      <c r="J184" s="73"/>
      <c r="K184" s="73"/>
      <c r="L184" s="73"/>
      <c r="M184" s="73"/>
      <c r="N184" s="73"/>
      <c r="O184" s="73"/>
      <c r="P184" s="73"/>
      <c r="Q184" s="73"/>
    </row>
    <row r="185" spans="4:17" ht="15" customHeight="1" x14ac:dyDescent="0.25">
      <c r="D185" s="73"/>
      <c r="E185" s="125" t="s">
        <v>444</v>
      </c>
      <c r="F185" s="73"/>
      <c r="G185" s="73"/>
      <c r="H185" s="73"/>
      <c r="I185" s="73"/>
      <c r="J185" s="73"/>
      <c r="K185" s="73"/>
      <c r="L185" s="73"/>
      <c r="M185" s="73"/>
      <c r="N185" s="73"/>
      <c r="O185" s="73"/>
      <c r="P185" s="73"/>
      <c r="Q185" s="73"/>
    </row>
    <row r="186" spans="4:17" ht="15" customHeight="1" x14ac:dyDescent="0.25">
      <c r="D186" s="73"/>
      <c r="E186" s="125" t="s">
        <v>445</v>
      </c>
      <c r="F186" s="73"/>
      <c r="G186" s="73"/>
      <c r="H186" s="73"/>
      <c r="I186" s="73"/>
      <c r="J186" s="73"/>
      <c r="K186" s="73"/>
      <c r="L186" s="73"/>
      <c r="M186" s="73"/>
      <c r="N186" s="73"/>
      <c r="O186" s="73"/>
      <c r="P186" s="73"/>
      <c r="Q186" s="73"/>
    </row>
    <row r="187" spans="4:17" ht="15" customHeight="1" x14ac:dyDescent="0.25">
      <c r="D187" s="73"/>
      <c r="E187" s="125" t="s">
        <v>446</v>
      </c>
      <c r="F187" s="73"/>
      <c r="G187" s="73"/>
      <c r="H187" s="73"/>
      <c r="I187" s="73"/>
      <c r="J187" s="73"/>
      <c r="K187" s="73"/>
      <c r="L187" s="73"/>
      <c r="M187" s="73"/>
      <c r="N187" s="73"/>
      <c r="O187" s="73"/>
      <c r="P187" s="73"/>
      <c r="Q187" s="73"/>
    </row>
    <row r="188" spans="4:17" ht="15" customHeight="1" x14ac:dyDescent="0.25">
      <c r="D188" s="73"/>
      <c r="E188" s="125" t="s">
        <v>447</v>
      </c>
      <c r="F188" s="73"/>
      <c r="G188" s="73"/>
      <c r="H188" s="73"/>
      <c r="I188" s="73"/>
      <c r="J188" s="73"/>
      <c r="K188" s="73"/>
      <c r="L188" s="73"/>
      <c r="M188" s="73"/>
      <c r="N188" s="73"/>
      <c r="O188" s="73"/>
      <c r="P188" s="73"/>
      <c r="Q188" s="73"/>
    </row>
    <row r="189" spans="4:17" ht="15" customHeight="1" x14ac:dyDescent="0.25">
      <c r="D189" s="73"/>
      <c r="E189" s="125" t="s">
        <v>448</v>
      </c>
      <c r="F189" s="73"/>
      <c r="G189" s="73"/>
      <c r="H189" s="73"/>
      <c r="I189" s="73"/>
      <c r="J189" s="73"/>
      <c r="K189" s="73"/>
      <c r="L189" s="73"/>
      <c r="M189" s="73"/>
      <c r="N189" s="73"/>
      <c r="O189" s="73"/>
      <c r="P189" s="73"/>
      <c r="Q189" s="73"/>
    </row>
    <row r="190" spans="4:17" ht="15" customHeight="1" x14ac:dyDescent="0.25">
      <c r="D190" s="73"/>
      <c r="E190" s="125" t="s">
        <v>449</v>
      </c>
      <c r="F190" s="73"/>
      <c r="G190" s="73"/>
      <c r="H190" s="73"/>
      <c r="I190" s="73"/>
      <c r="J190" s="73"/>
      <c r="K190" s="73"/>
      <c r="L190" s="73"/>
      <c r="M190" s="73"/>
      <c r="N190" s="73"/>
      <c r="O190" s="73"/>
      <c r="P190" s="73"/>
      <c r="Q190" s="73"/>
    </row>
    <row r="191" spans="4:17" ht="15" customHeight="1" x14ac:dyDescent="0.25">
      <c r="D191" s="73"/>
      <c r="E191" s="125" t="s">
        <v>450</v>
      </c>
      <c r="F191" s="73"/>
      <c r="G191" s="73"/>
      <c r="H191" s="73"/>
      <c r="I191" s="73"/>
      <c r="J191" s="73"/>
      <c r="K191" s="73"/>
      <c r="L191" s="73"/>
      <c r="M191" s="73"/>
      <c r="N191" s="73"/>
      <c r="O191" s="73"/>
      <c r="P191" s="73"/>
      <c r="Q191" s="73"/>
    </row>
    <row r="192" spans="4:17" ht="15" customHeight="1" x14ac:dyDescent="0.25">
      <c r="D192" s="73"/>
      <c r="E192" s="125" t="s">
        <v>451</v>
      </c>
      <c r="F192" s="73"/>
      <c r="G192" s="73"/>
      <c r="H192" s="73"/>
      <c r="I192" s="73"/>
      <c r="J192" s="73"/>
      <c r="K192" s="73"/>
      <c r="L192" s="73"/>
      <c r="M192" s="73"/>
      <c r="N192" s="73"/>
      <c r="O192" s="73"/>
      <c r="P192" s="73"/>
      <c r="Q192" s="73"/>
    </row>
    <row r="193" spans="4:17" ht="15" customHeight="1" x14ac:dyDescent="0.25">
      <c r="D193" s="73"/>
      <c r="E193" s="125" t="s">
        <v>452</v>
      </c>
      <c r="F193" s="73"/>
      <c r="G193" s="73"/>
      <c r="H193" s="73"/>
      <c r="I193" s="73"/>
      <c r="J193" s="73"/>
      <c r="K193" s="73"/>
      <c r="L193" s="73"/>
      <c r="M193" s="73"/>
      <c r="N193" s="73"/>
      <c r="O193" s="73"/>
      <c r="P193" s="73"/>
      <c r="Q193" s="73"/>
    </row>
    <row r="194" spans="4:17" ht="15" customHeight="1" x14ac:dyDescent="0.25">
      <c r="D194" s="73"/>
      <c r="E194" s="125" t="s">
        <v>453</v>
      </c>
      <c r="F194" s="73"/>
      <c r="G194" s="73"/>
      <c r="H194" s="73"/>
      <c r="I194" s="73"/>
      <c r="J194" s="73"/>
      <c r="K194" s="73"/>
      <c r="L194" s="73"/>
      <c r="M194" s="73"/>
      <c r="N194" s="73"/>
      <c r="O194" s="73"/>
      <c r="P194" s="73"/>
      <c r="Q194" s="73"/>
    </row>
    <row r="195" spans="4:17" ht="15" customHeight="1" x14ac:dyDescent="0.25">
      <c r="D195" s="73"/>
      <c r="E195" s="125" t="s">
        <v>454</v>
      </c>
      <c r="F195" s="73"/>
      <c r="G195" s="73"/>
      <c r="H195" s="73"/>
      <c r="I195" s="73"/>
      <c r="J195" s="73"/>
      <c r="K195" s="73"/>
      <c r="L195" s="73"/>
      <c r="M195" s="73"/>
      <c r="N195" s="73"/>
      <c r="O195" s="73"/>
      <c r="P195" s="73"/>
      <c r="Q195" s="73"/>
    </row>
    <row r="196" spans="4:17" ht="15" customHeight="1" x14ac:dyDescent="0.25">
      <c r="D196" s="73"/>
      <c r="E196" s="125" t="s">
        <v>455</v>
      </c>
      <c r="F196" s="73"/>
      <c r="G196" s="73"/>
      <c r="H196" s="73"/>
      <c r="I196" s="73"/>
      <c r="J196" s="73"/>
      <c r="K196" s="73"/>
      <c r="L196" s="73"/>
      <c r="M196" s="73"/>
      <c r="N196" s="73"/>
      <c r="O196" s="73"/>
      <c r="P196" s="73"/>
      <c r="Q196" s="73"/>
    </row>
    <row r="197" spans="4:17" ht="15" customHeight="1" x14ac:dyDescent="0.25">
      <c r="D197" s="73"/>
      <c r="E197" s="125" t="s">
        <v>456</v>
      </c>
      <c r="F197" s="73"/>
      <c r="G197" s="73"/>
      <c r="H197" s="73"/>
      <c r="I197" s="73"/>
      <c r="J197" s="73"/>
      <c r="K197" s="73"/>
      <c r="L197" s="73"/>
      <c r="M197" s="73"/>
      <c r="N197" s="73"/>
      <c r="O197" s="73"/>
      <c r="P197" s="73"/>
      <c r="Q197" s="73"/>
    </row>
    <row r="198" spans="4:17" ht="15" customHeight="1" x14ac:dyDescent="0.25">
      <c r="D198" s="73"/>
      <c r="E198" s="125" t="s">
        <v>457</v>
      </c>
      <c r="F198" s="73"/>
      <c r="G198" s="73"/>
      <c r="H198" s="73"/>
      <c r="I198" s="73"/>
      <c r="J198" s="73"/>
      <c r="K198" s="73"/>
      <c r="L198" s="73"/>
      <c r="M198" s="73"/>
      <c r="N198" s="73"/>
      <c r="O198" s="73"/>
      <c r="P198" s="73"/>
      <c r="Q198" s="73"/>
    </row>
    <row r="199" spans="4:17" ht="15" customHeight="1" x14ac:dyDescent="0.25">
      <c r="D199" s="73"/>
      <c r="E199" s="125" t="s">
        <v>458</v>
      </c>
      <c r="F199" s="73"/>
      <c r="G199" s="73"/>
      <c r="H199" s="73"/>
      <c r="I199" s="73"/>
      <c r="J199" s="73"/>
      <c r="K199" s="73"/>
      <c r="L199" s="73"/>
      <c r="M199" s="73"/>
      <c r="N199" s="73"/>
      <c r="O199" s="73"/>
      <c r="P199" s="73"/>
      <c r="Q199" s="73"/>
    </row>
    <row r="200" spans="4:17" ht="15" customHeight="1" x14ac:dyDescent="0.25">
      <c r="D200" s="73"/>
      <c r="E200" s="125" t="s">
        <v>459</v>
      </c>
      <c r="F200" s="73"/>
      <c r="G200" s="73"/>
      <c r="H200" s="73"/>
      <c r="I200" s="73"/>
      <c r="J200" s="73"/>
      <c r="K200" s="73"/>
      <c r="L200" s="73"/>
      <c r="M200" s="73"/>
      <c r="N200" s="73"/>
      <c r="O200" s="73"/>
      <c r="P200" s="73"/>
      <c r="Q200" s="73"/>
    </row>
    <row r="201" spans="4:17" ht="15" customHeight="1" x14ac:dyDescent="0.25">
      <c r="D201" s="73"/>
      <c r="E201" s="125" t="s">
        <v>460</v>
      </c>
      <c r="F201" s="73"/>
      <c r="G201" s="73"/>
      <c r="H201" s="73"/>
      <c r="I201" s="73"/>
      <c r="J201" s="73"/>
      <c r="K201" s="73"/>
      <c r="L201" s="73"/>
      <c r="M201" s="73"/>
      <c r="N201" s="73"/>
      <c r="O201" s="73"/>
      <c r="P201" s="73"/>
      <c r="Q201" s="73"/>
    </row>
    <row r="202" spans="4:17" ht="15" customHeight="1" x14ac:dyDescent="0.25">
      <c r="D202" s="73"/>
      <c r="E202" s="125" t="s">
        <v>461</v>
      </c>
      <c r="F202" s="73"/>
      <c r="G202" s="73"/>
      <c r="H202" s="73"/>
      <c r="I202" s="73"/>
      <c r="J202" s="73"/>
      <c r="K202" s="73"/>
      <c r="L202" s="73"/>
      <c r="M202" s="73"/>
      <c r="N202" s="73"/>
      <c r="O202" s="73"/>
      <c r="P202" s="73"/>
      <c r="Q202" s="73"/>
    </row>
    <row r="203" spans="4:17" ht="15" customHeight="1" x14ac:dyDescent="0.25">
      <c r="D203" s="73"/>
      <c r="E203" s="125" t="s">
        <v>462</v>
      </c>
      <c r="F203" s="73"/>
      <c r="G203" s="73"/>
      <c r="H203" s="73"/>
      <c r="I203" s="73"/>
      <c r="J203" s="73"/>
      <c r="K203" s="73"/>
      <c r="L203" s="73"/>
      <c r="M203" s="73"/>
      <c r="N203" s="73"/>
      <c r="O203" s="73"/>
      <c r="P203" s="73"/>
      <c r="Q203" s="73"/>
    </row>
    <row r="204" spans="4:17" ht="15" customHeight="1" x14ac:dyDescent="0.25">
      <c r="D204" s="73"/>
      <c r="E204" s="125" t="s">
        <v>463</v>
      </c>
      <c r="F204" s="73"/>
      <c r="G204" s="73"/>
      <c r="H204" s="73"/>
      <c r="I204" s="73"/>
      <c r="J204" s="73"/>
      <c r="K204" s="73"/>
      <c r="L204" s="73"/>
      <c r="M204" s="73"/>
      <c r="N204" s="73"/>
      <c r="O204" s="73"/>
      <c r="P204" s="73"/>
      <c r="Q204" s="73"/>
    </row>
    <row r="205" spans="4:17" ht="15" customHeight="1" x14ac:dyDescent="0.25">
      <c r="D205" s="73"/>
      <c r="E205" s="125" t="s">
        <v>464</v>
      </c>
      <c r="F205" s="73"/>
      <c r="G205" s="73"/>
      <c r="H205" s="73"/>
      <c r="I205" s="73"/>
      <c r="J205" s="73"/>
      <c r="K205" s="73"/>
      <c r="L205" s="73"/>
      <c r="M205" s="73"/>
      <c r="N205" s="73"/>
      <c r="O205" s="73"/>
      <c r="P205" s="73"/>
      <c r="Q205" s="73"/>
    </row>
    <row r="206" spans="4:17" ht="15" customHeight="1" x14ac:dyDescent="0.25">
      <c r="D206" s="73"/>
      <c r="E206" s="125" t="s">
        <v>465</v>
      </c>
      <c r="F206" s="73"/>
      <c r="G206" s="73"/>
      <c r="H206" s="73"/>
      <c r="I206" s="73"/>
      <c r="J206" s="73"/>
      <c r="K206" s="73"/>
      <c r="L206" s="73"/>
      <c r="M206" s="73"/>
      <c r="N206" s="73"/>
      <c r="O206" s="73"/>
      <c r="P206" s="73"/>
      <c r="Q206" s="73"/>
    </row>
    <row r="207" spans="4:17" ht="15" customHeight="1" x14ac:dyDescent="0.25">
      <c r="D207" s="73"/>
      <c r="E207" s="125" t="s">
        <v>466</v>
      </c>
      <c r="F207" s="73"/>
      <c r="G207" s="73"/>
      <c r="H207" s="73"/>
      <c r="I207" s="73"/>
      <c r="J207" s="73"/>
      <c r="K207" s="73"/>
      <c r="L207" s="73"/>
      <c r="M207" s="73"/>
      <c r="N207" s="73"/>
      <c r="O207" s="73"/>
      <c r="P207" s="73"/>
      <c r="Q207" s="73"/>
    </row>
    <row r="208" spans="4:17" ht="15" customHeight="1" x14ac:dyDescent="0.25">
      <c r="D208" s="73"/>
      <c r="E208" s="125" t="s">
        <v>467</v>
      </c>
      <c r="F208" s="73"/>
      <c r="G208" s="73"/>
      <c r="H208" s="73"/>
      <c r="I208" s="73"/>
      <c r="J208" s="73"/>
      <c r="K208" s="73"/>
      <c r="L208" s="73"/>
      <c r="M208" s="73"/>
      <c r="N208" s="73"/>
      <c r="O208" s="73"/>
      <c r="P208" s="73"/>
      <c r="Q208" s="73"/>
    </row>
    <row r="209" spans="4:17" ht="15" customHeight="1" x14ac:dyDescent="0.25">
      <c r="D209" s="73"/>
      <c r="E209" s="125" t="s">
        <v>468</v>
      </c>
      <c r="F209" s="73"/>
      <c r="G209" s="73"/>
      <c r="H209" s="73"/>
      <c r="I209" s="73"/>
      <c r="J209" s="73"/>
      <c r="K209" s="73"/>
      <c r="L209" s="73"/>
      <c r="M209" s="73"/>
      <c r="N209" s="73"/>
      <c r="O209" s="73"/>
      <c r="P209" s="73"/>
      <c r="Q209" s="73"/>
    </row>
    <row r="210" spans="4:17" ht="15" customHeight="1" x14ac:dyDescent="0.25">
      <c r="D210" s="73"/>
      <c r="E210" s="125" t="s">
        <v>469</v>
      </c>
      <c r="F210" s="73"/>
      <c r="G210" s="73"/>
      <c r="H210" s="73"/>
      <c r="I210" s="73"/>
      <c r="J210" s="73"/>
      <c r="K210" s="73"/>
      <c r="L210" s="73"/>
      <c r="M210" s="73"/>
      <c r="N210" s="73"/>
      <c r="O210" s="73"/>
      <c r="P210" s="73"/>
      <c r="Q210" s="73"/>
    </row>
    <row r="211" spans="4:17" ht="15" customHeight="1" x14ac:dyDescent="0.25">
      <c r="D211" s="73"/>
      <c r="E211" s="125" t="s">
        <v>470</v>
      </c>
      <c r="F211" s="73"/>
      <c r="G211" s="73"/>
      <c r="H211" s="73"/>
      <c r="I211" s="73"/>
      <c r="J211" s="73"/>
      <c r="K211" s="73"/>
      <c r="L211" s="73"/>
      <c r="M211" s="73"/>
      <c r="N211" s="73"/>
      <c r="O211" s="73"/>
      <c r="P211" s="73"/>
      <c r="Q211" s="73"/>
    </row>
    <row r="212" spans="4:17" ht="15" customHeight="1" x14ac:dyDescent="0.25">
      <c r="D212" s="73"/>
      <c r="E212" s="125" t="s">
        <v>471</v>
      </c>
      <c r="F212" s="73"/>
      <c r="G212" s="73"/>
      <c r="H212" s="73"/>
      <c r="I212" s="73"/>
      <c r="J212" s="73"/>
      <c r="K212" s="73"/>
      <c r="L212" s="73"/>
      <c r="M212" s="73"/>
      <c r="N212" s="73"/>
      <c r="O212" s="73"/>
      <c r="P212" s="73"/>
      <c r="Q212" s="73"/>
    </row>
    <row r="213" spans="4:17" ht="15" customHeight="1" x14ac:dyDescent="0.25">
      <c r="D213" s="73"/>
      <c r="E213" s="125" t="s">
        <v>472</v>
      </c>
      <c r="F213" s="73"/>
      <c r="G213" s="73"/>
      <c r="H213" s="73"/>
      <c r="I213" s="73"/>
      <c r="J213" s="73"/>
      <c r="K213" s="73"/>
      <c r="L213" s="73"/>
      <c r="M213" s="73"/>
      <c r="N213" s="73"/>
      <c r="O213" s="73"/>
      <c r="P213" s="73"/>
      <c r="Q213" s="73"/>
    </row>
    <row r="214" spans="4:17" ht="15" customHeight="1" x14ac:dyDescent="0.25">
      <c r="D214" s="73"/>
      <c r="E214" s="125" t="s">
        <v>473</v>
      </c>
      <c r="F214" s="73"/>
      <c r="G214" s="73"/>
      <c r="H214" s="73"/>
      <c r="I214" s="73"/>
      <c r="J214" s="73"/>
      <c r="K214" s="73"/>
      <c r="L214" s="73"/>
      <c r="M214" s="73"/>
      <c r="N214" s="73"/>
      <c r="O214" s="73"/>
      <c r="P214" s="73"/>
      <c r="Q214" s="73"/>
    </row>
    <row r="215" spans="4:17" ht="15" customHeight="1" x14ac:dyDescent="0.25">
      <c r="D215" s="73"/>
      <c r="E215" s="125" t="s">
        <v>474</v>
      </c>
      <c r="F215" s="73"/>
      <c r="G215" s="73"/>
      <c r="H215" s="73"/>
      <c r="I215" s="73"/>
      <c r="J215" s="73"/>
      <c r="K215" s="73"/>
      <c r="L215" s="73"/>
      <c r="M215" s="73"/>
      <c r="N215" s="73"/>
      <c r="O215" s="73"/>
      <c r="P215" s="73"/>
      <c r="Q215" s="73"/>
    </row>
    <row r="216" spans="4:17" ht="15" customHeight="1" x14ac:dyDescent="0.25">
      <c r="D216" s="73"/>
      <c r="E216" s="125" t="s">
        <v>475</v>
      </c>
      <c r="F216" s="73"/>
      <c r="G216" s="73"/>
      <c r="H216" s="73"/>
      <c r="I216" s="73"/>
      <c r="J216" s="73"/>
      <c r="K216" s="73"/>
      <c r="L216" s="73"/>
      <c r="M216" s="73"/>
      <c r="N216" s="73"/>
      <c r="O216" s="73"/>
      <c r="P216" s="73"/>
      <c r="Q216" s="73"/>
    </row>
    <row r="217" spans="4:17" ht="15" customHeight="1" x14ac:dyDescent="0.25">
      <c r="D217" s="73"/>
      <c r="E217" s="125" t="s">
        <v>476</v>
      </c>
      <c r="F217" s="73"/>
      <c r="G217" s="73"/>
      <c r="H217" s="73"/>
      <c r="I217" s="73"/>
      <c r="J217" s="73"/>
      <c r="K217" s="73"/>
      <c r="L217" s="73"/>
      <c r="M217" s="73"/>
      <c r="N217" s="73"/>
      <c r="O217" s="73"/>
      <c r="P217" s="73"/>
      <c r="Q217" s="73"/>
    </row>
    <row r="218" spans="4:17" ht="15" customHeight="1" x14ac:dyDescent="0.25">
      <c r="D218" s="73"/>
      <c r="E218" s="125" t="s">
        <v>477</v>
      </c>
      <c r="F218" s="73"/>
      <c r="G218" s="73"/>
      <c r="H218" s="73"/>
      <c r="I218" s="73"/>
      <c r="J218" s="73"/>
      <c r="K218" s="73"/>
      <c r="L218" s="73"/>
      <c r="M218" s="73"/>
      <c r="N218" s="73"/>
      <c r="O218" s="73"/>
      <c r="P218" s="73"/>
      <c r="Q218" s="73"/>
    </row>
    <row r="219" spans="4:17" ht="15" customHeight="1" x14ac:dyDescent="0.25">
      <c r="D219" s="73"/>
      <c r="E219" s="125" t="s">
        <v>478</v>
      </c>
      <c r="F219" s="73"/>
      <c r="G219" s="73"/>
      <c r="H219" s="73"/>
      <c r="I219" s="73"/>
      <c r="J219" s="73"/>
      <c r="K219" s="73"/>
      <c r="L219" s="73"/>
      <c r="M219" s="73"/>
      <c r="N219" s="73"/>
      <c r="O219" s="73"/>
      <c r="P219" s="73"/>
      <c r="Q219" s="73"/>
    </row>
    <row r="220" spans="4:17" ht="15" customHeight="1" x14ac:dyDescent="0.25">
      <c r="D220" s="73"/>
      <c r="E220" s="125" t="s">
        <v>479</v>
      </c>
      <c r="F220" s="73"/>
      <c r="G220" s="73"/>
      <c r="H220" s="73"/>
      <c r="I220" s="73"/>
      <c r="J220" s="73"/>
      <c r="K220" s="73"/>
      <c r="L220" s="73"/>
      <c r="M220" s="73"/>
      <c r="N220" s="73"/>
      <c r="O220" s="73"/>
      <c r="P220" s="73"/>
      <c r="Q220" s="73"/>
    </row>
    <row r="221" spans="4:17" ht="15" customHeight="1" x14ac:dyDescent="0.25">
      <c r="D221" s="73"/>
      <c r="E221" s="125" t="s">
        <v>480</v>
      </c>
      <c r="F221" s="73"/>
      <c r="G221" s="73"/>
      <c r="H221" s="73"/>
      <c r="I221" s="73"/>
      <c r="J221" s="73"/>
      <c r="K221" s="73"/>
      <c r="L221" s="73"/>
      <c r="M221" s="73"/>
      <c r="N221" s="73"/>
      <c r="O221" s="73"/>
      <c r="P221" s="73"/>
      <c r="Q221" s="73"/>
    </row>
    <row r="222" spans="4:17" ht="15" customHeight="1" x14ac:dyDescent="0.25">
      <c r="D222" s="73"/>
      <c r="E222" s="125" t="s">
        <v>481</v>
      </c>
      <c r="F222" s="73"/>
      <c r="G222" s="73"/>
      <c r="H222" s="73"/>
      <c r="I222" s="73"/>
      <c r="J222" s="73"/>
      <c r="K222" s="73"/>
      <c r="L222" s="73"/>
      <c r="M222" s="73"/>
      <c r="N222" s="73"/>
      <c r="O222" s="73"/>
      <c r="P222" s="73"/>
      <c r="Q222" s="73"/>
    </row>
    <row r="223" spans="4:17" ht="15" customHeight="1" x14ac:dyDescent="0.25">
      <c r="D223" s="73"/>
      <c r="E223" s="125" t="s">
        <v>482</v>
      </c>
      <c r="F223" s="73"/>
      <c r="G223" s="73"/>
      <c r="H223" s="73"/>
      <c r="I223" s="73"/>
      <c r="J223" s="73"/>
      <c r="K223" s="73"/>
      <c r="L223" s="73"/>
      <c r="M223" s="73"/>
      <c r="N223" s="73"/>
      <c r="O223" s="73"/>
      <c r="P223" s="73"/>
      <c r="Q223" s="73"/>
    </row>
    <row r="224" spans="4:17" ht="15" customHeight="1" x14ac:dyDescent="0.25">
      <c r="D224" s="73"/>
      <c r="E224" s="125" t="s">
        <v>483</v>
      </c>
      <c r="F224" s="73"/>
      <c r="G224" s="73"/>
      <c r="H224" s="73"/>
      <c r="I224" s="73"/>
      <c r="J224" s="73"/>
      <c r="K224" s="73"/>
      <c r="L224" s="73"/>
      <c r="M224" s="73"/>
      <c r="N224" s="73"/>
      <c r="O224" s="73"/>
      <c r="P224" s="73"/>
      <c r="Q224" s="73"/>
    </row>
    <row r="225" spans="4:17" ht="15" customHeight="1" x14ac:dyDescent="0.25">
      <c r="D225" s="73"/>
      <c r="E225" s="125" t="s">
        <v>484</v>
      </c>
      <c r="F225" s="73"/>
      <c r="G225" s="73"/>
      <c r="H225" s="73"/>
      <c r="I225" s="73"/>
      <c r="J225" s="73"/>
      <c r="K225" s="73"/>
      <c r="L225" s="73"/>
      <c r="M225" s="73"/>
      <c r="N225" s="73"/>
      <c r="O225" s="73"/>
      <c r="P225" s="73"/>
      <c r="Q225" s="73"/>
    </row>
    <row r="226" spans="4:17" ht="15" customHeight="1" x14ac:dyDescent="0.25">
      <c r="D226" s="73"/>
      <c r="E226" s="125" t="s">
        <v>485</v>
      </c>
      <c r="F226" s="73"/>
      <c r="G226" s="73"/>
      <c r="H226" s="73"/>
      <c r="I226" s="73"/>
      <c r="J226" s="73"/>
      <c r="K226" s="73"/>
      <c r="L226" s="73"/>
      <c r="M226" s="73"/>
      <c r="N226" s="73"/>
      <c r="O226" s="73"/>
      <c r="P226" s="73"/>
      <c r="Q226" s="73"/>
    </row>
    <row r="227" spans="4:17" ht="15" customHeight="1" x14ac:dyDescent="0.25">
      <c r="D227" s="73"/>
      <c r="E227" s="125" t="s">
        <v>486</v>
      </c>
      <c r="F227" s="73"/>
      <c r="G227" s="73"/>
      <c r="H227" s="73"/>
      <c r="I227" s="73"/>
      <c r="J227" s="73"/>
      <c r="K227" s="73"/>
      <c r="L227" s="73"/>
      <c r="M227" s="73"/>
      <c r="N227" s="73"/>
      <c r="O227" s="73"/>
      <c r="P227" s="73"/>
      <c r="Q227" s="73"/>
    </row>
    <row r="228" spans="4:17" ht="15" customHeight="1" x14ac:dyDescent="0.25">
      <c r="D228" s="73"/>
      <c r="E228" s="125" t="s">
        <v>487</v>
      </c>
      <c r="F228" s="73"/>
      <c r="G228" s="73"/>
      <c r="H228" s="73"/>
      <c r="I228" s="73"/>
      <c r="J228" s="73"/>
      <c r="K228" s="73"/>
      <c r="L228" s="73"/>
      <c r="M228" s="73"/>
      <c r="N228" s="73"/>
      <c r="O228" s="73"/>
      <c r="P228" s="73"/>
      <c r="Q228" s="73"/>
    </row>
    <row r="229" spans="4:17" ht="15" customHeight="1" x14ac:dyDescent="0.25">
      <c r="D229" s="73"/>
      <c r="E229" s="125" t="s">
        <v>488</v>
      </c>
      <c r="F229" s="73"/>
      <c r="G229" s="73"/>
      <c r="H229" s="73"/>
      <c r="I229" s="73"/>
      <c r="J229" s="73"/>
      <c r="K229" s="73"/>
      <c r="L229" s="73"/>
      <c r="M229" s="73"/>
      <c r="N229" s="73"/>
      <c r="O229" s="73"/>
      <c r="P229" s="73"/>
      <c r="Q229" s="73"/>
    </row>
    <row r="230" spans="4:17" ht="15" customHeight="1" x14ac:dyDescent="0.25">
      <c r="D230" s="73"/>
      <c r="E230" s="125" t="s">
        <v>489</v>
      </c>
      <c r="F230" s="73"/>
      <c r="G230" s="73"/>
      <c r="H230" s="73"/>
      <c r="I230" s="73"/>
      <c r="J230" s="73"/>
      <c r="K230" s="73"/>
      <c r="L230" s="73"/>
      <c r="M230" s="73"/>
      <c r="N230" s="73"/>
      <c r="O230" s="73"/>
      <c r="P230" s="73"/>
      <c r="Q230" s="73"/>
    </row>
    <row r="231" spans="4:17" ht="15" customHeight="1" x14ac:dyDescent="0.25">
      <c r="D231" s="73"/>
      <c r="E231" s="125" t="s">
        <v>490</v>
      </c>
      <c r="F231" s="73"/>
      <c r="G231" s="73"/>
      <c r="H231" s="73"/>
      <c r="I231" s="73"/>
      <c r="J231" s="73"/>
      <c r="K231" s="73"/>
      <c r="L231" s="73"/>
      <c r="M231" s="73"/>
      <c r="N231" s="73"/>
      <c r="O231" s="73"/>
      <c r="P231" s="73"/>
      <c r="Q231" s="73"/>
    </row>
    <row r="232" spans="4:17" ht="15" customHeight="1" x14ac:dyDescent="0.25">
      <c r="D232" s="73"/>
      <c r="E232" s="125" t="s">
        <v>491</v>
      </c>
      <c r="F232" s="73"/>
      <c r="G232" s="73"/>
      <c r="H232" s="73"/>
      <c r="I232" s="73"/>
      <c r="J232" s="73"/>
      <c r="K232" s="73"/>
      <c r="L232" s="73"/>
      <c r="M232" s="73"/>
      <c r="N232" s="73"/>
      <c r="O232" s="73"/>
      <c r="P232" s="73"/>
      <c r="Q232" s="73"/>
    </row>
    <row r="233" spans="4:17" ht="15" customHeight="1" x14ac:dyDescent="0.25">
      <c r="D233" s="73"/>
      <c r="E233" s="125" t="s">
        <v>492</v>
      </c>
      <c r="F233" s="73"/>
      <c r="G233" s="73"/>
      <c r="H233" s="73"/>
      <c r="I233" s="73"/>
      <c r="J233" s="73"/>
      <c r="K233" s="73"/>
      <c r="L233" s="73"/>
      <c r="M233" s="73"/>
      <c r="N233" s="73"/>
      <c r="O233" s="73"/>
      <c r="P233" s="73"/>
      <c r="Q233" s="73"/>
    </row>
    <row r="234" spans="4:17" ht="15" customHeight="1" x14ac:dyDescent="0.25">
      <c r="D234" s="73"/>
      <c r="E234" s="125" t="s">
        <v>493</v>
      </c>
      <c r="F234" s="73"/>
      <c r="G234" s="73"/>
      <c r="H234" s="73"/>
      <c r="I234" s="73"/>
      <c r="J234" s="73"/>
      <c r="K234" s="73"/>
      <c r="L234" s="73"/>
      <c r="M234" s="73"/>
      <c r="N234" s="73"/>
      <c r="O234" s="73"/>
      <c r="P234" s="73"/>
      <c r="Q234" s="73"/>
    </row>
    <row r="235" spans="4:17" ht="15" customHeight="1" x14ac:dyDescent="0.25">
      <c r="D235" s="73"/>
      <c r="E235" s="125" t="s">
        <v>494</v>
      </c>
      <c r="F235" s="73"/>
      <c r="G235" s="73"/>
      <c r="H235" s="73"/>
      <c r="I235" s="73"/>
      <c r="J235" s="73"/>
      <c r="K235" s="73"/>
      <c r="L235" s="73"/>
      <c r="M235" s="73"/>
      <c r="N235" s="73"/>
      <c r="O235" s="73"/>
      <c r="P235" s="73"/>
      <c r="Q235" s="73"/>
    </row>
    <row r="236" spans="4:17" ht="15" customHeight="1" x14ac:dyDescent="0.25">
      <c r="D236" s="73"/>
      <c r="E236" s="125" t="s">
        <v>495</v>
      </c>
      <c r="F236" s="73"/>
      <c r="G236" s="73"/>
      <c r="H236" s="73"/>
      <c r="I236" s="73"/>
      <c r="J236" s="73"/>
      <c r="K236" s="73"/>
      <c r="L236" s="73"/>
      <c r="M236" s="73"/>
      <c r="N236" s="73"/>
      <c r="O236" s="73"/>
      <c r="P236" s="73"/>
      <c r="Q236" s="73"/>
    </row>
    <row r="237" spans="4:17" ht="15" customHeight="1" x14ac:dyDescent="0.25">
      <c r="D237" s="73"/>
      <c r="E237" s="125" t="s">
        <v>496</v>
      </c>
      <c r="F237" s="73"/>
      <c r="G237" s="73"/>
      <c r="H237" s="73"/>
      <c r="I237" s="73"/>
      <c r="J237" s="73"/>
      <c r="K237" s="73"/>
      <c r="L237" s="73"/>
      <c r="M237" s="73"/>
      <c r="N237" s="73"/>
      <c r="O237" s="73"/>
      <c r="P237" s="73"/>
      <c r="Q237" s="73"/>
    </row>
    <row r="238" spans="4:17" ht="15" customHeight="1" x14ac:dyDescent="0.25">
      <c r="D238" s="73"/>
      <c r="E238" s="125" t="s">
        <v>497</v>
      </c>
      <c r="F238" s="73"/>
      <c r="G238" s="73"/>
      <c r="H238" s="73"/>
      <c r="I238" s="73"/>
      <c r="J238" s="73"/>
      <c r="K238" s="73"/>
      <c r="L238" s="73"/>
      <c r="M238" s="73"/>
      <c r="N238" s="73"/>
      <c r="O238" s="73"/>
      <c r="P238" s="73"/>
      <c r="Q238" s="73"/>
    </row>
    <row r="239" spans="4:17" ht="15" customHeight="1" x14ac:dyDescent="0.25">
      <c r="D239" s="73"/>
      <c r="E239" s="125" t="s">
        <v>498</v>
      </c>
      <c r="F239" s="73"/>
      <c r="G239" s="73"/>
      <c r="H239" s="73"/>
      <c r="I239" s="73"/>
      <c r="J239" s="73"/>
      <c r="K239" s="73"/>
      <c r="L239" s="73"/>
      <c r="M239" s="73"/>
      <c r="N239" s="73"/>
      <c r="O239" s="73"/>
      <c r="P239" s="73"/>
      <c r="Q239" s="73"/>
    </row>
    <row r="240" spans="4:17" ht="15" customHeight="1" x14ac:dyDescent="0.25">
      <c r="D240" s="73"/>
      <c r="E240" s="125" t="s">
        <v>499</v>
      </c>
      <c r="F240" s="73"/>
      <c r="G240" s="73"/>
      <c r="H240" s="73"/>
      <c r="I240" s="73"/>
      <c r="J240" s="73"/>
      <c r="K240" s="73"/>
      <c r="L240" s="73"/>
      <c r="M240" s="73"/>
      <c r="N240" s="73"/>
      <c r="O240" s="73"/>
      <c r="P240" s="73"/>
      <c r="Q240" s="73"/>
    </row>
    <row r="241" spans="4:17" ht="15" customHeight="1" x14ac:dyDescent="0.25">
      <c r="D241" s="73"/>
      <c r="E241" s="125" t="s">
        <v>500</v>
      </c>
      <c r="F241" s="73"/>
      <c r="G241" s="73"/>
      <c r="H241" s="73"/>
      <c r="I241" s="73"/>
      <c r="J241" s="73"/>
      <c r="K241" s="73"/>
      <c r="L241" s="73"/>
      <c r="M241" s="73"/>
      <c r="N241" s="73"/>
      <c r="O241" s="73"/>
      <c r="P241" s="73"/>
      <c r="Q241" s="73"/>
    </row>
    <row r="242" spans="4:17" ht="15" customHeight="1" x14ac:dyDescent="0.25">
      <c r="D242" s="73"/>
      <c r="E242" s="125" t="s">
        <v>501</v>
      </c>
      <c r="F242" s="73"/>
      <c r="G242" s="73"/>
      <c r="H242" s="73"/>
      <c r="I242" s="73"/>
      <c r="J242" s="73"/>
      <c r="K242" s="73"/>
      <c r="L242" s="73"/>
      <c r="M242" s="73"/>
      <c r="N242" s="73"/>
      <c r="O242" s="73"/>
      <c r="P242" s="73"/>
      <c r="Q242" s="73"/>
    </row>
    <row r="243" spans="4:17" ht="15" customHeight="1" x14ac:dyDescent="0.25">
      <c r="D243" s="73"/>
      <c r="E243" s="125" t="s">
        <v>502</v>
      </c>
      <c r="F243" s="73"/>
      <c r="G243" s="73"/>
      <c r="H243" s="73"/>
      <c r="I243" s="73"/>
      <c r="J243" s="73"/>
      <c r="K243" s="73"/>
      <c r="L243" s="73"/>
      <c r="M243" s="73"/>
      <c r="N243" s="73"/>
      <c r="O243" s="73"/>
      <c r="P243" s="73"/>
      <c r="Q243" s="73"/>
    </row>
    <row r="244" spans="4:17" ht="15" customHeight="1" x14ac:dyDescent="0.25">
      <c r="D244" s="73"/>
      <c r="E244" s="125" t="s">
        <v>503</v>
      </c>
      <c r="F244" s="73"/>
      <c r="G244" s="73"/>
      <c r="H244" s="73"/>
      <c r="I244" s="73"/>
      <c r="J244" s="73"/>
      <c r="K244" s="73"/>
      <c r="L244" s="73"/>
      <c r="M244" s="73"/>
      <c r="N244" s="73"/>
      <c r="O244" s="73"/>
      <c r="P244" s="73"/>
      <c r="Q244" s="73"/>
    </row>
    <row r="245" spans="4:17" ht="15" customHeight="1" x14ac:dyDescent="0.25">
      <c r="D245" s="73"/>
      <c r="E245" s="125" t="s">
        <v>504</v>
      </c>
      <c r="F245" s="73"/>
      <c r="G245" s="73"/>
      <c r="H245" s="73"/>
      <c r="I245" s="73"/>
      <c r="J245" s="73"/>
      <c r="K245" s="73"/>
      <c r="L245" s="73"/>
      <c r="M245" s="73"/>
      <c r="N245" s="73"/>
      <c r="O245" s="73"/>
      <c r="P245" s="73"/>
      <c r="Q245" s="73"/>
    </row>
    <row r="246" spans="4:17" ht="15" customHeight="1" x14ac:dyDescent="0.25">
      <c r="D246" s="73"/>
      <c r="E246" s="125" t="s">
        <v>505</v>
      </c>
      <c r="F246" s="73"/>
      <c r="G246" s="73"/>
      <c r="H246" s="73"/>
      <c r="I246" s="73"/>
      <c r="J246" s="73"/>
      <c r="K246" s="73"/>
      <c r="L246" s="73"/>
      <c r="M246" s="73"/>
      <c r="N246" s="73"/>
      <c r="O246" s="73"/>
      <c r="P246" s="73"/>
      <c r="Q246" s="73"/>
    </row>
    <row r="247" spans="4:17" ht="15" customHeight="1" x14ac:dyDescent="0.25">
      <c r="D247" s="73"/>
      <c r="E247" s="125" t="s">
        <v>506</v>
      </c>
      <c r="F247" s="73"/>
      <c r="G247" s="73"/>
      <c r="H247" s="73"/>
      <c r="I247" s="73"/>
      <c r="J247" s="73"/>
      <c r="K247" s="73"/>
      <c r="L247" s="73"/>
      <c r="M247" s="73"/>
      <c r="N247" s="73"/>
      <c r="O247" s="73"/>
      <c r="P247" s="73"/>
      <c r="Q247" s="73"/>
    </row>
    <row r="248" spans="4:17" ht="15" customHeight="1" x14ac:dyDescent="0.25">
      <c r="D248" s="73"/>
      <c r="E248" s="125" t="s">
        <v>507</v>
      </c>
      <c r="F248" s="73"/>
      <c r="G248" s="73"/>
      <c r="H248" s="73"/>
      <c r="I248" s="73"/>
      <c r="J248" s="73"/>
      <c r="K248" s="73"/>
      <c r="L248" s="73"/>
      <c r="M248" s="73"/>
      <c r="N248" s="73"/>
      <c r="O248" s="73"/>
      <c r="P248" s="73"/>
      <c r="Q248" s="73"/>
    </row>
    <row r="249" spans="4:17" ht="15" customHeight="1" x14ac:dyDescent="0.25">
      <c r="D249" s="73"/>
      <c r="E249" s="125" t="s">
        <v>508</v>
      </c>
      <c r="F249" s="73"/>
      <c r="G249" s="73"/>
      <c r="H249" s="73"/>
      <c r="I249" s="73"/>
      <c r="J249" s="73"/>
      <c r="K249" s="73"/>
      <c r="L249" s="73"/>
      <c r="M249" s="73"/>
      <c r="N249" s="73"/>
      <c r="O249" s="73"/>
      <c r="P249" s="73"/>
      <c r="Q249" s="73"/>
    </row>
    <row r="250" spans="4:17" ht="15" customHeight="1" x14ac:dyDescent="0.25">
      <c r="D250" s="73"/>
      <c r="E250" s="125" t="s">
        <v>509</v>
      </c>
      <c r="F250" s="73"/>
      <c r="G250" s="73"/>
      <c r="H250" s="73"/>
      <c r="I250" s="73"/>
      <c r="J250" s="73"/>
      <c r="K250" s="73"/>
      <c r="L250" s="73"/>
      <c r="M250" s="73"/>
      <c r="N250" s="73"/>
      <c r="O250" s="73"/>
      <c r="P250" s="73"/>
      <c r="Q250" s="73"/>
    </row>
    <row r="251" spans="4:17" ht="15" customHeight="1" x14ac:dyDescent="0.25">
      <c r="D251" s="73"/>
      <c r="E251" s="125" t="s">
        <v>510</v>
      </c>
      <c r="F251" s="73"/>
      <c r="G251" s="73"/>
      <c r="H251" s="73"/>
      <c r="I251" s="73"/>
      <c r="J251" s="73"/>
      <c r="K251" s="73"/>
      <c r="L251" s="73"/>
      <c r="M251" s="73"/>
      <c r="N251" s="73"/>
      <c r="O251" s="73"/>
      <c r="P251" s="73"/>
      <c r="Q251" s="73"/>
    </row>
    <row r="252" spans="4:17" ht="15" customHeight="1" x14ac:dyDescent="0.25">
      <c r="D252" s="73"/>
      <c r="E252" s="125" t="s">
        <v>511</v>
      </c>
      <c r="F252" s="73"/>
      <c r="G252" s="73"/>
      <c r="H252" s="73"/>
      <c r="I252" s="73"/>
      <c r="J252" s="73"/>
      <c r="K252" s="73"/>
      <c r="L252" s="73"/>
      <c r="M252" s="73"/>
      <c r="N252" s="73"/>
      <c r="O252" s="73"/>
      <c r="P252" s="73"/>
      <c r="Q252" s="73"/>
    </row>
    <row r="253" spans="4:17" ht="15" customHeight="1" x14ac:dyDescent="0.25">
      <c r="D253" s="73"/>
      <c r="E253" s="125" t="s">
        <v>512</v>
      </c>
      <c r="F253" s="73"/>
      <c r="G253" s="73"/>
      <c r="H253" s="73"/>
      <c r="I253" s="73"/>
      <c r="J253" s="73"/>
      <c r="K253" s="73"/>
      <c r="L253" s="73"/>
      <c r="M253" s="73"/>
      <c r="N253" s="73"/>
      <c r="O253" s="73"/>
      <c r="P253" s="73"/>
      <c r="Q253" s="73"/>
    </row>
    <row r="254" spans="4:17" ht="15" customHeight="1" x14ac:dyDescent="0.25">
      <c r="D254" s="73"/>
      <c r="E254" s="125" t="s">
        <v>513</v>
      </c>
      <c r="F254" s="73"/>
      <c r="G254" s="73"/>
      <c r="H254" s="73"/>
      <c r="I254" s="73"/>
      <c r="J254" s="73"/>
      <c r="K254" s="73"/>
      <c r="L254" s="73"/>
      <c r="M254" s="73"/>
      <c r="N254" s="73"/>
      <c r="O254" s="73"/>
      <c r="P254" s="73"/>
      <c r="Q254" s="73"/>
    </row>
    <row r="255" spans="4:17" ht="15" customHeight="1" x14ac:dyDescent="0.25">
      <c r="D255" s="73"/>
      <c r="E255" s="125" t="s">
        <v>514</v>
      </c>
      <c r="F255" s="73"/>
      <c r="G255" s="73"/>
      <c r="H255" s="73"/>
      <c r="I255" s="73"/>
      <c r="J255" s="73"/>
      <c r="K255" s="73"/>
      <c r="L255" s="73"/>
      <c r="M255" s="73"/>
      <c r="N255" s="73"/>
      <c r="O255" s="73"/>
      <c r="P255" s="73"/>
      <c r="Q255" s="73"/>
    </row>
    <row r="256" spans="4:17" ht="15" customHeight="1" x14ac:dyDescent="0.25">
      <c r="D256" s="73"/>
      <c r="E256" s="125" t="s">
        <v>515</v>
      </c>
      <c r="F256" s="73"/>
      <c r="G256" s="73"/>
      <c r="H256" s="73"/>
      <c r="I256" s="73"/>
      <c r="J256" s="73"/>
      <c r="K256" s="73"/>
      <c r="L256" s="73"/>
      <c r="M256" s="73"/>
      <c r="N256" s="73"/>
      <c r="O256" s="73"/>
      <c r="P256" s="73"/>
      <c r="Q256" s="73"/>
    </row>
    <row r="257" spans="4:17" ht="15" customHeight="1" x14ac:dyDescent="0.25">
      <c r="D257" s="73"/>
      <c r="E257" s="125" t="s">
        <v>516</v>
      </c>
      <c r="F257" s="73"/>
      <c r="G257" s="73"/>
      <c r="H257" s="73"/>
      <c r="I257" s="73"/>
      <c r="J257" s="73"/>
      <c r="K257" s="73"/>
      <c r="L257" s="73"/>
      <c r="M257" s="73"/>
      <c r="N257" s="73"/>
      <c r="O257" s="73"/>
      <c r="P257" s="73"/>
      <c r="Q257" s="73"/>
    </row>
    <row r="258" spans="4:17" ht="15" customHeight="1" x14ac:dyDescent="0.25">
      <c r="D258" s="73"/>
      <c r="E258" s="125" t="s">
        <v>517</v>
      </c>
      <c r="F258" s="73"/>
      <c r="G258" s="73"/>
      <c r="H258" s="73"/>
      <c r="I258" s="73"/>
      <c r="J258" s="73"/>
      <c r="K258" s="73"/>
      <c r="L258" s="73"/>
      <c r="M258" s="73"/>
      <c r="N258" s="73"/>
      <c r="O258" s="73"/>
      <c r="P258" s="73"/>
      <c r="Q258" s="73"/>
    </row>
    <row r="259" spans="4:17" ht="15" customHeight="1" x14ac:dyDescent="0.25">
      <c r="D259" s="73"/>
      <c r="E259" s="125" t="s">
        <v>518</v>
      </c>
      <c r="F259" s="73"/>
      <c r="G259" s="73"/>
      <c r="H259" s="73"/>
      <c r="I259" s="73"/>
      <c r="J259" s="73"/>
      <c r="K259" s="73"/>
      <c r="L259" s="73"/>
      <c r="M259" s="73"/>
      <c r="N259" s="73"/>
      <c r="O259" s="73"/>
      <c r="P259" s="73"/>
      <c r="Q259" s="73"/>
    </row>
    <row r="260" spans="4:17" ht="15" customHeight="1" x14ac:dyDescent="0.25">
      <c r="D260" s="73"/>
      <c r="E260" s="125" t="s">
        <v>519</v>
      </c>
      <c r="F260" s="73"/>
      <c r="G260" s="73"/>
      <c r="H260" s="73"/>
      <c r="I260" s="73"/>
      <c r="J260" s="73"/>
      <c r="K260" s="73"/>
      <c r="L260" s="73"/>
      <c r="M260" s="73"/>
      <c r="N260" s="73"/>
      <c r="O260" s="73"/>
      <c r="P260" s="73"/>
      <c r="Q260" s="73"/>
    </row>
    <row r="261" spans="4:17" ht="15" customHeight="1" x14ac:dyDescent="0.25">
      <c r="D261" s="73"/>
      <c r="E261" s="125" t="s">
        <v>520</v>
      </c>
      <c r="F261" s="73"/>
      <c r="G261" s="73"/>
      <c r="H261" s="73"/>
      <c r="I261" s="73"/>
      <c r="J261" s="73"/>
      <c r="K261" s="73"/>
      <c r="L261" s="73"/>
      <c r="M261" s="73"/>
      <c r="N261" s="73"/>
      <c r="O261" s="73"/>
      <c r="P261" s="73"/>
      <c r="Q261" s="73"/>
    </row>
    <row r="262" spans="4:17" ht="15" customHeight="1" x14ac:dyDescent="0.25">
      <c r="D262" s="73"/>
      <c r="E262" s="125" t="s">
        <v>521</v>
      </c>
      <c r="F262" s="73"/>
      <c r="G262" s="73"/>
      <c r="H262" s="73"/>
      <c r="I262" s="73"/>
      <c r="J262" s="73"/>
      <c r="K262" s="73"/>
      <c r="L262" s="73"/>
      <c r="M262" s="73"/>
      <c r="N262" s="73"/>
      <c r="O262" s="73"/>
      <c r="P262" s="73"/>
      <c r="Q262" s="73"/>
    </row>
    <row r="263" spans="4:17" ht="15" customHeight="1" x14ac:dyDescent="0.25">
      <c r="D263" s="73"/>
      <c r="E263" s="125" t="s">
        <v>522</v>
      </c>
      <c r="F263" s="73"/>
      <c r="G263" s="73"/>
      <c r="H263" s="73"/>
      <c r="I263" s="73"/>
      <c r="J263" s="73"/>
      <c r="K263" s="73"/>
      <c r="L263" s="73"/>
      <c r="M263" s="73"/>
      <c r="N263" s="73"/>
      <c r="O263" s="73"/>
      <c r="P263" s="73"/>
      <c r="Q263" s="73"/>
    </row>
    <row r="264" spans="4:17" ht="15" customHeight="1" x14ac:dyDescent="0.25">
      <c r="D264" s="73"/>
      <c r="E264" s="125" t="s">
        <v>523</v>
      </c>
      <c r="F264" s="73"/>
      <c r="G264" s="73"/>
      <c r="H264" s="73"/>
      <c r="I264" s="73"/>
      <c r="J264" s="73"/>
      <c r="K264" s="73"/>
      <c r="L264" s="73"/>
      <c r="M264" s="73"/>
      <c r="N264" s="73"/>
      <c r="O264" s="73"/>
      <c r="P264" s="73"/>
      <c r="Q264" s="73"/>
    </row>
    <row r="265" spans="4:17" ht="15" customHeight="1" x14ac:dyDescent="0.25">
      <c r="D265" s="73"/>
      <c r="E265" s="125" t="s">
        <v>524</v>
      </c>
      <c r="F265" s="73"/>
      <c r="G265" s="73"/>
      <c r="H265" s="73"/>
      <c r="I265" s="73"/>
      <c r="J265" s="73"/>
      <c r="K265" s="73"/>
      <c r="L265" s="73"/>
      <c r="M265" s="73"/>
      <c r="N265" s="73"/>
      <c r="O265" s="73"/>
      <c r="P265" s="73"/>
      <c r="Q265" s="73"/>
    </row>
    <row r="266" spans="4:17" ht="15" customHeight="1" x14ac:dyDescent="0.25">
      <c r="D266" s="73"/>
      <c r="E266" s="125" t="s">
        <v>525</v>
      </c>
      <c r="F266" s="73"/>
      <c r="G266" s="73"/>
      <c r="H266" s="73"/>
      <c r="I266" s="73"/>
      <c r="J266" s="73"/>
      <c r="K266" s="73"/>
      <c r="L266" s="73"/>
      <c r="M266" s="73"/>
      <c r="N266" s="73"/>
      <c r="O266" s="73"/>
      <c r="P266" s="73"/>
      <c r="Q266" s="73"/>
    </row>
    <row r="267" spans="4:17" ht="15" customHeight="1" x14ac:dyDescent="0.25">
      <c r="D267" s="73"/>
      <c r="E267" s="125" t="s">
        <v>526</v>
      </c>
      <c r="F267" s="73"/>
      <c r="G267" s="73"/>
      <c r="H267" s="73"/>
      <c r="I267" s="73"/>
      <c r="J267" s="73"/>
      <c r="K267" s="73"/>
      <c r="L267" s="73"/>
      <c r="M267" s="73"/>
      <c r="N267" s="73"/>
      <c r="O267" s="73"/>
      <c r="P267" s="73"/>
      <c r="Q267" s="73"/>
    </row>
    <row r="268" spans="4:17" ht="15" customHeight="1" x14ac:dyDescent="0.25">
      <c r="D268" s="73"/>
      <c r="E268" s="125" t="s">
        <v>527</v>
      </c>
      <c r="F268" s="73"/>
      <c r="G268" s="73"/>
      <c r="H268" s="73"/>
      <c r="I268" s="73"/>
      <c r="J268" s="73"/>
      <c r="K268" s="73"/>
      <c r="L268" s="73"/>
      <c r="M268" s="73"/>
      <c r="N268" s="73"/>
      <c r="O268" s="73"/>
      <c r="P268" s="73"/>
      <c r="Q268" s="73"/>
    </row>
    <row r="269" spans="4:17" ht="15" customHeight="1" x14ac:dyDescent="0.25">
      <c r="D269" s="73"/>
      <c r="E269" s="125" t="s">
        <v>528</v>
      </c>
      <c r="F269" s="73"/>
      <c r="G269" s="73"/>
      <c r="H269" s="73"/>
      <c r="I269" s="73"/>
      <c r="J269" s="73"/>
      <c r="K269" s="73"/>
      <c r="L269" s="73"/>
      <c r="M269" s="73"/>
      <c r="N269" s="73"/>
      <c r="O269" s="73"/>
      <c r="P269" s="73"/>
      <c r="Q269" s="73"/>
    </row>
    <row r="270" spans="4:17" ht="15" customHeight="1" x14ac:dyDescent="0.25">
      <c r="D270" s="73"/>
      <c r="E270" s="125" t="s">
        <v>529</v>
      </c>
      <c r="F270" s="73"/>
      <c r="G270" s="73"/>
      <c r="H270" s="73"/>
      <c r="I270" s="73"/>
      <c r="J270" s="73"/>
      <c r="K270" s="73"/>
      <c r="L270" s="73"/>
      <c r="M270" s="73"/>
      <c r="N270" s="73"/>
      <c r="O270" s="73"/>
      <c r="P270" s="73"/>
      <c r="Q270" s="73"/>
    </row>
    <row r="271" spans="4:17" ht="15" customHeight="1" x14ac:dyDescent="0.25">
      <c r="D271" s="73"/>
      <c r="E271" s="125" t="s">
        <v>530</v>
      </c>
      <c r="F271" s="73"/>
      <c r="G271" s="73"/>
      <c r="H271" s="73"/>
      <c r="I271" s="73"/>
      <c r="J271" s="73"/>
      <c r="K271" s="73"/>
      <c r="L271" s="73"/>
      <c r="M271" s="73"/>
      <c r="N271" s="73"/>
      <c r="O271" s="73"/>
      <c r="P271" s="73"/>
      <c r="Q271" s="73"/>
    </row>
    <row r="272" spans="4:17" ht="15" customHeight="1" x14ac:dyDescent="0.25">
      <c r="D272" s="73"/>
      <c r="E272" s="125" t="s">
        <v>531</v>
      </c>
      <c r="F272" s="73"/>
      <c r="G272" s="73"/>
      <c r="H272" s="73"/>
      <c r="I272" s="73"/>
      <c r="J272" s="73"/>
      <c r="K272" s="73"/>
      <c r="L272" s="73"/>
      <c r="M272" s="73"/>
      <c r="N272" s="73"/>
      <c r="O272" s="73"/>
      <c r="P272" s="73"/>
      <c r="Q272" s="73"/>
    </row>
    <row r="273" spans="4:17" ht="15" customHeight="1" x14ac:dyDescent="0.25">
      <c r="D273" s="73"/>
      <c r="E273" s="125" t="s">
        <v>532</v>
      </c>
      <c r="F273" s="73"/>
      <c r="G273" s="73"/>
      <c r="H273" s="73"/>
      <c r="I273" s="73"/>
      <c r="J273" s="73"/>
      <c r="K273" s="73"/>
      <c r="L273" s="73"/>
      <c r="M273" s="73"/>
      <c r="N273" s="73"/>
      <c r="O273" s="73"/>
      <c r="P273" s="73"/>
      <c r="Q273" s="73"/>
    </row>
    <row r="274" spans="4:17" ht="15" customHeight="1" x14ac:dyDescent="0.25">
      <c r="D274" s="73"/>
      <c r="E274" s="125" t="s">
        <v>533</v>
      </c>
      <c r="F274" s="73"/>
      <c r="G274" s="73"/>
      <c r="H274" s="73"/>
      <c r="I274" s="73"/>
      <c r="J274" s="73"/>
      <c r="K274" s="73"/>
      <c r="L274" s="73"/>
      <c r="M274" s="73"/>
      <c r="N274" s="73"/>
      <c r="O274" s="73"/>
      <c r="P274" s="73"/>
      <c r="Q274" s="73"/>
    </row>
    <row r="275" spans="4:17" ht="15" customHeight="1" x14ac:dyDescent="0.25">
      <c r="D275" s="73"/>
      <c r="E275" s="125" t="s">
        <v>534</v>
      </c>
      <c r="F275" s="73"/>
      <c r="G275" s="73"/>
      <c r="H275" s="73"/>
      <c r="I275" s="73"/>
      <c r="J275" s="73"/>
      <c r="K275" s="73"/>
      <c r="L275" s="73"/>
      <c r="M275" s="73"/>
      <c r="N275" s="73"/>
      <c r="O275" s="73"/>
      <c r="P275" s="73"/>
      <c r="Q275" s="73"/>
    </row>
    <row r="276" spans="4:17" ht="15" customHeight="1" x14ac:dyDescent="0.25">
      <c r="D276" s="73"/>
      <c r="E276" s="125" t="s">
        <v>535</v>
      </c>
      <c r="F276" s="73"/>
      <c r="G276" s="73"/>
      <c r="H276" s="73"/>
      <c r="I276" s="73"/>
      <c r="J276" s="73"/>
      <c r="K276" s="73"/>
      <c r="L276" s="73"/>
      <c r="M276" s="73"/>
      <c r="N276" s="73"/>
      <c r="O276" s="73"/>
      <c r="P276" s="73"/>
      <c r="Q276" s="73"/>
    </row>
    <row r="277" spans="4:17" ht="15" customHeight="1" x14ac:dyDescent="0.25">
      <c r="D277" s="73"/>
      <c r="E277" s="125" t="s">
        <v>536</v>
      </c>
      <c r="F277" s="73"/>
      <c r="G277" s="73"/>
      <c r="H277" s="73"/>
      <c r="I277" s="73"/>
      <c r="J277" s="73"/>
      <c r="K277" s="73"/>
      <c r="L277" s="73"/>
      <c r="M277" s="73"/>
      <c r="N277" s="73"/>
      <c r="O277" s="73"/>
      <c r="P277" s="73"/>
      <c r="Q277" s="73"/>
    </row>
    <row r="278" spans="4:17" ht="15" customHeight="1" x14ac:dyDescent="0.25">
      <c r="D278" s="73"/>
      <c r="E278" s="125" t="s">
        <v>537</v>
      </c>
      <c r="F278" s="73"/>
      <c r="G278" s="73"/>
      <c r="H278" s="73"/>
      <c r="I278" s="73"/>
      <c r="J278" s="73"/>
      <c r="K278" s="73"/>
      <c r="L278" s="73"/>
      <c r="M278" s="73"/>
      <c r="N278" s="73"/>
      <c r="O278" s="73"/>
      <c r="P278" s="73"/>
      <c r="Q278" s="73"/>
    </row>
    <row r="279" spans="4:17" ht="15" customHeight="1" x14ac:dyDescent="0.25">
      <c r="D279" s="73"/>
      <c r="E279" s="125" t="s">
        <v>538</v>
      </c>
      <c r="F279" s="73"/>
      <c r="G279" s="73"/>
      <c r="H279" s="73"/>
      <c r="I279" s="73"/>
      <c r="J279" s="73"/>
      <c r="K279" s="73"/>
      <c r="L279" s="73"/>
      <c r="M279" s="73"/>
      <c r="N279" s="73"/>
      <c r="O279" s="73"/>
      <c r="P279" s="73"/>
      <c r="Q279" s="73"/>
    </row>
    <row r="280" spans="4:17" ht="15" customHeight="1" x14ac:dyDescent="0.25">
      <c r="D280" s="73"/>
      <c r="E280" s="125" t="s">
        <v>539</v>
      </c>
      <c r="F280" s="73"/>
      <c r="G280" s="73"/>
      <c r="H280" s="73"/>
      <c r="I280" s="73"/>
      <c r="J280" s="73"/>
      <c r="K280" s="73"/>
      <c r="L280" s="73"/>
      <c r="M280" s="73"/>
      <c r="N280" s="73"/>
      <c r="O280" s="73"/>
      <c r="P280" s="73"/>
      <c r="Q280" s="73"/>
    </row>
    <row r="281" spans="4:17" ht="15" customHeight="1" x14ac:dyDescent="0.25">
      <c r="D281" s="73"/>
      <c r="E281" s="125" t="s">
        <v>540</v>
      </c>
      <c r="F281" s="73"/>
      <c r="G281" s="73"/>
      <c r="H281" s="73"/>
      <c r="I281" s="73"/>
      <c r="J281" s="73"/>
      <c r="K281" s="73"/>
      <c r="L281" s="73"/>
      <c r="M281" s="73"/>
      <c r="N281" s="73"/>
      <c r="O281" s="73"/>
      <c r="P281" s="73"/>
      <c r="Q281" s="73"/>
    </row>
    <row r="282" spans="4:17" ht="15" customHeight="1" x14ac:dyDescent="0.25">
      <c r="D282" s="73"/>
      <c r="E282" s="125" t="s">
        <v>541</v>
      </c>
      <c r="F282" s="73"/>
      <c r="G282" s="73"/>
      <c r="H282" s="73"/>
      <c r="I282" s="73"/>
      <c r="J282" s="73"/>
      <c r="K282" s="73"/>
      <c r="L282" s="73"/>
      <c r="M282" s="73"/>
      <c r="N282" s="73"/>
      <c r="O282" s="73"/>
      <c r="P282" s="73"/>
      <c r="Q282" s="73"/>
    </row>
    <row r="283" spans="4:17" ht="15" customHeight="1" x14ac:dyDescent="0.25">
      <c r="D283" s="73"/>
      <c r="E283" s="125" t="s">
        <v>542</v>
      </c>
      <c r="F283" s="73"/>
      <c r="G283" s="73"/>
      <c r="H283" s="73"/>
      <c r="I283" s="73"/>
      <c r="J283" s="73"/>
      <c r="K283" s="73"/>
      <c r="L283" s="73"/>
      <c r="M283" s="73"/>
      <c r="N283" s="73"/>
      <c r="O283" s="73"/>
      <c r="P283" s="73"/>
      <c r="Q283" s="73"/>
    </row>
    <row r="284" spans="4:17" ht="15" customHeight="1" x14ac:dyDescent="0.25">
      <c r="D284" s="73"/>
      <c r="E284" s="125" t="s">
        <v>543</v>
      </c>
      <c r="F284" s="73"/>
      <c r="G284" s="73"/>
      <c r="H284" s="73"/>
      <c r="I284" s="73"/>
      <c r="J284" s="73"/>
      <c r="K284" s="73"/>
      <c r="L284" s="73"/>
      <c r="M284" s="73"/>
      <c r="N284" s="73"/>
      <c r="O284" s="73"/>
      <c r="P284" s="73"/>
      <c r="Q284" s="73"/>
    </row>
    <row r="285" spans="4:17" ht="15" customHeight="1" x14ac:dyDescent="0.25">
      <c r="D285" s="73"/>
      <c r="E285" s="125" t="s">
        <v>544</v>
      </c>
      <c r="F285" s="73"/>
      <c r="G285" s="73"/>
      <c r="H285" s="73"/>
      <c r="I285" s="73"/>
      <c r="J285" s="73"/>
      <c r="K285" s="73"/>
      <c r="L285" s="73"/>
      <c r="M285" s="73"/>
      <c r="N285" s="73"/>
      <c r="O285" s="73"/>
      <c r="P285" s="73"/>
      <c r="Q285" s="73"/>
    </row>
    <row r="286" spans="4:17" ht="15" customHeight="1" x14ac:dyDescent="0.25">
      <c r="D286" s="73"/>
      <c r="E286" s="125" t="s">
        <v>545</v>
      </c>
      <c r="F286" s="73"/>
      <c r="G286" s="73"/>
      <c r="H286" s="73"/>
      <c r="I286" s="73"/>
      <c r="J286" s="73"/>
      <c r="K286" s="73"/>
      <c r="L286" s="73"/>
      <c r="M286" s="73"/>
      <c r="N286" s="73"/>
      <c r="O286" s="73"/>
      <c r="P286" s="73"/>
      <c r="Q286" s="73"/>
    </row>
    <row r="287" spans="4:17" ht="15" customHeight="1" x14ac:dyDescent="0.25">
      <c r="D287" s="73"/>
      <c r="E287" s="125" t="s">
        <v>546</v>
      </c>
      <c r="F287" s="73"/>
      <c r="G287" s="73"/>
      <c r="H287" s="73"/>
      <c r="I287" s="73"/>
      <c r="J287" s="73"/>
      <c r="K287" s="73"/>
      <c r="L287" s="73"/>
      <c r="M287" s="73"/>
      <c r="N287" s="73"/>
      <c r="O287" s="73"/>
      <c r="P287" s="73"/>
      <c r="Q287" s="73"/>
    </row>
    <row r="288" spans="4:17" ht="15" customHeight="1" x14ac:dyDescent="0.25">
      <c r="D288" s="73"/>
      <c r="E288" s="125" t="s">
        <v>547</v>
      </c>
      <c r="F288" s="73"/>
      <c r="G288" s="73"/>
      <c r="H288" s="73"/>
      <c r="I288" s="73"/>
      <c r="J288" s="73"/>
      <c r="K288" s="73"/>
      <c r="L288" s="73"/>
      <c r="M288" s="73"/>
      <c r="N288" s="73"/>
      <c r="O288" s="73"/>
      <c r="P288" s="73"/>
      <c r="Q288" s="73"/>
    </row>
    <row r="289" spans="4:17" ht="15" customHeight="1" x14ac:dyDescent="0.25">
      <c r="D289" s="73"/>
      <c r="E289" s="125" t="s">
        <v>548</v>
      </c>
      <c r="F289" s="73"/>
      <c r="G289" s="73"/>
      <c r="H289" s="73"/>
      <c r="I289" s="73"/>
      <c r="J289" s="73"/>
      <c r="K289" s="73"/>
      <c r="L289" s="73"/>
      <c r="M289" s="73"/>
      <c r="N289" s="73"/>
      <c r="O289" s="73"/>
      <c r="P289" s="73"/>
      <c r="Q289" s="73"/>
    </row>
    <row r="290" spans="4:17" ht="15" customHeight="1" x14ac:dyDescent="0.25">
      <c r="D290" s="73"/>
      <c r="E290" s="125" t="s">
        <v>549</v>
      </c>
      <c r="F290" s="73"/>
      <c r="G290" s="73"/>
      <c r="H290" s="73"/>
      <c r="I290" s="73"/>
      <c r="J290" s="73"/>
      <c r="K290" s="73"/>
      <c r="L290" s="73"/>
      <c r="M290" s="73"/>
      <c r="N290" s="73"/>
      <c r="O290" s="73"/>
      <c r="P290" s="73"/>
      <c r="Q290" s="73"/>
    </row>
    <row r="291" spans="4:17" ht="15" customHeight="1" x14ac:dyDescent="0.25">
      <c r="D291" s="73"/>
      <c r="E291" s="125" t="s">
        <v>550</v>
      </c>
      <c r="F291" s="73"/>
      <c r="G291" s="73"/>
      <c r="H291" s="73"/>
      <c r="I291" s="73"/>
      <c r="J291" s="73"/>
      <c r="K291" s="73"/>
      <c r="L291" s="73"/>
      <c r="M291" s="73"/>
      <c r="N291" s="73"/>
      <c r="O291" s="73"/>
      <c r="P291" s="73"/>
      <c r="Q291" s="73"/>
    </row>
    <row r="292" spans="4:17" ht="15" customHeight="1" x14ac:dyDescent="0.25">
      <c r="D292" s="73"/>
      <c r="E292" s="125" t="s">
        <v>551</v>
      </c>
      <c r="F292" s="73"/>
      <c r="G292" s="73"/>
      <c r="H292" s="73"/>
      <c r="I292" s="73"/>
      <c r="J292" s="73"/>
      <c r="K292" s="73"/>
      <c r="L292" s="73"/>
      <c r="M292" s="73"/>
      <c r="N292" s="73"/>
      <c r="O292" s="73"/>
      <c r="P292" s="73"/>
      <c r="Q292" s="73"/>
    </row>
    <row r="293" spans="4:17" ht="15" customHeight="1" x14ac:dyDescent="0.25">
      <c r="D293" s="73"/>
      <c r="E293" s="125" t="s">
        <v>552</v>
      </c>
      <c r="F293" s="73"/>
      <c r="G293" s="73"/>
      <c r="H293" s="73"/>
      <c r="I293" s="73"/>
      <c r="J293" s="73"/>
      <c r="K293" s="73"/>
      <c r="L293" s="73"/>
      <c r="M293" s="73"/>
      <c r="N293" s="73"/>
      <c r="O293" s="73"/>
      <c r="P293" s="73"/>
      <c r="Q293" s="73"/>
    </row>
    <row r="294" spans="4:17" ht="15" customHeight="1" x14ac:dyDescent="0.25">
      <c r="D294" s="73"/>
      <c r="E294" s="125" t="s">
        <v>553</v>
      </c>
      <c r="F294" s="73"/>
      <c r="G294" s="73"/>
      <c r="H294" s="73"/>
      <c r="I294" s="73"/>
      <c r="J294" s="73"/>
      <c r="K294" s="73"/>
      <c r="L294" s="73"/>
      <c r="M294" s="73"/>
      <c r="N294" s="73"/>
      <c r="O294" s="73"/>
      <c r="P294" s="73"/>
      <c r="Q294" s="73"/>
    </row>
    <row r="295" spans="4:17" ht="15" customHeight="1" x14ac:dyDescent="0.25">
      <c r="D295" s="73"/>
      <c r="E295" s="125" t="s">
        <v>554</v>
      </c>
      <c r="F295" s="73"/>
      <c r="G295" s="73"/>
      <c r="H295" s="73"/>
      <c r="I295" s="73"/>
      <c r="J295" s="73"/>
      <c r="K295" s="73"/>
      <c r="L295" s="73"/>
      <c r="M295" s="73"/>
      <c r="N295" s="73"/>
      <c r="O295" s="73"/>
      <c r="P295" s="73"/>
      <c r="Q295" s="73"/>
    </row>
    <row r="296" spans="4:17" ht="15" customHeight="1" x14ac:dyDescent="0.25">
      <c r="D296" s="73"/>
      <c r="E296" s="125" t="s">
        <v>555</v>
      </c>
      <c r="F296" s="73"/>
      <c r="G296" s="73"/>
      <c r="H296" s="73"/>
      <c r="I296" s="73"/>
      <c r="J296" s="73"/>
      <c r="K296" s="73"/>
      <c r="L296" s="73"/>
      <c r="M296" s="73"/>
      <c r="N296" s="73"/>
      <c r="O296" s="73"/>
      <c r="P296" s="73"/>
      <c r="Q296" s="73"/>
    </row>
    <row r="297" spans="4:17" ht="15" customHeight="1" x14ac:dyDescent="0.25">
      <c r="D297" s="73"/>
      <c r="E297" s="125" t="s">
        <v>556</v>
      </c>
      <c r="F297" s="73"/>
      <c r="G297" s="73"/>
      <c r="H297" s="73"/>
      <c r="I297" s="73"/>
      <c r="J297" s="73"/>
      <c r="K297" s="73"/>
      <c r="L297" s="73"/>
      <c r="M297" s="73"/>
      <c r="N297" s="73"/>
      <c r="O297" s="73"/>
      <c r="P297" s="73"/>
      <c r="Q297" s="73"/>
    </row>
    <row r="298" spans="4:17" ht="15" customHeight="1" x14ac:dyDescent="0.25">
      <c r="D298" s="73"/>
      <c r="E298" s="125" t="s">
        <v>557</v>
      </c>
      <c r="F298" s="73"/>
      <c r="G298" s="73"/>
      <c r="H298" s="73"/>
      <c r="I298" s="73"/>
      <c r="J298" s="73"/>
      <c r="K298" s="73"/>
      <c r="L298" s="73"/>
      <c r="M298" s="73"/>
      <c r="N298" s="73"/>
      <c r="O298" s="73"/>
      <c r="P298" s="73"/>
      <c r="Q298" s="73"/>
    </row>
    <row r="299" spans="4:17" ht="15" customHeight="1" x14ac:dyDescent="0.25">
      <c r="D299" s="73"/>
      <c r="E299" s="125" t="s">
        <v>558</v>
      </c>
      <c r="F299" s="73"/>
      <c r="G299" s="73"/>
      <c r="H299" s="73"/>
      <c r="I299" s="73"/>
      <c r="J299" s="73"/>
      <c r="K299" s="73"/>
      <c r="L299" s="73"/>
      <c r="M299" s="73"/>
      <c r="N299" s="73"/>
      <c r="O299" s="73"/>
      <c r="P299" s="73"/>
      <c r="Q299" s="73"/>
    </row>
    <row r="300" spans="4:17" ht="15" customHeight="1" x14ac:dyDescent="0.25">
      <c r="D300" s="73"/>
      <c r="E300" s="125" t="s">
        <v>559</v>
      </c>
      <c r="F300" s="73"/>
      <c r="G300" s="73"/>
      <c r="H300" s="73"/>
      <c r="I300" s="73"/>
      <c r="J300" s="73"/>
      <c r="K300" s="73"/>
      <c r="L300" s="73"/>
      <c r="M300" s="73"/>
      <c r="N300" s="73"/>
      <c r="O300" s="73"/>
      <c r="P300" s="73"/>
      <c r="Q300" s="73"/>
    </row>
    <row r="301" spans="4:17" ht="15" customHeight="1" x14ac:dyDescent="0.25">
      <c r="D301" s="73"/>
      <c r="E301" s="125" t="s">
        <v>560</v>
      </c>
      <c r="F301" s="73"/>
      <c r="G301" s="73"/>
      <c r="H301" s="73"/>
      <c r="I301" s="73"/>
      <c r="J301" s="73"/>
      <c r="K301" s="73"/>
      <c r="L301" s="73"/>
      <c r="M301" s="73"/>
      <c r="N301" s="73"/>
      <c r="O301" s="73"/>
      <c r="P301" s="73"/>
      <c r="Q301" s="73"/>
    </row>
    <row r="302" spans="4:17" ht="15" customHeight="1" x14ac:dyDescent="0.25">
      <c r="D302" s="73"/>
      <c r="E302" s="125" t="s">
        <v>561</v>
      </c>
      <c r="F302" s="73"/>
      <c r="G302" s="73"/>
      <c r="H302" s="73"/>
      <c r="I302" s="73"/>
      <c r="J302" s="73"/>
      <c r="K302" s="73"/>
      <c r="L302" s="73"/>
      <c r="M302" s="73"/>
      <c r="N302" s="73"/>
      <c r="O302" s="73"/>
      <c r="P302" s="73"/>
      <c r="Q302" s="73"/>
    </row>
    <row r="303" spans="4:17" ht="15" customHeight="1" x14ac:dyDescent="0.25">
      <c r="D303" s="73"/>
      <c r="E303" s="125" t="s">
        <v>562</v>
      </c>
      <c r="F303" s="73"/>
      <c r="G303" s="73"/>
      <c r="H303" s="73"/>
      <c r="I303" s="73"/>
      <c r="J303" s="73"/>
      <c r="K303" s="73"/>
      <c r="L303" s="73"/>
      <c r="M303" s="73"/>
      <c r="N303" s="73"/>
      <c r="O303" s="73"/>
      <c r="P303" s="73"/>
      <c r="Q303" s="73"/>
    </row>
    <row r="304" spans="4:17" ht="15" customHeight="1" x14ac:dyDescent="0.25">
      <c r="D304" s="73"/>
      <c r="E304" s="125" t="s">
        <v>563</v>
      </c>
      <c r="F304" s="73"/>
      <c r="G304" s="73"/>
      <c r="H304" s="73"/>
      <c r="I304" s="73"/>
      <c r="J304" s="73"/>
      <c r="K304" s="73"/>
      <c r="L304" s="73"/>
      <c r="M304" s="73"/>
      <c r="N304" s="73"/>
      <c r="O304" s="73"/>
      <c r="P304" s="73"/>
      <c r="Q304" s="73"/>
    </row>
    <row r="305" spans="4:17" ht="15" customHeight="1" x14ac:dyDescent="0.25">
      <c r="D305" s="73"/>
      <c r="E305" s="125" t="s">
        <v>564</v>
      </c>
      <c r="F305" s="73"/>
      <c r="G305" s="73"/>
      <c r="H305" s="73"/>
      <c r="I305" s="73"/>
      <c r="J305" s="73"/>
      <c r="K305" s="73"/>
      <c r="L305" s="73"/>
      <c r="M305" s="73"/>
      <c r="N305" s="73"/>
      <c r="O305" s="73"/>
      <c r="P305" s="73"/>
      <c r="Q305" s="73"/>
    </row>
    <row r="306" spans="4:17" ht="15" customHeight="1" x14ac:dyDescent="0.25">
      <c r="D306" s="73"/>
      <c r="E306" s="125" t="s">
        <v>565</v>
      </c>
      <c r="F306" s="73"/>
      <c r="G306" s="73"/>
      <c r="H306" s="73"/>
      <c r="I306" s="73"/>
      <c r="J306" s="73"/>
      <c r="K306" s="73"/>
      <c r="L306" s="73"/>
      <c r="M306" s="73"/>
      <c r="N306" s="73"/>
      <c r="O306" s="73"/>
      <c r="P306" s="73"/>
      <c r="Q306" s="73"/>
    </row>
    <row r="307" spans="4:17" ht="15" customHeight="1" x14ac:dyDescent="0.25">
      <c r="D307" s="73"/>
      <c r="E307" s="125" t="s">
        <v>566</v>
      </c>
      <c r="F307" s="73"/>
      <c r="G307" s="73"/>
      <c r="H307" s="73"/>
      <c r="I307" s="73"/>
      <c r="J307" s="73"/>
      <c r="K307" s="73"/>
      <c r="L307" s="73"/>
      <c r="M307" s="73"/>
      <c r="N307" s="73"/>
      <c r="O307" s="73"/>
      <c r="P307" s="73"/>
      <c r="Q307" s="73"/>
    </row>
    <row r="308" spans="4:17" ht="15" customHeight="1" x14ac:dyDescent="0.25">
      <c r="D308" s="73"/>
      <c r="E308" s="125" t="s">
        <v>567</v>
      </c>
      <c r="F308" s="73"/>
      <c r="G308" s="73"/>
      <c r="H308" s="73"/>
      <c r="I308" s="73"/>
      <c r="J308" s="73"/>
      <c r="K308" s="73"/>
      <c r="L308" s="73"/>
      <c r="M308" s="73"/>
      <c r="N308" s="73"/>
      <c r="O308" s="73"/>
      <c r="P308" s="73"/>
      <c r="Q308" s="73"/>
    </row>
    <row r="309" spans="4:17" ht="15" customHeight="1" x14ac:dyDescent="0.25">
      <c r="D309" s="73"/>
      <c r="E309" s="125" t="s">
        <v>568</v>
      </c>
      <c r="F309" s="73"/>
      <c r="G309" s="73"/>
      <c r="H309" s="73"/>
      <c r="I309" s="73"/>
      <c r="J309" s="73"/>
      <c r="K309" s="73"/>
      <c r="L309" s="73"/>
      <c r="M309" s="73"/>
      <c r="N309" s="73"/>
      <c r="O309" s="73"/>
      <c r="P309" s="73"/>
      <c r="Q309" s="73"/>
    </row>
    <row r="310" spans="4:17" ht="15" customHeight="1" x14ac:dyDescent="0.25">
      <c r="D310" s="73"/>
      <c r="E310" s="125" t="s">
        <v>569</v>
      </c>
      <c r="F310" s="73"/>
      <c r="G310" s="73"/>
      <c r="H310" s="73"/>
      <c r="I310" s="73"/>
      <c r="J310" s="73"/>
      <c r="K310" s="73"/>
      <c r="L310" s="73"/>
      <c r="M310" s="73"/>
      <c r="N310" s="73"/>
      <c r="O310" s="73"/>
      <c r="P310" s="73"/>
      <c r="Q310" s="73"/>
    </row>
    <row r="311" spans="4:17" ht="15" customHeight="1" x14ac:dyDescent="0.25">
      <c r="D311" s="73"/>
      <c r="E311" s="125" t="s">
        <v>570</v>
      </c>
      <c r="F311" s="73"/>
      <c r="G311" s="73"/>
      <c r="H311" s="73"/>
      <c r="I311" s="73"/>
      <c r="J311" s="73"/>
      <c r="K311" s="73"/>
      <c r="L311" s="73"/>
      <c r="M311" s="73"/>
      <c r="N311" s="73"/>
      <c r="O311" s="73"/>
      <c r="P311" s="73"/>
      <c r="Q311" s="73"/>
    </row>
    <row r="312" spans="4:17" ht="15" customHeight="1" x14ac:dyDescent="0.25">
      <c r="D312" s="73"/>
      <c r="E312" s="125" t="s">
        <v>571</v>
      </c>
      <c r="F312" s="73"/>
      <c r="G312" s="73"/>
      <c r="H312" s="73"/>
      <c r="I312" s="73"/>
      <c r="J312" s="73"/>
      <c r="K312" s="73"/>
      <c r="L312" s="73"/>
      <c r="M312" s="73"/>
      <c r="N312" s="73"/>
      <c r="O312" s="73"/>
      <c r="P312" s="73"/>
      <c r="Q312" s="73"/>
    </row>
    <row r="313" spans="4:17" ht="15" customHeight="1" x14ac:dyDescent="0.25">
      <c r="D313" s="73"/>
      <c r="E313" s="125" t="s">
        <v>572</v>
      </c>
      <c r="F313" s="73"/>
      <c r="G313" s="73"/>
      <c r="H313" s="73"/>
      <c r="I313" s="73"/>
      <c r="J313" s="73"/>
      <c r="K313" s="73"/>
      <c r="L313" s="73"/>
      <c r="M313" s="73"/>
      <c r="N313" s="73"/>
      <c r="O313" s="73"/>
      <c r="P313" s="73"/>
      <c r="Q313" s="73"/>
    </row>
    <row r="314" spans="4:17" ht="15" customHeight="1" x14ac:dyDescent="0.25">
      <c r="D314" s="73"/>
      <c r="E314" s="125" t="s">
        <v>573</v>
      </c>
      <c r="F314" s="73"/>
      <c r="G314" s="73"/>
      <c r="H314" s="73"/>
      <c r="I314" s="73"/>
      <c r="J314" s="73"/>
      <c r="K314" s="73"/>
      <c r="L314" s="73"/>
      <c r="M314" s="73"/>
      <c r="N314" s="73"/>
      <c r="O314" s="73"/>
      <c r="P314" s="73"/>
      <c r="Q314" s="73"/>
    </row>
    <row r="315" spans="4:17" ht="15" customHeight="1" x14ac:dyDescent="0.25">
      <c r="D315" s="73"/>
      <c r="E315" s="125" t="s">
        <v>574</v>
      </c>
      <c r="F315" s="73"/>
      <c r="G315" s="73"/>
      <c r="H315" s="73"/>
      <c r="I315" s="73"/>
      <c r="J315" s="73"/>
      <c r="K315" s="73"/>
      <c r="L315" s="73"/>
      <c r="M315" s="73"/>
      <c r="N315" s="73"/>
      <c r="O315" s="73"/>
      <c r="P315" s="73"/>
      <c r="Q315" s="73"/>
    </row>
    <row r="316" spans="4:17" ht="15" customHeight="1" x14ac:dyDescent="0.25">
      <c r="D316" s="73"/>
      <c r="E316" s="125" t="s">
        <v>575</v>
      </c>
      <c r="F316" s="73"/>
      <c r="G316" s="73"/>
      <c r="H316" s="73"/>
      <c r="I316" s="73"/>
      <c r="J316" s="73"/>
      <c r="K316" s="73"/>
      <c r="L316" s="73"/>
      <c r="M316" s="73"/>
      <c r="N316" s="73"/>
      <c r="O316" s="73"/>
      <c r="P316" s="73"/>
      <c r="Q316" s="73"/>
    </row>
    <row r="317" spans="4:17" ht="15" customHeight="1" x14ac:dyDescent="0.25">
      <c r="D317" s="73"/>
      <c r="E317" s="125" t="s">
        <v>576</v>
      </c>
      <c r="F317" s="73"/>
      <c r="G317" s="73"/>
      <c r="H317" s="73"/>
      <c r="I317" s="73"/>
      <c r="J317" s="73"/>
      <c r="K317" s="73"/>
      <c r="L317" s="73"/>
      <c r="M317" s="73"/>
      <c r="N317" s="73"/>
      <c r="O317" s="73"/>
      <c r="P317" s="73"/>
      <c r="Q317" s="73"/>
    </row>
    <row r="318" spans="4:17" ht="15" customHeight="1" x14ac:dyDescent="0.25">
      <c r="D318" s="73"/>
      <c r="E318" s="125" t="s">
        <v>577</v>
      </c>
      <c r="F318" s="73"/>
      <c r="G318" s="73"/>
      <c r="H318" s="73"/>
      <c r="I318" s="73"/>
      <c r="J318" s="73"/>
      <c r="K318" s="73"/>
      <c r="L318" s="73"/>
      <c r="M318" s="73"/>
      <c r="N318" s="73"/>
      <c r="O318" s="73"/>
      <c r="P318" s="73"/>
      <c r="Q318" s="73"/>
    </row>
    <row r="319" spans="4:17" ht="15" customHeight="1" x14ac:dyDescent="0.25">
      <c r="D319" s="73"/>
      <c r="E319" s="125" t="s">
        <v>578</v>
      </c>
      <c r="F319" s="73"/>
      <c r="G319" s="73"/>
      <c r="H319" s="73"/>
      <c r="I319" s="73"/>
      <c r="J319" s="73"/>
      <c r="K319" s="73"/>
      <c r="L319" s="73"/>
      <c r="M319" s="73"/>
      <c r="N319" s="73"/>
      <c r="O319" s="73"/>
      <c r="P319" s="73"/>
      <c r="Q319" s="73"/>
    </row>
    <row r="320" spans="4:17" ht="15" customHeight="1" x14ac:dyDescent="0.25">
      <c r="D320" s="73"/>
      <c r="E320" s="125" t="s">
        <v>579</v>
      </c>
      <c r="F320" s="73"/>
      <c r="G320" s="73"/>
      <c r="H320" s="73"/>
      <c r="I320" s="73"/>
      <c r="J320" s="73"/>
      <c r="K320" s="73"/>
      <c r="L320" s="73"/>
      <c r="M320" s="73"/>
      <c r="N320" s="73"/>
      <c r="O320" s="73"/>
      <c r="P320" s="73"/>
      <c r="Q320" s="73"/>
    </row>
    <row r="321" spans="4:17" ht="15" customHeight="1" x14ac:dyDescent="0.25">
      <c r="D321" s="73"/>
      <c r="E321" s="125" t="s">
        <v>580</v>
      </c>
      <c r="F321" s="73"/>
      <c r="G321" s="73"/>
      <c r="H321" s="73"/>
      <c r="I321" s="73"/>
      <c r="J321" s="73"/>
      <c r="K321" s="73"/>
      <c r="L321" s="73"/>
      <c r="M321" s="73"/>
      <c r="N321" s="73"/>
      <c r="O321" s="73"/>
      <c r="P321" s="73"/>
      <c r="Q321" s="73"/>
    </row>
    <row r="322" spans="4:17" ht="15" customHeight="1" x14ac:dyDescent="0.25">
      <c r="D322" s="73"/>
      <c r="E322" s="125" t="s">
        <v>581</v>
      </c>
      <c r="F322" s="73"/>
      <c r="G322" s="73"/>
      <c r="H322" s="73"/>
      <c r="I322" s="73"/>
      <c r="J322" s="73"/>
      <c r="K322" s="73"/>
      <c r="L322" s="73"/>
      <c r="M322" s="73"/>
      <c r="N322" s="73"/>
      <c r="O322" s="73"/>
      <c r="P322" s="73"/>
      <c r="Q322" s="73"/>
    </row>
    <row r="323" spans="4:17" ht="15" customHeight="1" x14ac:dyDescent="0.25">
      <c r="D323" s="73"/>
      <c r="E323" s="125" t="s">
        <v>582</v>
      </c>
      <c r="F323" s="73"/>
      <c r="G323" s="73"/>
      <c r="H323" s="73"/>
      <c r="I323" s="73"/>
      <c r="J323" s="73"/>
      <c r="K323" s="73"/>
      <c r="L323" s="73"/>
      <c r="M323" s="73"/>
      <c r="N323" s="73"/>
      <c r="O323" s="73"/>
      <c r="P323" s="73"/>
      <c r="Q323" s="73"/>
    </row>
    <row r="324" spans="4:17" ht="15" customHeight="1" x14ac:dyDescent="0.25">
      <c r="D324" s="73"/>
      <c r="E324" s="125" t="s">
        <v>583</v>
      </c>
      <c r="F324" s="73"/>
      <c r="G324" s="73"/>
      <c r="H324" s="73"/>
      <c r="I324" s="73"/>
      <c r="J324" s="73"/>
      <c r="K324" s="73"/>
      <c r="L324" s="73"/>
      <c r="M324" s="73"/>
      <c r="N324" s="73"/>
      <c r="O324" s="73"/>
      <c r="P324" s="73"/>
      <c r="Q324" s="73"/>
    </row>
    <row r="325" spans="4:17" ht="15" customHeight="1" x14ac:dyDescent="0.25">
      <c r="D325" s="73"/>
      <c r="E325" s="125" t="s">
        <v>584</v>
      </c>
      <c r="F325" s="73"/>
      <c r="G325" s="73"/>
      <c r="H325" s="73"/>
      <c r="I325" s="73"/>
      <c r="J325" s="73"/>
      <c r="K325" s="73"/>
      <c r="L325" s="73"/>
      <c r="M325" s="73"/>
      <c r="N325" s="73"/>
      <c r="O325" s="73"/>
      <c r="P325" s="73"/>
      <c r="Q325" s="73"/>
    </row>
    <row r="326" spans="4:17" ht="15" customHeight="1" x14ac:dyDescent="0.25">
      <c r="D326" s="73"/>
      <c r="E326" s="125" t="s">
        <v>585</v>
      </c>
      <c r="F326" s="73"/>
      <c r="G326" s="73"/>
      <c r="H326" s="73"/>
      <c r="I326" s="73"/>
      <c r="J326" s="73"/>
      <c r="K326" s="73"/>
      <c r="L326" s="73"/>
      <c r="M326" s="73"/>
      <c r="N326" s="73"/>
      <c r="O326" s="73"/>
      <c r="P326" s="73"/>
      <c r="Q326" s="73"/>
    </row>
    <row r="327" spans="4:17" ht="15" customHeight="1" x14ac:dyDescent="0.25">
      <c r="D327" s="73"/>
      <c r="E327" s="125" t="s">
        <v>586</v>
      </c>
      <c r="F327" s="73"/>
      <c r="G327" s="73"/>
      <c r="H327" s="73"/>
      <c r="I327" s="73"/>
      <c r="J327" s="73"/>
      <c r="K327" s="73"/>
      <c r="L327" s="73"/>
      <c r="M327" s="73"/>
      <c r="N327" s="73"/>
      <c r="O327" s="73"/>
      <c r="P327" s="73"/>
      <c r="Q327" s="73"/>
    </row>
    <row r="328" spans="4:17" ht="15" customHeight="1" x14ac:dyDescent="0.25">
      <c r="D328" s="73"/>
      <c r="E328" s="125" t="s">
        <v>587</v>
      </c>
      <c r="F328" s="73"/>
      <c r="G328" s="73"/>
      <c r="H328" s="73"/>
      <c r="I328" s="73"/>
      <c r="J328" s="73"/>
      <c r="K328" s="73"/>
      <c r="L328" s="73"/>
      <c r="M328" s="73"/>
      <c r="N328" s="73"/>
      <c r="O328" s="73"/>
      <c r="P328" s="73"/>
      <c r="Q328" s="73"/>
    </row>
    <row r="329" spans="4:17" ht="15" customHeight="1" x14ac:dyDescent="0.25">
      <c r="D329" s="73"/>
      <c r="E329" s="125" t="s">
        <v>588</v>
      </c>
      <c r="F329" s="73"/>
      <c r="G329" s="73"/>
      <c r="H329" s="73"/>
      <c r="I329" s="73"/>
      <c r="J329" s="73"/>
      <c r="K329" s="73"/>
      <c r="L329" s="73"/>
      <c r="M329" s="73"/>
      <c r="N329" s="73"/>
      <c r="O329" s="73"/>
      <c r="P329" s="73"/>
      <c r="Q329" s="73"/>
    </row>
    <row r="330" spans="4:17" ht="15" customHeight="1" x14ac:dyDescent="0.25">
      <c r="D330" s="73"/>
      <c r="E330" s="125" t="s">
        <v>589</v>
      </c>
      <c r="F330" s="73"/>
      <c r="G330" s="73"/>
      <c r="H330" s="73"/>
      <c r="I330" s="73"/>
      <c r="J330" s="73"/>
      <c r="K330" s="73"/>
      <c r="L330" s="73"/>
      <c r="M330" s="73"/>
      <c r="N330" s="73"/>
      <c r="O330" s="73"/>
      <c r="P330" s="73"/>
      <c r="Q330" s="73"/>
    </row>
    <row r="331" spans="4:17" ht="15" customHeight="1" x14ac:dyDescent="0.25">
      <c r="D331" s="73"/>
      <c r="E331" s="125" t="s">
        <v>590</v>
      </c>
      <c r="F331" s="73"/>
      <c r="G331" s="73"/>
      <c r="H331" s="73"/>
      <c r="I331" s="73"/>
      <c r="J331" s="73"/>
      <c r="K331" s="73"/>
      <c r="L331" s="73"/>
      <c r="M331" s="73"/>
      <c r="N331" s="73"/>
      <c r="O331" s="73"/>
      <c r="P331" s="73"/>
      <c r="Q331" s="73"/>
    </row>
    <row r="332" spans="4:17" ht="15" customHeight="1" x14ac:dyDescent="0.25">
      <c r="D332" s="73"/>
      <c r="E332" s="125" t="s">
        <v>591</v>
      </c>
      <c r="F332" s="73"/>
      <c r="G332" s="73"/>
      <c r="H332" s="73"/>
      <c r="I332" s="73"/>
      <c r="J332" s="73"/>
      <c r="K332" s="73"/>
      <c r="L332" s="73"/>
      <c r="M332" s="73"/>
      <c r="N332" s="73"/>
      <c r="O332" s="73"/>
      <c r="P332" s="73"/>
      <c r="Q332" s="73"/>
    </row>
    <row r="333" spans="4:17" ht="15" customHeight="1" x14ac:dyDescent="0.25">
      <c r="D333" s="73"/>
      <c r="E333" s="125" t="s">
        <v>592</v>
      </c>
      <c r="F333" s="73"/>
      <c r="G333" s="73"/>
      <c r="H333" s="73"/>
      <c r="I333" s="73"/>
      <c r="J333" s="73"/>
      <c r="K333" s="73"/>
      <c r="L333" s="73"/>
      <c r="M333" s="73"/>
      <c r="N333" s="73"/>
      <c r="O333" s="73"/>
      <c r="P333" s="73"/>
      <c r="Q333" s="73"/>
    </row>
    <row r="334" spans="4:17" ht="15" customHeight="1" x14ac:dyDescent="0.25">
      <c r="D334" s="73"/>
      <c r="E334" s="125" t="s">
        <v>593</v>
      </c>
      <c r="F334" s="73"/>
      <c r="G334" s="73"/>
      <c r="H334" s="73"/>
      <c r="I334" s="73"/>
      <c r="J334" s="73"/>
      <c r="K334" s="73"/>
      <c r="L334" s="73"/>
      <c r="M334" s="73"/>
      <c r="N334" s="73"/>
      <c r="O334" s="73"/>
      <c r="P334" s="73"/>
      <c r="Q334" s="73"/>
    </row>
    <row r="335" spans="4:17" ht="15" customHeight="1" x14ac:dyDescent="0.25">
      <c r="D335" s="73"/>
      <c r="E335" s="125" t="s">
        <v>594</v>
      </c>
      <c r="F335" s="73"/>
      <c r="G335" s="73"/>
      <c r="H335" s="73"/>
      <c r="I335" s="73"/>
      <c r="J335" s="73"/>
      <c r="K335" s="73"/>
      <c r="L335" s="73"/>
      <c r="M335" s="73"/>
      <c r="N335" s="73"/>
      <c r="O335" s="73"/>
      <c r="P335" s="73"/>
      <c r="Q335" s="73"/>
    </row>
    <row r="336" spans="4:17" ht="15" customHeight="1" x14ac:dyDescent="0.25">
      <c r="D336" s="73"/>
      <c r="E336" s="125" t="s">
        <v>595</v>
      </c>
      <c r="F336" s="73"/>
      <c r="G336" s="73"/>
      <c r="H336" s="73"/>
      <c r="I336" s="73"/>
      <c r="J336" s="73"/>
      <c r="K336" s="73"/>
      <c r="L336" s="73"/>
      <c r="M336" s="73"/>
      <c r="N336" s="73"/>
      <c r="O336" s="73"/>
      <c r="P336" s="73"/>
      <c r="Q336" s="73"/>
    </row>
    <row r="337" spans="4:17" ht="15" customHeight="1" x14ac:dyDescent="0.25">
      <c r="D337" s="73"/>
      <c r="E337" s="125" t="s">
        <v>596</v>
      </c>
      <c r="F337" s="73"/>
      <c r="G337" s="73"/>
      <c r="H337" s="73"/>
      <c r="I337" s="73"/>
      <c r="J337" s="73"/>
      <c r="K337" s="73"/>
      <c r="L337" s="73"/>
      <c r="M337" s="73"/>
      <c r="N337" s="73"/>
      <c r="O337" s="73"/>
      <c r="P337" s="73"/>
      <c r="Q337" s="73"/>
    </row>
    <row r="338" spans="4:17" ht="15" customHeight="1" x14ac:dyDescent="0.25">
      <c r="D338" s="73"/>
      <c r="E338" s="125" t="s">
        <v>597</v>
      </c>
      <c r="F338" s="73"/>
      <c r="G338" s="73"/>
      <c r="H338" s="73"/>
      <c r="I338" s="73"/>
      <c r="J338" s="73"/>
      <c r="K338" s="73"/>
      <c r="L338" s="73"/>
      <c r="M338" s="73"/>
      <c r="N338" s="73"/>
      <c r="O338" s="73"/>
      <c r="P338" s="73"/>
      <c r="Q338" s="73"/>
    </row>
    <row r="339" spans="4:17" ht="15" customHeight="1" x14ac:dyDescent="0.25">
      <c r="D339" s="73"/>
      <c r="E339" s="125" t="s">
        <v>598</v>
      </c>
      <c r="F339" s="73"/>
      <c r="G339" s="73"/>
      <c r="H339" s="73"/>
      <c r="I339" s="73"/>
      <c r="J339" s="73"/>
      <c r="K339" s="73"/>
      <c r="L339" s="73"/>
      <c r="M339" s="73"/>
      <c r="N339" s="73"/>
      <c r="O339" s="73"/>
      <c r="P339" s="73"/>
      <c r="Q339" s="73"/>
    </row>
    <row r="340" spans="4:17" ht="15" customHeight="1" x14ac:dyDescent="0.25">
      <c r="D340" s="73"/>
      <c r="E340" s="125" t="s">
        <v>599</v>
      </c>
      <c r="F340" s="73"/>
      <c r="G340" s="73"/>
      <c r="H340" s="73"/>
      <c r="I340" s="73"/>
      <c r="J340" s="73"/>
      <c r="K340" s="73"/>
      <c r="L340" s="73"/>
      <c r="M340" s="73"/>
      <c r="N340" s="73"/>
      <c r="O340" s="73"/>
      <c r="P340" s="73"/>
      <c r="Q340" s="73"/>
    </row>
    <row r="341" spans="4:17" ht="15" customHeight="1" x14ac:dyDescent="0.25">
      <c r="D341" s="73"/>
      <c r="E341" s="125" t="s">
        <v>600</v>
      </c>
      <c r="F341" s="73"/>
      <c r="G341" s="73"/>
      <c r="H341" s="73"/>
      <c r="I341" s="73"/>
      <c r="J341" s="73"/>
      <c r="K341" s="73"/>
      <c r="L341" s="73"/>
      <c r="M341" s="73"/>
      <c r="N341" s="73"/>
      <c r="O341" s="73"/>
      <c r="P341" s="73"/>
      <c r="Q341" s="73"/>
    </row>
    <row r="342" spans="4:17" ht="15" customHeight="1" x14ac:dyDescent="0.25">
      <c r="D342" s="73"/>
      <c r="E342" s="125" t="s">
        <v>601</v>
      </c>
      <c r="F342" s="73"/>
      <c r="G342" s="73"/>
      <c r="H342" s="73"/>
      <c r="I342" s="73"/>
      <c r="J342" s="73"/>
      <c r="K342" s="73"/>
      <c r="L342" s="73"/>
      <c r="M342" s="73"/>
      <c r="N342" s="73"/>
      <c r="O342" s="73"/>
      <c r="P342" s="73"/>
      <c r="Q342" s="73"/>
    </row>
    <row r="343" spans="4:17" ht="15" customHeight="1" x14ac:dyDescent="0.25">
      <c r="D343" s="73"/>
      <c r="E343" s="125" t="s">
        <v>602</v>
      </c>
      <c r="F343" s="73"/>
      <c r="G343" s="73"/>
      <c r="H343" s="73"/>
      <c r="I343" s="73"/>
      <c r="J343" s="73"/>
      <c r="K343" s="73"/>
      <c r="L343" s="73"/>
      <c r="M343" s="73"/>
      <c r="N343" s="73"/>
      <c r="O343" s="73"/>
      <c r="P343" s="73"/>
      <c r="Q343" s="73"/>
    </row>
    <row r="344" spans="4:17" ht="15" customHeight="1" x14ac:dyDescent="0.25">
      <c r="D344" s="73"/>
      <c r="E344" s="125" t="s">
        <v>603</v>
      </c>
      <c r="F344" s="73"/>
      <c r="G344" s="73"/>
      <c r="H344" s="73"/>
      <c r="I344" s="73"/>
      <c r="J344" s="73"/>
      <c r="K344" s="73"/>
      <c r="L344" s="73"/>
      <c r="M344" s="73"/>
      <c r="N344" s="73"/>
      <c r="O344" s="73"/>
      <c r="P344" s="73"/>
      <c r="Q344" s="73"/>
    </row>
    <row r="345" spans="4:17" ht="15" customHeight="1" x14ac:dyDescent="0.25">
      <c r="D345" s="73"/>
      <c r="E345" s="125" t="s">
        <v>604</v>
      </c>
      <c r="F345" s="73"/>
      <c r="G345" s="73"/>
      <c r="H345" s="73"/>
      <c r="I345" s="73"/>
      <c r="J345" s="73"/>
      <c r="K345" s="73"/>
      <c r="L345" s="73"/>
      <c r="M345" s="73"/>
      <c r="N345" s="73"/>
      <c r="O345" s="73"/>
      <c r="P345" s="73"/>
      <c r="Q345" s="73"/>
    </row>
    <row r="346" spans="4:17" ht="15" customHeight="1" x14ac:dyDescent="0.25">
      <c r="D346" s="73"/>
      <c r="E346" s="125" t="s">
        <v>605</v>
      </c>
      <c r="F346" s="73"/>
      <c r="G346" s="73"/>
      <c r="H346" s="73"/>
      <c r="I346" s="73"/>
      <c r="J346" s="73"/>
      <c r="K346" s="73"/>
      <c r="L346" s="73"/>
      <c r="M346" s="73"/>
      <c r="N346" s="73"/>
      <c r="O346" s="73"/>
      <c r="P346" s="73"/>
      <c r="Q346" s="73"/>
    </row>
    <row r="347" spans="4:17" ht="15" customHeight="1" x14ac:dyDescent="0.25">
      <c r="D347" s="73"/>
      <c r="E347" s="125" t="s">
        <v>606</v>
      </c>
      <c r="F347" s="73"/>
      <c r="G347" s="73"/>
      <c r="H347" s="73"/>
      <c r="I347" s="73"/>
      <c r="J347" s="73"/>
      <c r="K347" s="73"/>
      <c r="L347" s="73"/>
      <c r="M347" s="73"/>
      <c r="N347" s="73"/>
      <c r="O347" s="73"/>
      <c r="P347" s="73"/>
      <c r="Q347" s="73"/>
    </row>
    <row r="348" spans="4:17" ht="15" customHeight="1" x14ac:dyDescent="0.25">
      <c r="D348" s="73"/>
      <c r="E348" s="125" t="s">
        <v>607</v>
      </c>
      <c r="F348" s="73"/>
      <c r="G348" s="73"/>
      <c r="H348" s="73"/>
      <c r="I348" s="73"/>
      <c r="J348" s="73"/>
      <c r="K348" s="73"/>
      <c r="L348" s="73"/>
      <c r="M348" s="73"/>
      <c r="N348" s="73"/>
      <c r="O348" s="73"/>
      <c r="P348" s="73"/>
      <c r="Q348" s="73"/>
    </row>
    <row r="349" spans="4:17" ht="15" customHeight="1" x14ac:dyDescent="0.25">
      <c r="D349" s="73"/>
      <c r="E349" s="125" t="s">
        <v>608</v>
      </c>
      <c r="F349" s="73"/>
      <c r="G349" s="73"/>
      <c r="H349" s="73"/>
      <c r="I349" s="73"/>
      <c r="J349" s="73"/>
      <c r="K349" s="73"/>
      <c r="L349" s="73"/>
      <c r="M349" s="73"/>
      <c r="N349" s="73"/>
      <c r="O349" s="73"/>
      <c r="P349" s="73"/>
      <c r="Q349" s="73"/>
    </row>
    <row r="350" spans="4:17" ht="15" customHeight="1" x14ac:dyDescent="0.25">
      <c r="D350" s="73"/>
      <c r="E350" s="125" t="s">
        <v>609</v>
      </c>
      <c r="F350" s="73"/>
      <c r="G350" s="73"/>
      <c r="H350" s="73"/>
      <c r="I350" s="73"/>
      <c r="J350" s="73"/>
      <c r="K350" s="73"/>
      <c r="L350" s="73"/>
      <c r="M350" s="73"/>
      <c r="N350" s="73"/>
      <c r="O350" s="73"/>
      <c r="P350" s="73"/>
      <c r="Q350" s="73"/>
    </row>
    <row r="351" spans="4:17" ht="15" customHeight="1" x14ac:dyDescent="0.25">
      <c r="D351" s="73"/>
      <c r="E351" s="125" t="s">
        <v>610</v>
      </c>
      <c r="F351" s="73"/>
      <c r="G351" s="73"/>
      <c r="H351" s="73"/>
      <c r="I351" s="73"/>
      <c r="J351" s="73"/>
      <c r="K351" s="73"/>
      <c r="L351" s="73"/>
      <c r="M351" s="73"/>
      <c r="N351" s="73"/>
      <c r="O351" s="73"/>
      <c r="P351" s="73"/>
      <c r="Q351" s="73"/>
    </row>
    <row r="352" spans="4:17" ht="15" customHeight="1" x14ac:dyDescent="0.25">
      <c r="D352" s="73"/>
      <c r="E352" s="125" t="s">
        <v>611</v>
      </c>
      <c r="F352" s="73"/>
      <c r="G352" s="73"/>
      <c r="H352" s="73"/>
      <c r="I352" s="73"/>
      <c r="J352" s="73"/>
      <c r="K352" s="73"/>
      <c r="L352" s="73"/>
      <c r="M352" s="73"/>
      <c r="N352" s="73"/>
      <c r="O352" s="73"/>
      <c r="P352" s="73"/>
      <c r="Q352" s="73"/>
    </row>
    <row r="353" spans="4:17" ht="15" customHeight="1" x14ac:dyDescent="0.25">
      <c r="D353" s="73"/>
      <c r="E353" s="125" t="s">
        <v>612</v>
      </c>
      <c r="F353" s="73"/>
      <c r="G353" s="73"/>
      <c r="H353" s="73"/>
      <c r="I353" s="73"/>
      <c r="J353" s="73"/>
      <c r="K353" s="73"/>
      <c r="L353" s="73"/>
      <c r="M353" s="73"/>
      <c r="N353" s="73"/>
      <c r="O353" s="73"/>
      <c r="P353" s="73"/>
      <c r="Q353" s="73"/>
    </row>
    <row r="354" spans="4:17" ht="15" customHeight="1" x14ac:dyDescent="0.25">
      <c r="D354" s="73"/>
      <c r="E354" s="125" t="s">
        <v>613</v>
      </c>
      <c r="F354" s="73"/>
      <c r="G354" s="73"/>
      <c r="H354" s="73"/>
      <c r="I354" s="73"/>
      <c r="J354" s="73"/>
      <c r="K354" s="73"/>
      <c r="L354" s="73"/>
      <c r="M354" s="73"/>
      <c r="N354" s="73"/>
      <c r="O354" s="73"/>
      <c r="P354" s="73"/>
      <c r="Q354" s="73"/>
    </row>
    <row r="355" spans="4:17" ht="15" customHeight="1" x14ac:dyDescent="0.25">
      <c r="D355" s="73"/>
      <c r="E355" s="125" t="s">
        <v>614</v>
      </c>
      <c r="F355" s="73"/>
      <c r="G355" s="73"/>
      <c r="H355" s="73"/>
      <c r="I355" s="73"/>
      <c r="J355" s="73"/>
      <c r="K355" s="73"/>
      <c r="L355" s="73"/>
      <c r="M355" s="73"/>
      <c r="N355" s="73"/>
      <c r="O355" s="73"/>
      <c r="P355" s="73"/>
      <c r="Q355" s="73"/>
    </row>
    <row r="356" spans="4:17" ht="15" customHeight="1" x14ac:dyDescent="0.25">
      <c r="D356" s="73"/>
      <c r="E356" s="125" t="s">
        <v>615</v>
      </c>
      <c r="F356" s="73"/>
      <c r="G356" s="73"/>
      <c r="H356" s="73"/>
      <c r="I356" s="73"/>
      <c r="J356" s="73"/>
      <c r="K356" s="73"/>
      <c r="L356" s="73"/>
      <c r="M356" s="73"/>
      <c r="N356" s="73"/>
      <c r="O356" s="73"/>
      <c r="P356" s="73"/>
      <c r="Q356" s="73"/>
    </row>
    <row r="357" spans="4:17" ht="15" customHeight="1" x14ac:dyDescent="0.25">
      <c r="D357" s="73"/>
      <c r="E357" s="125" t="s">
        <v>616</v>
      </c>
      <c r="F357" s="73"/>
      <c r="G357" s="73"/>
      <c r="H357" s="73"/>
      <c r="I357" s="73"/>
      <c r="J357" s="73"/>
      <c r="K357" s="73"/>
      <c r="L357" s="73"/>
      <c r="M357" s="73"/>
      <c r="N357" s="73"/>
      <c r="O357" s="73"/>
      <c r="P357" s="73"/>
      <c r="Q357" s="73"/>
    </row>
    <row r="358" spans="4:17" ht="15" customHeight="1" x14ac:dyDescent="0.25">
      <c r="D358" s="73"/>
      <c r="E358" s="125" t="s">
        <v>617</v>
      </c>
      <c r="F358" s="73"/>
      <c r="G358" s="73"/>
      <c r="H358" s="73"/>
      <c r="I358" s="73"/>
      <c r="J358" s="73"/>
      <c r="K358" s="73"/>
      <c r="L358" s="73"/>
      <c r="M358" s="73"/>
      <c r="N358" s="73"/>
      <c r="O358" s="73"/>
      <c r="P358" s="73"/>
      <c r="Q358" s="73"/>
    </row>
    <row r="359" spans="4:17" ht="15" customHeight="1" x14ac:dyDescent="0.25">
      <c r="D359" s="73"/>
      <c r="E359" s="125" t="s">
        <v>618</v>
      </c>
      <c r="F359" s="73"/>
      <c r="G359" s="73"/>
      <c r="H359" s="73"/>
      <c r="I359" s="73"/>
      <c r="J359" s="73"/>
      <c r="K359" s="73"/>
      <c r="L359" s="73"/>
      <c r="M359" s="73"/>
      <c r="N359" s="73"/>
      <c r="O359" s="73"/>
      <c r="P359" s="73"/>
      <c r="Q359" s="73"/>
    </row>
    <row r="360" spans="4:17" ht="15" customHeight="1" x14ac:dyDescent="0.25">
      <c r="D360" s="73"/>
      <c r="E360" s="125" t="s">
        <v>619</v>
      </c>
      <c r="F360" s="73"/>
      <c r="G360" s="73"/>
      <c r="H360" s="73"/>
      <c r="I360" s="73"/>
      <c r="J360" s="73"/>
      <c r="K360" s="73"/>
      <c r="L360" s="73"/>
      <c r="M360" s="73"/>
      <c r="N360" s="73"/>
      <c r="O360" s="73"/>
      <c r="P360" s="73"/>
      <c r="Q360" s="73"/>
    </row>
    <row r="361" spans="4:17" ht="15" customHeight="1" x14ac:dyDescent="0.25">
      <c r="D361" s="73"/>
      <c r="E361" s="125" t="s">
        <v>620</v>
      </c>
      <c r="F361" s="73"/>
      <c r="G361" s="73"/>
      <c r="H361" s="73"/>
      <c r="I361" s="73"/>
      <c r="J361" s="73"/>
      <c r="K361" s="73"/>
      <c r="L361" s="73"/>
      <c r="M361" s="73"/>
      <c r="N361" s="73"/>
      <c r="O361" s="73"/>
      <c r="P361" s="73"/>
      <c r="Q361" s="73"/>
    </row>
    <row r="362" spans="4:17" ht="15" customHeight="1" x14ac:dyDescent="0.25">
      <c r="D362" s="73"/>
      <c r="E362" s="125" t="s">
        <v>621</v>
      </c>
      <c r="F362" s="73"/>
      <c r="G362" s="73"/>
      <c r="H362" s="73"/>
      <c r="I362" s="73"/>
      <c r="J362" s="73"/>
      <c r="K362" s="73"/>
      <c r="L362" s="73"/>
      <c r="M362" s="73"/>
      <c r="N362" s="73"/>
      <c r="O362" s="73"/>
      <c r="P362" s="73"/>
      <c r="Q362" s="73"/>
    </row>
    <row r="363" spans="4:17" ht="15" customHeight="1" x14ac:dyDescent="0.25">
      <c r="D363" s="73"/>
      <c r="E363" s="125" t="s">
        <v>622</v>
      </c>
      <c r="F363" s="73"/>
      <c r="G363" s="73"/>
      <c r="H363" s="73"/>
      <c r="I363" s="73"/>
      <c r="J363" s="73"/>
      <c r="K363" s="73"/>
      <c r="L363" s="73"/>
      <c r="M363" s="73"/>
      <c r="N363" s="73"/>
      <c r="O363" s="73"/>
      <c r="P363" s="73"/>
      <c r="Q363" s="73"/>
    </row>
    <row r="364" spans="4:17" ht="15" customHeight="1" x14ac:dyDescent="0.25">
      <c r="D364" s="73"/>
      <c r="E364" s="125" t="s">
        <v>623</v>
      </c>
      <c r="F364" s="73"/>
      <c r="G364" s="73"/>
      <c r="H364" s="73"/>
      <c r="I364" s="73"/>
      <c r="J364" s="73"/>
      <c r="K364" s="73"/>
      <c r="L364" s="73"/>
      <c r="M364" s="73"/>
      <c r="N364" s="73"/>
      <c r="O364" s="73"/>
      <c r="P364" s="73"/>
      <c r="Q364" s="73"/>
    </row>
    <row r="365" spans="4:17" ht="15" customHeight="1" x14ac:dyDescent="0.25">
      <c r="D365" s="73"/>
      <c r="E365" s="125" t="s">
        <v>624</v>
      </c>
      <c r="F365" s="73"/>
      <c r="G365" s="73"/>
      <c r="H365" s="73"/>
      <c r="I365" s="73"/>
      <c r="J365" s="73"/>
      <c r="K365" s="73"/>
      <c r="L365" s="73"/>
      <c r="M365" s="73"/>
      <c r="N365" s="73"/>
      <c r="O365" s="73"/>
      <c r="P365" s="73"/>
      <c r="Q365" s="73"/>
    </row>
    <row r="366" spans="4:17" ht="15" customHeight="1" x14ac:dyDescent="0.25">
      <c r="D366" s="73"/>
      <c r="E366" s="125" t="s">
        <v>625</v>
      </c>
      <c r="F366" s="73"/>
      <c r="G366" s="73"/>
      <c r="H366" s="73"/>
      <c r="I366" s="73"/>
      <c r="J366" s="73"/>
      <c r="K366" s="73"/>
      <c r="L366" s="73"/>
      <c r="M366" s="73"/>
      <c r="N366" s="73"/>
      <c r="O366" s="73"/>
      <c r="P366" s="73"/>
      <c r="Q366" s="73"/>
    </row>
    <row r="367" spans="4:17" ht="15" customHeight="1" x14ac:dyDescent="0.25">
      <c r="D367" s="73"/>
      <c r="E367" s="125" t="s">
        <v>626</v>
      </c>
      <c r="F367" s="73"/>
      <c r="G367" s="73"/>
      <c r="H367" s="73"/>
      <c r="I367" s="73"/>
      <c r="J367" s="73"/>
      <c r="K367" s="73"/>
      <c r="L367" s="73"/>
      <c r="M367" s="73"/>
      <c r="N367" s="73"/>
      <c r="O367" s="73"/>
      <c r="P367" s="73"/>
      <c r="Q367" s="73"/>
    </row>
    <row r="368" spans="4:17" ht="15" customHeight="1" x14ac:dyDescent="0.25">
      <c r="D368" s="73"/>
      <c r="E368" s="125" t="s">
        <v>627</v>
      </c>
      <c r="F368" s="73"/>
      <c r="G368" s="73"/>
      <c r="H368" s="73"/>
      <c r="I368" s="73"/>
      <c r="J368" s="73"/>
      <c r="K368" s="73"/>
      <c r="L368" s="73"/>
      <c r="M368" s="73"/>
      <c r="N368" s="73"/>
      <c r="O368" s="73"/>
      <c r="P368" s="73"/>
      <c r="Q368" s="73"/>
    </row>
    <row r="369" spans="4:17" ht="15" customHeight="1" x14ac:dyDescent="0.25">
      <c r="D369" s="73"/>
      <c r="E369" s="125" t="s">
        <v>628</v>
      </c>
      <c r="F369" s="73"/>
      <c r="G369" s="73"/>
      <c r="H369" s="73"/>
      <c r="I369" s="73"/>
      <c r="J369" s="73"/>
      <c r="K369" s="73"/>
      <c r="L369" s="73"/>
      <c r="M369" s="73"/>
      <c r="N369" s="73"/>
      <c r="O369" s="73"/>
      <c r="P369" s="73"/>
      <c r="Q369" s="73"/>
    </row>
    <row r="370" spans="4:17" ht="15" customHeight="1" x14ac:dyDescent="0.25">
      <c r="D370" s="73"/>
      <c r="E370" s="125" t="s">
        <v>629</v>
      </c>
      <c r="F370" s="73"/>
      <c r="G370" s="73"/>
      <c r="H370" s="73"/>
      <c r="I370" s="73"/>
      <c r="J370" s="73"/>
      <c r="K370" s="73"/>
      <c r="L370" s="73"/>
      <c r="M370" s="73"/>
      <c r="N370" s="73"/>
      <c r="O370" s="73"/>
      <c r="P370" s="73"/>
      <c r="Q370" s="73"/>
    </row>
    <row r="371" spans="4:17" ht="15" customHeight="1" x14ac:dyDescent="0.25">
      <c r="D371" s="73"/>
      <c r="E371" s="125" t="s">
        <v>630</v>
      </c>
      <c r="F371" s="73"/>
      <c r="G371" s="73"/>
      <c r="H371" s="73"/>
      <c r="I371" s="73"/>
      <c r="J371" s="73"/>
      <c r="K371" s="73"/>
      <c r="L371" s="73"/>
      <c r="M371" s="73"/>
      <c r="N371" s="73"/>
      <c r="O371" s="73"/>
      <c r="P371" s="73"/>
      <c r="Q371" s="73"/>
    </row>
    <row r="372" spans="4:17" ht="15" customHeight="1" x14ac:dyDescent="0.25">
      <c r="D372" s="73"/>
      <c r="E372" s="125" t="s">
        <v>631</v>
      </c>
      <c r="F372" s="73"/>
      <c r="G372" s="73"/>
      <c r="H372" s="73"/>
      <c r="I372" s="73"/>
      <c r="J372" s="73"/>
      <c r="K372" s="73"/>
      <c r="L372" s="73"/>
      <c r="M372" s="73"/>
      <c r="N372" s="73"/>
      <c r="O372" s="73"/>
      <c r="P372" s="73"/>
      <c r="Q372" s="73"/>
    </row>
    <row r="373" spans="4:17" ht="15" customHeight="1" x14ac:dyDescent="0.25">
      <c r="D373" s="73"/>
      <c r="E373" s="125" t="s">
        <v>632</v>
      </c>
      <c r="F373" s="73"/>
      <c r="G373" s="73"/>
      <c r="H373" s="73"/>
      <c r="I373" s="73"/>
      <c r="J373" s="73"/>
      <c r="K373" s="73"/>
      <c r="L373" s="73"/>
      <c r="M373" s="73"/>
      <c r="N373" s="73"/>
      <c r="O373" s="73"/>
      <c r="P373" s="73"/>
      <c r="Q373" s="73"/>
    </row>
    <row r="374" spans="4:17" ht="15" customHeight="1" x14ac:dyDescent="0.25">
      <c r="D374" s="73"/>
      <c r="E374" s="125" t="s">
        <v>633</v>
      </c>
      <c r="F374" s="73"/>
      <c r="G374" s="73"/>
      <c r="H374" s="73"/>
      <c r="I374" s="73"/>
      <c r="J374" s="73"/>
      <c r="K374" s="73"/>
      <c r="L374" s="73"/>
      <c r="M374" s="73"/>
      <c r="N374" s="73"/>
      <c r="O374" s="73"/>
      <c r="P374" s="73"/>
      <c r="Q374" s="73"/>
    </row>
    <row r="375" spans="4:17" ht="15" customHeight="1" x14ac:dyDescent="0.25">
      <c r="D375" s="73"/>
      <c r="E375" s="125" t="s">
        <v>634</v>
      </c>
      <c r="F375" s="73"/>
      <c r="G375" s="73"/>
      <c r="H375" s="73"/>
      <c r="I375" s="73"/>
      <c r="J375" s="73"/>
      <c r="K375" s="73"/>
      <c r="L375" s="73"/>
      <c r="M375" s="73"/>
      <c r="N375" s="73"/>
      <c r="O375" s="73"/>
      <c r="P375" s="73"/>
      <c r="Q375" s="73"/>
    </row>
    <row r="376" spans="4:17" ht="15" customHeight="1" x14ac:dyDescent="0.25">
      <c r="D376" s="73"/>
      <c r="E376" s="125" t="s">
        <v>635</v>
      </c>
      <c r="F376" s="73"/>
      <c r="G376" s="73"/>
      <c r="H376" s="73"/>
      <c r="I376" s="73"/>
      <c r="J376" s="73"/>
      <c r="K376" s="73"/>
      <c r="L376" s="73"/>
      <c r="M376" s="73"/>
      <c r="N376" s="73"/>
      <c r="O376" s="73"/>
      <c r="P376" s="73"/>
      <c r="Q376" s="73"/>
    </row>
    <row r="377" spans="4:17" ht="15" customHeight="1" x14ac:dyDescent="0.25">
      <c r="D377" s="73"/>
      <c r="E377" s="73"/>
      <c r="F377" s="73"/>
      <c r="G377" s="73"/>
      <c r="H377" s="73"/>
      <c r="I377" s="73"/>
      <c r="J377" s="73"/>
      <c r="K377" s="73"/>
      <c r="L377" s="73"/>
      <c r="M377" s="73"/>
      <c r="N377" s="73"/>
      <c r="O377" s="73"/>
      <c r="P377" s="73"/>
      <c r="Q377" s="73"/>
    </row>
    <row r="378" spans="4:17" ht="15" customHeight="1" x14ac:dyDescent="0.25">
      <c r="D378" s="73"/>
      <c r="E378" s="73"/>
      <c r="F378" s="73"/>
      <c r="G378" s="73"/>
      <c r="H378" s="73"/>
      <c r="I378" s="73"/>
      <c r="J378" s="73"/>
      <c r="K378" s="73"/>
      <c r="L378" s="73"/>
      <c r="M378" s="73"/>
      <c r="N378" s="73"/>
      <c r="O378" s="73"/>
      <c r="P378" s="73"/>
      <c r="Q378" s="73"/>
    </row>
    <row r="379" spans="4:17" ht="15" customHeight="1" x14ac:dyDescent="0.25">
      <c r="D379" s="73"/>
      <c r="E379" s="73"/>
      <c r="F379" s="73"/>
      <c r="G379" s="73"/>
      <c r="H379" s="73"/>
      <c r="I379" s="73"/>
      <c r="J379" s="73"/>
      <c r="K379" s="73"/>
      <c r="L379" s="73"/>
      <c r="M379" s="73"/>
      <c r="N379" s="73"/>
      <c r="O379" s="73"/>
      <c r="P379" s="73"/>
      <c r="Q379" s="73"/>
    </row>
    <row r="380" spans="4:17" ht="15" customHeight="1" x14ac:dyDescent="0.25">
      <c r="D380" s="73"/>
      <c r="E380" s="73"/>
      <c r="F380" s="73"/>
      <c r="G380" s="73"/>
      <c r="H380" s="73"/>
      <c r="I380" s="73"/>
      <c r="J380" s="73"/>
      <c r="K380" s="73"/>
      <c r="L380" s="73"/>
      <c r="M380" s="73"/>
      <c r="N380" s="73"/>
      <c r="O380" s="73"/>
      <c r="P380" s="73"/>
      <c r="Q380" s="73"/>
    </row>
    <row r="381" spans="4:17" ht="15" customHeight="1" x14ac:dyDescent="0.25">
      <c r="D381" s="73"/>
      <c r="E381" s="73"/>
      <c r="F381" s="73"/>
      <c r="G381" s="73"/>
      <c r="H381" s="73"/>
      <c r="I381" s="73"/>
      <c r="J381" s="73"/>
      <c r="K381" s="73"/>
      <c r="L381" s="73"/>
      <c r="M381" s="73"/>
      <c r="N381" s="73"/>
      <c r="O381" s="73"/>
      <c r="P381" s="73"/>
      <c r="Q381" s="73"/>
    </row>
    <row r="382" spans="4:17" ht="15" customHeight="1" x14ac:dyDescent="0.25">
      <c r="D382" s="73"/>
      <c r="E382" s="73"/>
      <c r="F382" s="73"/>
      <c r="G382" s="73"/>
      <c r="H382" s="73"/>
      <c r="I382" s="73"/>
      <c r="J382" s="73"/>
      <c r="K382" s="73"/>
      <c r="L382" s="73"/>
      <c r="M382" s="73"/>
      <c r="N382" s="73"/>
      <c r="O382" s="73"/>
      <c r="P382" s="73"/>
      <c r="Q382" s="73"/>
    </row>
    <row r="383" spans="4:17" ht="15" customHeight="1" x14ac:dyDescent="0.25">
      <c r="D383" s="73"/>
      <c r="E383" s="73"/>
      <c r="F383" s="73"/>
      <c r="G383" s="73"/>
      <c r="H383" s="73"/>
      <c r="I383" s="73"/>
      <c r="J383" s="73"/>
      <c r="K383" s="73"/>
      <c r="L383" s="73"/>
      <c r="M383" s="73"/>
      <c r="N383" s="73"/>
      <c r="O383" s="73"/>
      <c r="P383" s="73"/>
      <c r="Q383" s="73"/>
    </row>
    <row r="384" spans="4:17" ht="15" customHeight="1" x14ac:dyDescent="0.25">
      <c r="D384" s="73"/>
      <c r="E384" s="73"/>
      <c r="F384" s="73"/>
      <c r="G384" s="73"/>
      <c r="H384" s="73"/>
      <c r="I384" s="73"/>
      <c r="J384" s="73"/>
      <c r="K384" s="73"/>
      <c r="L384" s="73"/>
      <c r="M384" s="73"/>
      <c r="N384" s="73"/>
      <c r="O384" s="73"/>
      <c r="P384" s="73"/>
      <c r="Q384" s="73"/>
    </row>
    <row r="385" spans="4:17" ht="15" customHeight="1" x14ac:dyDescent="0.25">
      <c r="D385" s="73"/>
      <c r="E385" s="73"/>
      <c r="F385" s="73"/>
      <c r="G385" s="73"/>
      <c r="H385" s="73"/>
      <c r="I385" s="73"/>
      <c r="J385" s="73"/>
      <c r="K385" s="73"/>
      <c r="L385" s="73"/>
      <c r="M385" s="73"/>
      <c r="N385" s="73"/>
      <c r="O385" s="73"/>
      <c r="P385" s="73"/>
      <c r="Q385" s="73"/>
    </row>
    <row r="386" spans="4:17" ht="15" customHeight="1" x14ac:dyDescent="0.25">
      <c r="D386" s="73"/>
      <c r="E386" s="73"/>
      <c r="F386" s="73"/>
      <c r="G386" s="73"/>
      <c r="H386" s="73"/>
      <c r="I386" s="73"/>
      <c r="J386" s="73"/>
      <c r="K386" s="73"/>
      <c r="L386" s="73"/>
      <c r="M386" s="73"/>
      <c r="N386" s="73"/>
      <c r="O386" s="73"/>
      <c r="P386" s="73"/>
      <c r="Q386" s="73"/>
    </row>
    <row r="387" spans="4:17" ht="15" customHeight="1" x14ac:dyDescent="0.25">
      <c r="D387" s="73"/>
      <c r="E387" s="73"/>
      <c r="F387" s="73"/>
      <c r="G387" s="73"/>
      <c r="H387" s="73"/>
      <c r="I387" s="73"/>
      <c r="J387" s="73"/>
      <c r="K387" s="73"/>
      <c r="L387" s="73"/>
      <c r="M387" s="73"/>
      <c r="N387" s="73"/>
      <c r="O387" s="73"/>
      <c r="P387" s="73"/>
      <c r="Q387" s="73"/>
    </row>
    <row r="388" spans="4:17" ht="15" customHeight="1" x14ac:dyDescent="0.25">
      <c r="D388" s="73"/>
      <c r="E388" s="73"/>
      <c r="F388" s="73"/>
      <c r="G388" s="73"/>
      <c r="H388" s="73"/>
      <c r="I388" s="73"/>
      <c r="J388" s="73"/>
      <c r="K388" s="73"/>
      <c r="L388" s="73"/>
      <c r="M388" s="73"/>
      <c r="N388" s="73"/>
      <c r="O388" s="73"/>
      <c r="P388" s="73"/>
      <c r="Q388" s="73"/>
    </row>
    <row r="389" spans="4:17" ht="15" customHeight="1" x14ac:dyDescent="0.25">
      <c r="D389" s="73"/>
      <c r="E389" s="73"/>
      <c r="F389" s="73"/>
      <c r="G389" s="73"/>
      <c r="H389" s="73"/>
      <c r="I389" s="73"/>
      <c r="J389" s="73"/>
      <c r="K389" s="73"/>
      <c r="L389" s="73"/>
      <c r="M389" s="73"/>
      <c r="N389" s="73"/>
      <c r="O389" s="73"/>
      <c r="P389" s="73"/>
      <c r="Q389" s="73"/>
    </row>
    <row r="390" spans="4:17" ht="15" customHeight="1" x14ac:dyDescent="0.25">
      <c r="D390" s="73"/>
      <c r="E390" s="73"/>
      <c r="F390" s="73"/>
      <c r="G390" s="73"/>
      <c r="H390" s="73"/>
      <c r="I390" s="73"/>
      <c r="J390" s="73"/>
      <c r="K390" s="73"/>
      <c r="L390" s="73"/>
      <c r="M390" s="73"/>
      <c r="N390" s="73"/>
      <c r="O390" s="73"/>
      <c r="P390" s="73"/>
      <c r="Q390" s="73"/>
    </row>
    <row r="391" spans="4:17" ht="15" customHeight="1" x14ac:dyDescent="0.25">
      <c r="D391" s="73"/>
      <c r="E391" s="73"/>
      <c r="F391" s="73"/>
      <c r="G391" s="73"/>
      <c r="H391" s="73"/>
      <c r="I391" s="73"/>
      <c r="J391" s="73"/>
      <c r="K391" s="73"/>
      <c r="L391" s="73"/>
      <c r="M391" s="73"/>
      <c r="N391" s="73"/>
      <c r="O391" s="73"/>
      <c r="P391" s="73"/>
      <c r="Q391" s="73"/>
    </row>
    <row r="392" spans="4:17" ht="15" customHeight="1" x14ac:dyDescent="0.25">
      <c r="D392" s="73"/>
      <c r="E392" s="73"/>
      <c r="F392" s="73"/>
      <c r="G392" s="73"/>
      <c r="H392" s="73"/>
      <c r="I392" s="73"/>
      <c r="J392" s="73"/>
      <c r="K392" s="73"/>
      <c r="L392" s="73"/>
      <c r="M392" s="73"/>
      <c r="N392" s="73"/>
      <c r="O392" s="73"/>
      <c r="P392" s="73"/>
      <c r="Q392" s="73"/>
    </row>
  </sheetData>
  <sheetProtection algorithmName="SHA-512" hashValue="PWnZtNmDw8RMo/QlN7lLEIWaLrjsPsEoNY3TyFkHAnJciy/Xp9E413+UU62drGF5g9WvhEn4/Is27EzTISiHYw==" saltValue="jCDWzhhTF8XobJiEat2MSQ==" spinCount="100000" sheet="1" objects="1" scenarios="1"/>
  <mergeCells count="18">
    <mergeCell ref="A40:C41"/>
    <mergeCell ref="A18:C19"/>
    <mergeCell ref="A20:C21"/>
    <mergeCell ref="A14:C15"/>
    <mergeCell ref="A16:C17"/>
    <mergeCell ref="A38:C39"/>
    <mergeCell ref="A24:C25"/>
    <mergeCell ref="A26:C27"/>
    <mergeCell ref="P1:W1"/>
    <mergeCell ref="A1:C1"/>
    <mergeCell ref="A2:C3"/>
    <mergeCell ref="A4:C5"/>
    <mergeCell ref="A30:C30"/>
    <mergeCell ref="A10:C11"/>
    <mergeCell ref="A12:C13"/>
    <mergeCell ref="A6:C7"/>
    <mergeCell ref="A8:C9"/>
    <mergeCell ref="A22:C23"/>
  </mergeCells>
  <hyperlinks>
    <hyperlink ref="E4" r:id="rId1" xr:uid="{A8755AFA-CC1B-4877-915C-8E45A176E3E6}"/>
    <hyperlink ref="A4:C5" location="Landing!A1" display="Home" xr:uid="{D151C769-40DC-4879-AB4C-807646935E3C}"/>
    <hyperlink ref="A8:C9" location="ShellEI!A1" display=" - Event IT" xr:uid="{E1203B7C-8E47-455E-A948-846505561B3C}"/>
    <hyperlink ref="A22:C23" location="ShellCD!A1" display="Your contact details" xr:uid="{0DA4FF29-7AD8-450C-B3FC-5AAEB4F03D22}"/>
    <hyperlink ref="A24:C25" location="ShellOS!A1" display="Order summary" xr:uid="{3A76D508-1163-4019-BB7C-E52DB8654E47}"/>
    <hyperlink ref="A10:C11" location="ShellSA!A1" display="- Safety" xr:uid="{E07493F3-B2EB-4973-8360-2ACD84D1EA79}"/>
    <hyperlink ref="A20:C21" location="ShellGR!A1" display="- Graphics &amp; Rigging" xr:uid="{5BCE0156-3E19-4FAD-8BEE-ADF39532B764}"/>
    <hyperlink ref="A14:C15" location="'ShellCA (2)'!A1" display="- Catering - Lunch/Dinner" xr:uid="{674D4AF8-FA32-44BD-A55A-7EB4F0BE357C}"/>
    <hyperlink ref="A16:C17" location="'ShellCA (3)'!A1" display="- Catering - Alcohol" xr:uid="{8D4C7E06-383E-475D-A348-43D128BC346A}"/>
    <hyperlink ref="A18:C19" location="'ShellCA (4)'!A1" display="- Catering - Hygiene" xr:uid="{9F07E783-EF16-4267-ACEC-BF412CE89248}"/>
    <hyperlink ref="A12:C13" location="ShellCA!A1" display="- Catering - Breakfast" xr:uid="{3851299E-5BD1-4332-88AB-6BEE630A06AA}"/>
    <hyperlink ref="A26:C27" location="ShellTC!A1" display="Terms and Conditions" xr:uid="{5FAE349E-8CB3-4A28-89B7-9C59B2B5AABC}"/>
    <hyperlink ref="A6:C7" location="ShellIO!A1" display="Important information" xr:uid="{D08C3D55-CF25-4126-8699-F80BC2EA837C}"/>
    <hyperlink ref="A38" r:id="rId2" display="eventorders.nec@necgroup.co.uk" xr:uid="{2DE2CC96-0A82-4E47-AF2B-3A853DEF766E}"/>
    <hyperlink ref="A38:C39" r:id="rId3" display="Click here to speak to our team!" xr:uid="{A17751DE-831F-4E0D-94F3-F71D3570EDF1}"/>
  </hyperlinks>
  <printOptions horizontalCentered="1"/>
  <pageMargins left="0.23622047244094491" right="0.23622047244094491" top="0.35433070866141736" bottom="0.35433070866141736" header="0.31496062992125984" footer="0.31496062992125984"/>
  <pageSetup paperSize="9" fitToHeight="0" orientation="portrait" r:id="rId4"/>
  <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BAB3B-30BE-4C65-9223-70CA601AFC42}">
  <sheetPr>
    <pageSetUpPr autoPageBreaks="0" fitToPage="1"/>
  </sheetPr>
  <dimension ref="A1:AR68"/>
  <sheetViews>
    <sheetView showRowColHeaders="0" workbookViewId="0">
      <selection activeCell="A4" sqref="A4:C5"/>
    </sheetView>
  </sheetViews>
  <sheetFormatPr defaultColWidth="8.85546875" defaultRowHeight="15" x14ac:dyDescent="0.25"/>
  <cols>
    <col min="1" max="3" width="10.5703125" style="388" customWidth="1"/>
    <col min="4" max="4" width="4.5703125" style="1" customWidth="1"/>
    <col min="5" max="17" width="8.85546875" style="1"/>
    <col min="18" max="20" width="10.42578125" style="1" bestFit="1" customWidth="1"/>
    <col min="21" max="21" width="11.42578125" style="1" bestFit="1" customWidth="1"/>
    <col min="22" max="16384" width="8.85546875" style="1"/>
  </cols>
  <sheetData>
    <row r="1" spans="1:44" s="388" customFormat="1" ht="33.950000000000003" customHeight="1" x14ac:dyDescent="0.2">
      <c r="A1" s="541" t="s">
        <v>833</v>
      </c>
      <c r="B1" s="541"/>
      <c r="C1" s="541"/>
      <c r="D1" s="78"/>
      <c r="E1" s="79" t="str">
        <f>Landing!B2</f>
        <v>NEC Products and Services Order Form 2024 - 2025</v>
      </c>
      <c r="F1" s="78"/>
      <c r="G1" s="78"/>
      <c r="H1" s="78"/>
      <c r="I1" s="78"/>
      <c r="J1" s="78"/>
      <c r="K1" s="80"/>
      <c r="L1" s="385"/>
      <c r="M1" s="385"/>
      <c r="N1" s="78"/>
      <c r="O1" s="78"/>
      <c r="P1" s="78"/>
      <c r="Q1" s="78"/>
      <c r="R1" s="78"/>
      <c r="S1" s="78"/>
      <c r="T1" s="78"/>
      <c r="U1" s="130" t="s">
        <v>5</v>
      </c>
      <c r="V1" s="78"/>
      <c r="W1" s="78"/>
      <c r="X1" s="78"/>
      <c r="Y1" s="78"/>
      <c r="Z1" s="78"/>
      <c r="AA1" s="78"/>
      <c r="AB1" s="78"/>
      <c r="AC1" s="78"/>
      <c r="AD1" s="78"/>
      <c r="AE1" s="78"/>
      <c r="AF1" s="78"/>
      <c r="AG1" s="78"/>
      <c r="AH1" s="78"/>
      <c r="AI1" s="78"/>
      <c r="AJ1" s="78"/>
      <c r="AK1" s="78"/>
      <c r="AL1" s="78"/>
      <c r="AM1" s="78"/>
      <c r="AN1" s="78"/>
      <c r="AO1" s="78"/>
      <c r="AP1" s="78"/>
      <c r="AQ1" s="78"/>
      <c r="AR1" s="78"/>
    </row>
    <row r="2" spans="1:44" ht="14.45" customHeight="1" x14ac:dyDescent="0.25">
      <c r="A2" s="723"/>
      <c r="B2" s="723"/>
      <c r="C2" s="72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row>
    <row r="3" spans="1:44" ht="14.45" customHeight="1" x14ac:dyDescent="0.25">
      <c r="A3" s="723"/>
      <c r="B3" s="723"/>
      <c r="C3" s="72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row>
    <row r="4" spans="1:44" ht="14.45" customHeight="1" x14ac:dyDescent="0.25">
      <c r="A4" s="544" t="s">
        <v>6</v>
      </c>
      <c r="B4" s="545"/>
      <c r="C4" s="546"/>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row>
    <row r="5" spans="1:44" ht="14.45" customHeight="1" x14ac:dyDescent="0.25">
      <c r="A5" s="544"/>
      <c r="B5" s="545"/>
      <c r="C5" s="546"/>
      <c r="D5" s="73"/>
      <c r="E5" s="738" t="s">
        <v>832</v>
      </c>
      <c r="F5" s="738"/>
      <c r="G5" s="738"/>
      <c r="H5" s="738"/>
      <c r="I5" s="738"/>
      <c r="J5" s="738"/>
      <c r="K5" s="738"/>
      <c r="L5" s="738"/>
      <c r="M5" s="738"/>
      <c r="N5" s="738"/>
      <c r="O5" s="738"/>
      <c r="P5" s="738"/>
      <c r="Q5" s="738"/>
      <c r="R5" s="738"/>
      <c r="S5" s="738"/>
      <c r="T5" s="738"/>
      <c r="U5" s="738"/>
      <c r="V5" s="738"/>
      <c r="W5" s="738"/>
      <c r="X5" s="738"/>
      <c r="Y5" s="391"/>
      <c r="Z5" s="391"/>
      <c r="AA5" s="73"/>
      <c r="AB5" s="73"/>
      <c r="AC5" s="73"/>
      <c r="AD5" s="73"/>
      <c r="AE5" s="73"/>
      <c r="AF5" s="73"/>
      <c r="AG5" s="73"/>
      <c r="AH5" s="73"/>
      <c r="AI5" s="73"/>
      <c r="AJ5" s="73"/>
      <c r="AK5" s="73"/>
      <c r="AL5" s="73"/>
      <c r="AM5" s="73"/>
      <c r="AN5" s="73"/>
      <c r="AO5" s="73"/>
      <c r="AP5" s="73"/>
      <c r="AQ5" s="73"/>
    </row>
    <row r="6" spans="1:44" ht="14.45" customHeight="1" x14ac:dyDescent="0.25">
      <c r="A6" s="739" t="s">
        <v>831</v>
      </c>
      <c r="B6" s="740"/>
      <c r="C6" s="741"/>
      <c r="D6" s="73"/>
      <c r="E6" s="738"/>
      <c r="F6" s="738"/>
      <c r="G6" s="738"/>
      <c r="H6" s="738"/>
      <c r="I6" s="738"/>
      <c r="J6" s="738"/>
      <c r="K6" s="738"/>
      <c r="L6" s="738"/>
      <c r="M6" s="738"/>
      <c r="N6" s="738"/>
      <c r="O6" s="738"/>
      <c r="P6" s="738"/>
      <c r="Q6" s="738"/>
      <c r="R6" s="738"/>
      <c r="S6" s="738"/>
      <c r="T6" s="738"/>
      <c r="U6" s="738"/>
      <c r="V6" s="738"/>
      <c r="W6" s="738"/>
      <c r="X6" s="738"/>
      <c r="Y6" s="391"/>
      <c r="Z6" s="391"/>
      <c r="AA6" s="73"/>
      <c r="AB6" s="73"/>
      <c r="AC6" s="73"/>
      <c r="AD6" s="73"/>
      <c r="AE6" s="73"/>
      <c r="AF6" s="73"/>
      <c r="AG6" s="73"/>
      <c r="AH6" s="73"/>
      <c r="AI6" s="73"/>
      <c r="AJ6" s="73"/>
      <c r="AK6" s="73"/>
      <c r="AL6" s="73"/>
      <c r="AM6" s="73"/>
      <c r="AN6" s="73"/>
      <c r="AO6" s="73"/>
      <c r="AP6" s="73"/>
      <c r="AQ6" s="73"/>
    </row>
    <row r="7" spans="1:44" ht="14.45" customHeight="1" x14ac:dyDescent="0.25">
      <c r="A7" s="739"/>
      <c r="B7" s="740"/>
      <c r="C7" s="741"/>
      <c r="D7" s="73"/>
      <c r="E7" s="738"/>
      <c r="F7" s="738"/>
      <c r="G7" s="738"/>
      <c r="H7" s="738"/>
      <c r="I7" s="738"/>
      <c r="J7" s="738"/>
      <c r="K7" s="738"/>
      <c r="L7" s="738"/>
      <c r="M7" s="738"/>
      <c r="N7" s="738"/>
      <c r="O7" s="738"/>
      <c r="P7" s="738"/>
      <c r="Q7" s="738"/>
      <c r="R7" s="738"/>
      <c r="S7" s="738"/>
      <c r="T7" s="738"/>
      <c r="U7" s="738"/>
      <c r="V7" s="738"/>
      <c r="W7" s="738"/>
      <c r="X7" s="738"/>
      <c r="Y7" s="391"/>
      <c r="Z7" s="391"/>
      <c r="AA7" s="73"/>
      <c r="AB7" s="73"/>
      <c r="AC7" s="73"/>
      <c r="AD7" s="73"/>
      <c r="AE7" s="73"/>
      <c r="AF7" s="73"/>
      <c r="AG7" s="73"/>
      <c r="AH7" s="73"/>
      <c r="AI7" s="73"/>
      <c r="AJ7" s="73"/>
      <c r="AK7" s="73"/>
      <c r="AL7" s="73"/>
      <c r="AM7" s="73"/>
      <c r="AN7" s="73"/>
      <c r="AO7" s="73"/>
      <c r="AP7" s="73"/>
      <c r="AQ7" s="73"/>
    </row>
    <row r="8" spans="1:44" ht="14.45" customHeight="1" x14ac:dyDescent="0.25">
      <c r="A8" s="742"/>
      <c r="B8" s="742"/>
      <c r="C8" s="742"/>
      <c r="D8" s="73"/>
      <c r="E8" s="738"/>
      <c r="F8" s="738"/>
      <c r="G8" s="738"/>
      <c r="H8" s="738"/>
      <c r="I8" s="738"/>
      <c r="J8" s="738"/>
      <c r="K8" s="738"/>
      <c r="L8" s="738"/>
      <c r="M8" s="738"/>
      <c r="N8" s="738"/>
      <c r="O8" s="738"/>
      <c r="P8" s="738"/>
      <c r="Q8" s="738"/>
      <c r="R8" s="738"/>
      <c r="S8" s="738"/>
      <c r="T8" s="738"/>
      <c r="U8" s="738"/>
      <c r="V8" s="738"/>
      <c r="W8" s="738"/>
      <c r="X8" s="738"/>
      <c r="Y8" s="391"/>
      <c r="Z8" s="391"/>
      <c r="AA8" s="73"/>
      <c r="AB8" s="73"/>
      <c r="AC8" s="73"/>
      <c r="AD8" s="73"/>
      <c r="AE8" s="73"/>
      <c r="AF8" s="73"/>
      <c r="AG8" s="73"/>
      <c r="AH8" s="73"/>
      <c r="AI8" s="73"/>
      <c r="AJ8" s="73"/>
      <c r="AK8" s="73"/>
      <c r="AL8" s="73"/>
      <c r="AM8" s="73"/>
      <c r="AN8" s="73"/>
      <c r="AO8" s="73"/>
      <c r="AP8" s="73"/>
      <c r="AQ8" s="73"/>
    </row>
    <row r="9" spans="1:44" ht="14.45" customHeight="1" x14ac:dyDescent="0.25">
      <c r="A9" s="742"/>
      <c r="B9" s="742"/>
      <c r="C9" s="742"/>
      <c r="D9" s="73"/>
      <c r="E9" s="738"/>
      <c r="F9" s="738"/>
      <c r="G9" s="738"/>
      <c r="H9" s="738"/>
      <c r="I9" s="738"/>
      <c r="J9" s="738"/>
      <c r="K9" s="738"/>
      <c r="L9" s="738"/>
      <c r="M9" s="738"/>
      <c r="N9" s="738"/>
      <c r="O9" s="738"/>
      <c r="P9" s="738"/>
      <c r="Q9" s="738"/>
      <c r="R9" s="738"/>
      <c r="S9" s="738"/>
      <c r="T9" s="738"/>
      <c r="U9" s="738"/>
      <c r="V9" s="738"/>
      <c r="W9" s="738"/>
      <c r="X9" s="738"/>
      <c r="Y9" s="391"/>
      <c r="Z9" s="391"/>
      <c r="AA9" s="73"/>
      <c r="AB9" s="73"/>
      <c r="AC9" s="73"/>
      <c r="AD9" s="73"/>
      <c r="AE9" s="73"/>
      <c r="AF9" s="73"/>
      <c r="AG9" s="73"/>
      <c r="AH9" s="73"/>
      <c r="AI9" s="73"/>
      <c r="AJ9" s="73"/>
      <c r="AK9" s="73"/>
      <c r="AL9" s="73"/>
      <c r="AM9" s="73"/>
      <c r="AN9" s="73"/>
      <c r="AO9" s="73"/>
      <c r="AP9" s="73"/>
      <c r="AQ9" s="73"/>
    </row>
    <row r="10" spans="1:44" ht="14.45" customHeight="1" x14ac:dyDescent="0.25">
      <c r="A10" s="743"/>
      <c r="B10" s="743"/>
      <c r="C10" s="743"/>
      <c r="D10" s="73"/>
      <c r="E10" s="738"/>
      <c r="F10" s="738"/>
      <c r="G10" s="738"/>
      <c r="H10" s="738"/>
      <c r="I10" s="738"/>
      <c r="J10" s="738"/>
      <c r="K10" s="738"/>
      <c r="L10" s="738"/>
      <c r="M10" s="738"/>
      <c r="N10" s="738"/>
      <c r="O10" s="738"/>
      <c r="P10" s="738"/>
      <c r="Q10" s="738"/>
      <c r="R10" s="738"/>
      <c r="S10" s="738"/>
      <c r="T10" s="738"/>
      <c r="U10" s="738"/>
      <c r="V10" s="738"/>
      <c r="W10" s="738"/>
      <c r="X10" s="738"/>
      <c r="Y10" s="391"/>
      <c r="Z10" s="391"/>
      <c r="AA10" s="73"/>
      <c r="AB10" s="73"/>
      <c r="AC10" s="73"/>
      <c r="AD10" s="73"/>
      <c r="AE10" s="73"/>
      <c r="AF10" s="73"/>
      <c r="AG10" s="73"/>
      <c r="AH10" s="73"/>
      <c r="AI10" s="73"/>
      <c r="AJ10" s="73"/>
      <c r="AK10" s="73"/>
      <c r="AL10" s="73"/>
      <c r="AM10" s="73"/>
      <c r="AN10" s="73"/>
      <c r="AO10" s="73"/>
      <c r="AP10" s="73"/>
      <c r="AQ10" s="73"/>
    </row>
    <row r="11" spans="1:44" ht="14.45" customHeight="1" x14ac:dyDescent="0.25">
      <c r="A11" s="743"/>
      <c r="B11" s="743"/>
      <c r="C11" s="743"/>
      <c r="D11" s="73"/>
      <c r="E11" s="738"/>
      <c r="F11" s="738"/>
      <c r="G11" s="738"/>
      <c r="H11" s="738"/>
      <c r="I11" s="738"/>
      <c r="J11" s="738"/>
      <c r="K11" s="738"/>
      <c r="L11" s="738"/>
      <c r="M11" s="738"/>
      <c r="N11" s="738"/>
      <c r="O11" s="738"/>
      <c r="P11" s="738"/>
      <c r="Q11" s="738"/>
      <c r="R11" s="738"/>
      <c r="S11" s="738"/>
      <c r="T11" s="738"/>
      <c r="U11" s="738"/>
      <c r="V11" s="738"/>
      <c r="W11" s="738"/>
      <c r="X11" s="738"/>
      <c r="Y11" s="391"/>
      <c r="Z11" s="391"/>
      <c r="AA11" s="73"/>
      <c r="AB11" s="73"/>
      <c r="AC11" s="73"/>
      <c r="AD11" s="73"/>
      <c r="AE11" s="73"/>
      <c r="AF11" s="73"/>
      <c r="AG11" s="73"/>
      <c r="AH11" s="73"/>
      <c r="AI11" s="73"/>
      <c r="AJ11" s="73"/>
      <c r="AK11" s="73"/>
      <c r="AL11" s="73"/>
      <c r="AM11" s="73"/>
      <c r="AN11" s="73"/>
      <c r="AO11" s="73"/>
      <c r="AP11" s="73"/>
      <c r="AQ11" s="73"/>
    </row>
    <row r="12" spans="1:44" ht="14.45" customHeight="1" x14ac:dyDescent="0.25">
      <c r="A12" s="743"/>
      <c r="B12" s="743"/>
      <c r="C12" s="743"/>
      <c r="D12" s="73"/>
      <c r="E12" s="738"/>
      <c r="F12" s="738"/>
      <c r="G12" s="738"/>
      <c r="H12" s="738"/>
      <c r="I12" s="738"/>
      <c r="J12" s="738"/>
      <c r="K12" s="738"/>
      <c r="L12" s="738"/>
      <c r="M12" s="738"/>
      <c r="N12" s="738"/>
      <c r="O12" s="738"/>
      <c r="P12" s="738"/>
      <c r="Q12" s="738"/>
      <c r="R12" s="738"/>
      <c r="S12" s="738"/>
      <c r="T12" s="738"/>
      <c r="U12" s="738"/>
      <c r="V12" s="738"/>
      <c r="W12" s="738"/>
      <c r="X12" s="738"/>
      <c r="Y12" s="391"/>
      <c r="Z12" s="391"/>
      <c r="AA12" s="73"/>
      <c r="AB12" s="73"/>
      <c r="AC12" s="73"/>
      <c r="AD12" s="73"/>
      <c r="AE12" s="73"/>
      <c r="AF12" s="73"/>
      <c r="AG12" s="73"/>
      <c r="AH12" s="73"/>
      <c r="AI12" s="73"/>
      <c r="AJ12" s="73"/>
      <c r="AK12" s="73"/>
      <c r="AL12" s="73"/>
      <c r="AM12" s="73"/>
      <c r="AN12" s="73"/>
      <c r="AO12" s="73"/>
      <c r="AP12" s="73"/>
      <c r="AQ12" s="73"/>
    </row>
    <row r="13" spans="1:44" ht="14.45" customHeight="1" x14ac:dyDescent="0.25">
      <c r="A13" s="743"/>
      <c r="B13" s="743"/>
      <c r="C13" s="743"/>
      <c r="D13" s="73"/>
      <c r="E13" s="738"/>
      <c r="F13" s="738"/>
      <c r="G13" s="738"/>
      <c r="H13" s="738"/>
      <c r="I13" s="738"/>
      <c r="J13" s="738"/>
      <c r="K13" s="738"/>
      <c r="L13" s="738"/>
      <c r="M13" s="738"/>
      <c r="N13" s="738"/>
      <c r="O13" s="738"/>
      <c r="P13" s="738"/>
      <c r="Q13" s="738"/>
      <c r="R13" s="738"/>
      <c r="S13" s="738"/>
      <c r="T13" s="738"/>
      <c r="U13" s="738"/>
      <c r="V13" s="738"/>
      <c r="W13" s="738"/>
      <c r="X13" s="738"/>
      <c r="Y13" s="391"/>
      <c r="Z13" s="391"/>
      <c r="AA13" s="73"/>
      <c r="AB13" s="73"/>
      <c r="AC13" s="73"/>
      <c r="AD13" s="73"/>
      <c r="AE13" s="73"/>
      <c r="AF13" s="73"/>
      <c r="AG13" s="73"/>
      <c r="AH13" s="73"/>
      <c r="AI13" s="73"/>
      <c r="AJ13" s="73"/>
      <c r="AK13" s="73"/>
      <c r="AL13" s="73"/>
      <c r="AM13" s="73"/>
      <c r="AN13" s="73"/>
      <c r="AO13" s="73"/>
      <c r="AP13" s="73"/>
      <c r="AQ13" s="73"/>
    </row>
    <row r="14" spans="1:44" ht="14.45" customHeight="1" x14ac:dyDescent="0.25">
      <c r="A14" s="743"/>
      <c r="B14" s="743"/>
      <c r="C14" s="743"/>
      <c r="D14" s="73"/>
      <c r="E14" s="738"/>
      <c r="F14" s="738"/>
      <c r="G14" s="738"/>
      <c r="H14" s="738"/>
      <c r="I14" s="738"/>
      <c r="J14" s="738"/>
      <c r="K14" s="738"/>
      <c r="L14" s="738"/>
      <c r="M14" s="738"/>
      <c r="N14" s="738"/>
      <c r="O14" s="738"/>
      <c r="P14" s="738"/>
      <c r="Q14" s="738"/>
      <c r="R14" s="738"/>
      <c r="S14" s="738"/>
      <c r="T14" s="738"/>
      <c r="U14" s="738"/>
      <c r="V14" s="738"/>
      <c r="W14" s="738"/>
      <c r="X14" s="738"/>
      <c r="Y14" s="391"/>
      <c r="Z14" s="391"/>
      <c r="AA14" s="73"/>
      <c r="AB14" s="73"/>
      <c r="AC14" s="73"/>
      <c r="AD14" s="73"/>
      <c r="AE14" s="73"/>
      <c r="AF14" s="73"/>
      <c r="AG14" s="73"/>
      <c r="AH14" s="73"/>
      <c r="AI14" s="73"/>
      <c r="AJ14" s="73"/>
      <c r="AK14" s="73"/>
      <c r="AL14" s="73"/>
      <c r="AM14" s="73"/>
      <c r="AN14" s="73"/>
      <c r="AO14" s="73"/>
      <c r="AP14" s="73"/>
      <c r="AQ14" s="73"/>
    </row>
    <row r="15" spans="1:44" ht="14.45" customHeight="1" x14ac:dyDescent="0.25">
      <c r="A15" s="743"/>
      <c r="B15" s="743"/>
      <c r="C15" s="743"/>
      <c r="D15" s="73"/>
      <c r="E15" s="738"/>
      <c r="F15" s="738"/>
      <c r="G15" s="738"/>
      <c r="H15" s="738"/>
      <c r="I15" s="738"/>
      <c r="J15" s="738"/>
      <c r="K15" s="738"/>
      <c r="L15" s="738"/>
      <c r="M15" s="738"/>
      <c r="N15" s="738"/>
      <c r="O15" s="738"/>
      <c r="P15" s="738"/>
      <c r="Q15" s="738"/>
      <c r="R15" s="738"/>
      <c r="S15" s="738"/>
      <c r="T15" s="738"/>
      <c r="U15" s="738"/>
      <c r="V15" s="738"/>
      <c r="W15" s="738"/>
      <c r="X15" s="738"/>
      <c r="Y15" s="391"/>
      <c r="Z15" s="391"/>
      <c r="AA15" s="73"/>
      <c r="AB15" s="73"/>
      <c r="AC15" s="73"/>
      <c r="AD15" s="73"/>
      <c r="AE15" s="73"/>
      <c r="AF15" s="73"/>
      <c r="AG15" s="73"/>
      <c r="AH15" s="73"/>
      <c r="AI15" s="73"/>
      <c r="AJ15" s="73"/>
      <c r="AK15" s="73"/>
      <c r="AL15" s="73"/>
      <c r="AM15" s="73"/>
      <c r="AN15" s="73"/>
      <c r="AO15" s="73"/>
      <c r="AP15" s="73"/>
      <c r="AQ15" s="73"/>
    </row>
    <row r="16" spans="1:44" ht="14.45" customHeight="1" x14ac:dyDescent="0.25">
      <c r="A16" s="743"/>
      <c r="B16" s="743"/>
      <c r="C16" s="743"/>
      <c r="D16" s="73"/>
      <c r="E16" s="738"/>
      <c r="F16" s="738"/>
      <c r="G16" s="738"/>
      <c r="H16" s="738"/>
      <c r="I16" s="738"/>
      <c r="J16" s="738"/>
      <c r="K16" s="738"/>
      <c r="L16" s="738"/>
      <c r="M16" s="738"/>
      <c r="N16" s="738"/>
      <c r="O16" s="738"/>
      <c r="P16" s="738"/>
      <c r="Q16" s="738"/>
      <c r="R16" s="738"/>
      <c r="S16" s="738"/>
      <c r="T16" s="738"/>
      <c r="U16" s="738"/>
      <c r="V16" s="738"/>
      <c r="W16" s="738"/>
      <c r="X16" s="738"/>
      <c r="Y16" s="391"/>
      <c r="Z16" s="391"/>
      <c r="AA16" s="73"/>
      <c r="AB16" s="73"/>
      <c r="AC16" s="73"/>
      <c r="AD16" s="73"/>
      <c r="AE16" s="73"/>
      <c r="AF16" s="73"/>
      <c r="AG16" s="73"/>
      <c r="AH16" s="73"/>
      <c r="AI16" s="73"/>
      <c r="AJ16" s="73"/>
      <c r="AK16" s="73"/>
      <c r="AL16" s="73"/>
      <c r="AM16" s="73"/>
      <c r="AN16" s="73"/>
      <c r="AO16" s="73"/>
      <c r="AP16" s="73"/>
      <c r="AQ16" s="73"/>
    </row>
    <row r="17" spans="1:43" ht="14.45" customHeight="1" x14ac:dyDescent="0.25">
      <c r="A17" s="743"/>
      <c r="B17" s="743"/>
      <c r="C17" s="743"/>
      <c r="D17" s="73"/>
      <c r="E17" s="391"/>
      <c r="F17" s="391"/>
      <c r="G17" s="391"/>
      <c r="H17" s="391"/>
      <c r="I17" s="391"/>
      <c r="J17" s="391"/>
      <c r="K17" s="391"/>
      <c r="L17" s="391"/>
      <c r="M17" s="391"/>
      <c r="N17" s="391"/>
      <c r="O17" s="391"/>
      <c r="P17" s="391"/>
      <c r="Q17" s="391"/>
      <c r="R17" s="391"/>
      <c r="S17" s="391"/>
      <c r="T17" s="391"/>
      <c r="U17" s="391"/>
      <c r="V17" s="391"/>
      <c r="W17" s="391"/>
      <c r="X17" s="391"/>
      <c r="Y17" s="391"/>
      <c r="Z17" s="391"/>
      <c r="AA17" s="73"/>
      <c r="AB17" s="73"/>
      <c r="AC17" s="73"/>
      <c r="AD17" s="73"/>
      <c r="AE17" s="73"/>
      <c r="AF17" s="73"/>
      <c r="AG17" s="73"/>
      <c r="AH17" s="73"/>
      <c r="AI17" s="73"/>
      <c r="AJ17" s="73"/>
      <c r="AK17" s="73"/>
      <c r="AL17" s="73"/>
      <c r="AM17" s="73"/>
      <c r="AN17" s="73"/>
      <c r="AO17" s="73"/>
      <c r="AP17" s="73"/>
      <c r="AQ17" s="73"/>
    </row>
    <row r="18" spans="1:43" ht="14.45" customHeight="1" x14ac:dyDescent="0.25">
      <c r="A18" s="743"/>
      <c r="B18" s="743"/>
      <c r="C18" s="743"/>
      <c r="D18" s="73"/>
      <c r="E18" s="390"/>
      <c r="F18" s="390"/>
      <c r="G18" s="390"/>
      <c r="H18" s="390"/>
      <c r="I18" s="390"/>
      <c r="J18" s="390"/>
      <c r="K18" s="390"/>
      <c r="L18" s="390"/>
      <c r="M18" s="390"/>
      <c r="N18" s="390"/>
      <c r="O18" s="390"/>
      <c r="P18" s="390"/>
      <c r="Q18" s="390"/>
      <c r="R18" s="390"/>
      <c r="S18" s="390"/>
      <c r="T18" s="390"/>
      <c r="U18" s="390"/>
      <c r="V18" s="390"/>
      <c r="W18" s="390"/>
      <c r="X18" s="390"/>
      <c r="Y18" s="390"/>
      <c r="Z18" s="390"/>
      <c r="AA18" s="73"/>
      <c r="AB18" s="73"/>
      <c r="AC18" s="73"/>
      <c r="AD18" s="73"/>
      <c r="AE18" s="73"/>
      <c r="AF18" s="73"/>
      <c r="AG18" s="73"/>
      <c r="AH18" s="73"/>
      <c r="AI18" s="73"/>
      <c r="AJ18" s="73"/>
      <c r="AK18" s="73"/>
      <c r="AL18" s="73"/>
      <c r="AM18" s="73"/>
      <c r="AN18" s="73"/>
      <c r="AO18" s="73"/>
      <c r="AP18" s="73"/>
      <c r="AQ18" s="73"/>
    </row>
    <row r="19" spans="1:43" ht="14.45" customHeight="1" x14ac:dyDescent="0.25">
      <c r="A19" s="743"/>
      <c r="B19" s="743"/>
      <c r="C19" s="743"/>
      <c r="D19" s="73"/>
      <c r="E19" s="390"/>
      <c r="F19" s="390"/>
      <c r="G19" s="390"/>
      <c r="H19" s="390"/>
      <c r="I19" s="390"/>
      <c r="J19" s="390"/>
      <c r="K19" s="390"/>
      <c r="L19" s="390"/>
      <c r="M19" s="390"/>
      <c r="N19" s="390"/>
      <c r="O19" s="390"/>
      <c r="P19" s="390"/>
      <c r="Q19" s="390"/>
      <c r="R19" s="390"/>
      <c r="S19" s="390"/>
      <c r="T19" s="390"/>
      <c r="U19" s="390"/>
      <c r="V19" s="390"/>
      <c r="W19" s="390"/>
      <c r="X19" s="390"/>
      <c r="Y19" s="390"/>
      <c r="Z19" s="390"/>
      <c r="AA19" s="73"/>
      <c r="AB19" s="73"/>
      <c r="AC19" s="73"/>
      <c r="AD19" s="73"/>
      <c r="AE19" s="73"/>
      <c r="AF19" s="73"/>
      <c r="AG19" s="73"/>
      <c r="AH19" s="73"/>
      <c r="AI19" s="73"/>
      <c r="AJ19" s="73"/>
      <c r="AK19" s="73"/>
      <c r="AL19" s="73"/>
      <c r="AM19" s="73"/>
      <c r="AN19" s="73"/>
      <c r="AO19" s="73"/>
      <c r="AP19" s="73"/>
      <c r="AQ19" s="73"/>
    </row>
    <row r="20" spans="1:43" ht="14.45" customHeight="1" x14ac:dyDescent="0.25">
      <c r="A20" s="743"/>
      <c r="B20" s="743"/>
      <c r="C20" s="743"/>
      <c r="D20" s="73"/>
      <c r="E20" s="390"/>
      <c r="F20" s="390"/>
      <c r="G20" s="390"/>
      <c r="H20" s="390"/>
      <c r="I20" s="390"/>
      <c r="J20" s="390"/>
      <c r="K20" s="390"/>
      <c r="L20" s="390"/>
      <c r="M20" s="390"/>
      <c r="N20" s="390"/>
      <c r="O20" s="390"/>
      <c r="P20" s="390"/>
      <c r="Q20" s="390"/>
      <c r="R20" s="390"/>
      <c r="S20" s="390"/>
      <c r="T20" s="390"/>
      <c r="U20" s="390"/>
      <c r="V20" s="390"/>
      <c r="W20" s="390"/>
      <c r="X20" s="390"/>
      <c r="Y20" s="390"/>
      <c r="Z20" s="390"/>
      <c r="AA20" s="73"/>
      <c r="AB20" s="73"/>
      <c r="AC20" s="73"/>
      <c r="AD20" s="73"/>
      <c r="AE20" s="73"/>
      <c r="AF20" s="73"/>
      <c r="AG20" s="73"/>
      <c r="AH20" s="73"/>
      <c r="AI20" s="73"/>
      <c r="AJ20" s="73"/>
      <c r="AK20" s="73"/>
      <c r="AL20" s="73"/>
      <c r="AM20" s="73"/>
      <c r="AN20" s="73"/>
      <c r="AO20" s="73"/>
      <c r="AP20" s="73"/>
      <c r="AQ20" s="73"/>
    </row>
    <row r="21" spans="1:43" ht="14.45" customHeight="1" x14ac:dyDescent="0.25">
      <c r="A21" s="743"/>
      <c r="B21" s="743"/>
      <c r="C21" s="743"/>
      <c r="D21" s="73"/>
      <c r="E21" s="390"/>
      <c r="F21" s="390"/>
      <c r="G21" s="390"/>
      <c r="H21" s="390"/>
      <c r="I21" s="390"/>
      <c r="J21" s="390"/>
      <c r="K21" s="390"/>
      <c r="L21" s="390"/>
      <c r="M21" s="390"/>
      <c r="N21" s="390"/>
      <c r="O21" s="390"/>
      <c r="P21" s="390"/>
      <c r="Q21" s="390"/>
      <c r="R21" s="390"/>
      <c r="S21" s="390"/>
      <c r="T21" s="390"/>
      <c r="U21" s="390"/>
      <c r="V21" s="390"/>
      <c r="W21" s="390"/>
      <c r="X21" s="390"/>
      <c r="Y21" s="390"/>
      <c r="Z21" s="390"/>
      <c r="AA21" s="73"/>
      <c r="AB21" s="73"/>
      <c r="AC21" s="73"/>
      <c r="AD21" s="73"/>
      <c r="AE21" s="73"/>
      <c r="AF21" s="73"/>
      <c r="AG21" s="73"/>
      <c r="AH21" s="73"/>
      <c r="AI21" s="73"/>
      <c r="AJ21" s="73"/>
      <c r="AK21" s="73"/>
      <c r="AL21" s="73"/>
      <c r="AM21" s="73"/>
      <c r="AN21" s="73"/>
      <c r="AO21" s="73"/>
      <c r="AP21" s="73"/>
      <c r="AQ21" s="73"/>
    </row>
    <row r="22" spans="1:43" ht="14.45" customHeight="1" x14ac:dyDescent="0.25">
      <c r="A22" s="743"/>
      <c r="B22" s="743"/>
      <c r="C22" s="743"/>
      <c r="D22" s="73"/>
      <c r="E22" s="390"/>
      <c r="F22" s="390"/>
      <c r="G22" s="390"/>
      <c r="H22" s="390"/>
      <c r="I22" s="390"/>
      <c r="J22" s="390"/>
      <c r="K22" s="390"/>
      <c r="L22" s="390"/>
      <c r="M22" s="390"/>
      <c r="N22" s="390"/>
      <c r="O22" s="390"/>
      <c r="P22" s="390"/>
      <c r="Q22" s="390"/>
      <c r="R22" s="390"/>
      <c r="S22" s="390"/>
      <c r="T22" s="390"/>
      <c r="U22" s="390"/>
      <c r="V22" s="390"/>
      <c r="W22" s="390"/>
      <c r="X22" s="390"/>
      <c r="Y22" s="390"/>
      <c r="Z22" s="390"/>
      <c r="AA22" s="73"/>
      <c r="AB22" s="73"/>
      <c r="AC22" s="73"/>
      <c r="AD22" s="73"/>
      <c r="AE22" s="73"/>
      <c r="AF22" s="73"/>
      <c r="AG22" s="73"/>
      <c r="AH22" s="73"/>
      <c r="AI22" s="73"/>
      <c r="AJ22" s="73"/>
      <c r="AK22" s="73"/>
      <c r="AL22" s="73"/>
      <c r="AM22" s="73"/>
      <c r="AN22" s="73"/>
      <c r="AO22" s="73"/>
      <c r="AP22" s="73"/>
      <c r="AQ22" s="73"/>
    </row>
    <row r="23" spans="1:43" ht="14.45" customHeight="1" x14ac:dyDescent="0.25">
      <c r="A23" s="743"/>
      <c r="B23" s="743"/>
      <c r="C23" s="743"/>
      <c r="D23" s="73"/>
      <c r="E23" s="390"/>
      <c r="F23" s="390"/>
      <c r="G23" s="390"/>
      <c r="H23" s="390"/>
      <c r="I23" s="390"/>
      <c r="J23" s="390"/>
      <c r="K23" s="390"/>
      <c r="L23" s="390"/>
      <c r="M23" s="390"/>
      <c r="N23" s="390"/>
      <c r="O23" s="390"/>
      <c r="P23" s="390"/>
      <c r="Q23" s="390"/>
      <c r="R23" s="390"/>
      <c r="S23" s="390"/>
      <c r="T23" s="390"/>
      <c r="U23" s="390"/>
      <c r="V23" s="390"/>
      <c r="W23" s="390"/>
      <c r="X23" s="390"/>
      <c r="Y23" s="390"/>
      <c r="Z23" s="390"/>
      <c r="AA23" s="73"/>
      <c r="AB23" s="73"/>
      <c r="AC23" s="73"/>
      <c r="AD23" s="73"/>
      <c r="AE23" s="73"/>
      <c r="AF23" s="73"/>
      <c r="AG23" s="73"/>
      <c r="AH23" s="73"/>
      <c r="AI23" s="73"/>
      <c r="AJ23" s="73"/>
      <c r="AK23" s="73"/>
      <c r="AL23" s="73"/>
      <c r="AM23" s="73"/>
      <c r="AN23" s="73"/>
      <c r="AO23" s="73"/>
      <c r="AP23" s="73"/>
      <c r="AQ23" s="73"/>
    </row>
    <row r="24" spans="1:43" ht="14.45" customHeight="1" x14ac:dyDescent="0.25">
      <c r="A24" s="743"/>
      <c r="B24" s="743"/>
      <c r="C24" s="743"/>
      <c r="D24" s="73"/>
      <c r="E24" s="390"/>
      <c r="F24" s="390"/>
      <c r="G24" s="390"/>
      <c r="H24" s="390"/>
      <c r="I24" s="390"/>
      <c r="J24" s="390"/>
      <c r="K24" s="390"/>
      <c r="L24" s="390"/>
      <c r="M24" s="390"/>
      <c r="N24" s="390"/>
      <c r="O24" s="390"/>
      <c r="P24" s="390"/>
      <c r="Q24" s="390"/>
      <c r="R24" s="390"/>
      <c r="S24" s="390"/>
      <c r="T24" s="390"/>
      <c r="U24" s="390"/>
      <c r="V24" s="390"/>
      <c r="W24" s="390"/>
      <c r="X24" s="390"/>
      <c r="Y24" s="390"/>
      <c r="Z24" s="390"/>
      <c r="AA24" s="73"/>
      <c r="AB24" s="73"/>
      <c r="AC24" s="73"/>
      <c r="AD24" s="73"/>
      <c r="AE24" s="73"/>
      <c r="AF24" s="73"/>
      <c r="AG24" s="73"/>
      <c r="AH24" s="73"/>
      <c r="AI24" s="73"/>
      <c r="AJ24" s="73"/>
      <c r="AK24" s="73"/>
      <c r="AL24" s="73"/>
      <c r="AM24" s="73"/>
      <c r="AN24" s="73"/>
      <c r="AO24" s="73"/>
      <c r="AP24" s="73"/>
      <c r="AQ24" s="73"/>
    </row>
    <row r="25" spans="1:43" ht="14.45" customHeight="1" x14ac:dyDescent="0.25">
      <c r="A25" s="743"/>
      <c r="B25" s="743"/>
      <c r="C25" s="743"/>
      <c r="D25" s="73"/>
      <c r="E25" s="390"/>
      <c r="F25" s="390"/>
      <c r="G25" s="390"/>
      <c r="H25" s="390"/>
      <c r="I25" s="390"/>
      <c r="J25" s="390"/>
      <c r="K25" s="390"/>
      <c r="L25" s="390"/>
      <c r="M25" s="390"/>
      <c r="N25" s="390"/>
      <c r="O25" s="390"/>
      <c r="P25" s="390"/>
      <c r="Q25" s="390"/>
      <c r="R25" s="390"/>
      <c r="S25" s="390"/>
      <c r="T25" s="390"/>
      <c r="U25" s="390"/>
      <c r="V25" s="390"/>
      <c r="W25" s="390"/>
      <c r="X25" s="390"/>
      <c r="Y25" s="390"/>
      <c r="Z25" s="390"/>
      <c r="AA25" s="73"/>
      <c r="AB25" s="73"/>
      <c r="AC25" s="73"/>
      <c r="AD25" s="73"/>
      <c r="AE25" s="73"/>
      <c r="AF25" s="73"/>
      <c r="AG25" s="73"/>
      <c r="AH25" s="73"/>
      <c r="AI25" s="73"/>
      <c r="AJ25" s="73"/>
      <c r="AK25" s="73"/>
      <c r="AL25" s="73"/>
      <c r="AM25" s="73"/>
      <c r="AN25" s="73"/>
      <c r="AO25" s="73"/>
      <c r="AP25" s="73"/>
      <c r="AQ25" s="73"/>
    </row>
    <row r="26" spans="1:43" ht="14.45" customHeight="1" x14ac:dyDescent="0.25">
      <c r="A26" s="78"/>
      <c r="B26" s="78"/>
      <c r="C26" s="78"/>
      <c r="D26" s="73"/>
      <c r="E26" s="390"/>
      <c r="F26" s="390"/>
      <c r="G26" s="390"/>
      <c r="H26" s="390"/>
      <c r="I26" s="390"/>
      <c r="J26" s="390"/>
      <c r="K26" s="390"/>
      <c r="L26" s="390"/>
      <c r="M26" s="390"/>
      <c r="N26" s="390"/>
      <c r="O26" s="390"/>
      <c r="P26" s="390"/>
      <c r="Q26" s="390"/>
      <c r="R26" s="390"/>
      <c r="S26" s="390"/>
      <c r="T26" s="390"/>
      <c r="U26" s="390"/>
      <c r="V26" s="390"/>
      <c r="W26" s="390"/>
      <c r="X26" s="390"/>
      <c r="Y26" s="390"/>
      <c r="Z26" s="390"/>
      <c r="AA26" s="73"/>
      <c r="AB26" s="73"/>
      <c r="AC26" s="73"/>
      <c r="AD26" s="73"/>
      <c r="AE26" s="73"/>
      <c r="AF26" s="73"/>
      <c r="AG26" s="73"/>
      <c r="AH26" s="73"/>
      <c r="AI26" s="73"/>
      <c r="AJ26" s="73"/>
      <c r="AK26" s="73"/>
      <c r="AL26" s="73"/>
      <c r="AM26" s="73"/>
      <c r="AN26" s="73"/>
      <c r="AO26" s="73"/>
      <c r="AP26" s="73"/>
      <c r="AQ26" s="73"/>
    </row>
    <row r="27" spans="1:43" ht="14.45" customHeight="1" x14ac:dyDescent="0.25">
      <c r="A27" s="539"/>
      <c r="B27" s="539"/>
      <c r="C27" s="539"/>
      <c r="D27" s="73"/>
      <c r="E27" s="390"/>
      <c r="F27" s="390"/>
      <c r="G27" s="390"/>
      <c r="H27" s="390"/>
      <c r="I27" s="390"/>
      <c r="J27" s="390"/>
      <c r="K27" s="390"/>
      <c r="L27" s="390"/>
      <c r="M27" s="390"/>
      <c r="N27" s="390"/>
      <c r="O27" s="390"/>
      <c r="P27" s="390"/>
      <c r="Q27" s="390"/>
      <c r="R27" s="390"/>
      <c r="S27" s="390"/>
      <c r="T27" s="390"/>
      <c r="U27" s="390"/>
      <c r="V27" s="390"/>
      <c r="W27" s="390"/>
      <c r="X27" s="390"/>
      <c r="Y27" s="390"/>
      <c r="Z27" s="390"/>
      <c r="AA27" s="73"/>
      <c r="AB27" s="73"/>
      <c r="AC27" s="73"/>
      <c r="AD27" s="73"/>
      <c r="AE27" s="73"/>
      <c r="AF27" s="73"/>
      <c r="AG27" s="73"/>
      <c r="AH27" s="73"/>
      <c r="AI27" s="73"/>
      <c r="AJ27" s="73"/>
      <c r="AK27" s="73"/>
      <c r="AL27" s="73"/>
      <c r="AM27" s="73"/>
      <c r="AN27" s="73"/>
      <c r="AO27" s="73"/>
      <c r="AP27" s="73"/>
      <c r="AQ27" s="73"/>
    </row>
    <row r="28" spans="1:43" x14ac:dyDescent="0.25">
      <c r="A28" s="389"/>
      <c r="B28" s="387"/>
      <c r="C28" s="387"/>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row>
    <row r="29" spans="1:43" x14ac:dyDescent="0.25">
      <c r="A29" s="389"/>
      <c r="B29" s="387"/>
      <c r="C29" s="387"/>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row>
    <row r="30" spans="1:43" x14ac:dyDescent="0.25">
      <c r="A30" s="77"/>
      <c r="B30" s="77"/>
      <c r="C30" s="77"/>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row>
    <row r="31" spans="1:43" x14ac:dyDescent="0.25">
      <c r="A31" s="77"/>
      <c r="B31" s="77"/>
      <c r="C31" s="77"/>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row>
    <row r="32" spans="1:43" x14ac:dyDescent="0.25">
      <c r="A32" s="77"/>
      <c r="B32" s="77"/>
      <c r="C32" s="77"/>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row>
    <row r="33" spans="1:43" x14ac:dyDescent="0.25">
      <c r="A33" s="78"/>
      <c r="B33" s="77"/>
      <c r="C33" s="77"/>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row>
    <row r="34" spans="1:43" ht="18" x14ac:dyDescent="0.25">
      <c r="A34" s="79"/>
      <c r="B34" s="79"/>
      <c r="C34" s="79"/>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row>
    <row r="35" spans="1:43" ht="14.45" customHeight="1" x14ac:dyDescent="0.25">
      <c r="A35" s="540" t="s">
        <v>830</v>
      </c>
      <c r="B35" s="540"/>
      <c r="C35" s="540"/>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row>
    <row r="36" spans="1:43" ht="14.45" customHeight="1" x14ac:dyDescent="0.25">
      <c r="A36" s="540"/>
      <c r="B36" s="540"/>
      <c r="C36" s="540"/>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row>
    <row r="37" spans="1:43" x14ac:dyDescent="0.25">
      <c r="A37" s="538" t="s">
        <v>31</v>
      </c>
      <c r="B37" s="538"/>
      <c r="C37" s="538"/>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row>
    <row r="38" spans="1:43" x14ac:dyDescent="0.25">
      <c r="A38" s="538"/>
      <c r="B38" s="538"/>
      <c r="C38" s="538"/>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row>
    <row r="39" spans="1:43" x14ac:dyDescent="0.25">
      <c r="A39" s="386"/>
      <c r="B39" s="386"/>
      <c r="C39" s="386"/>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row>
    <row r="40" spans="1:43" x14ac:dyDescent="0.25">
      <c r="A40" s="78"/>
      <c r="B40" s="78"/>
      <c r="C40" s="78"/>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row>
    <row r="41" spans="1:43" x14ac:dyDescent="0.25">
      <c r="A41" s="78"/>
      <c r="B41" s="78"/>
      <c r="C41" s="78"/>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row>
    <row r="42" spans="1:43" x14ac:dyDescent="0.25">
      <c r="A42" s="78"/>
      <c r="B42" s="78"/>
      <c r="C42" s="78"/>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row>
    <row r="43" spans="1:43" x14ac:dyDescent="0.25">
      <c r="A43" s="78"/>
      <c r="B43" s="78"/>
      <c r="C43" s="78"/>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row>
    <row r="44" spans="1:43" x14ac:dyDescent="0.25">
      <c r="A44" s="78"/>
      <c r="B44" s="78"/>
      <c r="C44" s="78"/>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row>
    <row r="45" spans="1:43" x14ac:dyDescent="0.25">
      <c r="A45" s="78"/>
      <c r="B45" s="78"/>
      <c r="C45" s="78"/>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row>
    <row r="46" spans="1:43" x14ac:dyDescent="0.25">
      <c r="A46" s="78"/>
      <c r="B46" s="78"/>
      <c r="C46" s="78"/>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row>
    <row r="47" spans="1:43" x14ac:dyDescent="0.25">
      <c r="A47" s="78"/>
      <c r="B47" s="78"/>
      <c r="C47" s="78"/>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row>
    <row r="48" spans="1:43" x14ac:dyDescent="0.25">
      <c r="A48" s="78"/>
      <c r="B48" s="78"/>
      <c r="C48" s="78"/>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row>
    <row r="49" spans="1:43" x14ac:dyDescent="0.25">
      <c r="A49" s="78"/>
      <c r="B49" s="78"/>
      <c r="C49" s="78"/>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row>
    <row r="50" spans="1:43" x14ac:dyDescent="0.25">
      <c r="A50" s="78"/>
      <c r="B50" s="78"/>
      <c r="C50" s="78"/>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row>
    <row r="51" spans="1:43" x14ac:dyDescent="0.25">
      <c r="A51" s="78"/>
      <c r="B51" s="78"/>
      <c r="C51" s="78"/>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row>
    <row r="52" spans="1:43" x14ac:dyDescent="0.25">
      <c r="A52" s="78"/>
      <c r="B52" s="78"/>
      <c r="C52" s="78"/>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row>
    <row r="53" spans="1:43" x14ac:dyDescent="0.25">
      <c r="A53" s="78"/>
      <c r="B53" s="78"/>
      <c r="C53" s="78"/>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row>
    <row r="54" spans="1:43" x14ac:dyDescent="0.25">
      <c r="A54" s="78"/>
      <c r="B54" s="78"/>
      <c r="C54" s="78"/>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row>
    <row r="55" spans="1:43" x14ac:dyDescent="0.25">
      <c r="A55" s="78"/>
      <c r="B55" s="78"/>
      <c r="C55" s="78"/>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row>
    <row r="56" spans="1:43" x14ac:dyDescent="0.25">
      <c r="A56" s="78"/>
      <c r="B56" s="78"/>
      <c r="C56" s="78"/>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row>
    <row r="57" spans="1:43" x14ac:dyDescent="0.25">
      <c r="A57" s="78"/>
      <c r="B57" s="78"/>
      <c r="C57" s="78"/>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row>
    <row r="58" spans="1:43" x14ac:dyDescent="0.25">
      <c r="A58" s="78"/>
      <c r="B58" s="78"/>
      <c r="C58" s="78"/>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row>
    <row r="59" spans="1:43" x14ac:dyDescent="0.25">
      <c r="A59" s="78"/>
      <c r="B59" s="78"/>
      <c r="C59" s="78"/>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row>
    <row r="60" spans="1:43" x14ac:dyDescent="0.25">
      <c r="A60" s="78"/>
      <c r="B60" s="78"/>
      <c r="C60" s="78"/>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row>
    <row r="61" spans="1:43" x14ac:dyDescent="0.25">
      <c r="A61" s="78"/>
      <c r="B61" s="78"/>
      <c r="C61" s="78"/>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row>
    <row r="62" spans="1:43" x14ac:dyDescent="0.25">
      <c r="A62" s="78"/>
      <c r="B62" s="78"/>
      <c r="C62" s="78"/>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row>
    <row r="63" spans="1:43" x14ac:dyDescent="0.25">
      <c r="A63" s="78"/>
      <c r="B63" s="78"/>
      <c r="C63" s="78"/>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row>
    <row r="64" spans="1:43" x14ac:dyDescent="0.25">
      <c r="A64" s="78"/>
      <c r="B64" s="78"/>
      <c r="C64" s="78"/>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row>
    <row r="65" spans="1:43" x14ac:dyDescent="0.25">
      <c r="A65" s="78"/>
      <c r="B65" s="78"/>
      <c r="C65" s="78"/>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row>
    <row r="66" spans="1:43" x14ac:dyDescent="0.25">
      <c r="A66" s="78"/>
      <c r="B66" s="78"/>
      <c r="C66" s="78"/>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row>
    <row r="67" spans="1:43" x14ac:dyDescent="0.25">
      <c r="A67" s="78"/>
      <c r="B67" s="78"/>
      <c r="C67" s="78"/>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row>
    <row r="68" spans="1:43" x14ac:dyDescent="0.25">
      <c r="A68" s="78"/>
      <c r="B68" s="78"/>
      <c r="C68" s="78"/>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row>
  </sheetData>
  <sheetProtection algorithmName="SHA-512" hashValue="r0hYBOKfkE/jqWDHCisAlNAzE3RXtYpMn91sbwInyjlV6fsGw0ynOMs9Ur6sGBm8Drs5ur7cyH1glZY3QZODyA==" saltValue="jTBnOTt/dLcNHvfWqRbewg==" spinCount="100000" sheet="1" objects="1" scenarios="1"/>
  <mergeCells count="17">
    <mergeCell ref="A37:C38"/>
    <mergeCell ref="A16:C17"/>
    <mergeCell ref="A18:C19"/>
    <mergeCell ref="A20:C21"/>
    <mergeCell ref="A22:C23"/>
    <mergeCell ref="A24:C25"/>
    <mergeCell ref="A35:C36"/>
    <mergeCell ref="E5:X16"/>
    <mergeCell ref="A1:C1"/>
    <mergeCell ref="A4:C5"/>
    <mergeCell ref="A27:C27"/>
    <mergeCell ref="A6:C7"/>
    <mergeCell ref="A8:C9"/>
    <mergeCell ref="A10:C11"/>
    <mergeCell ref="A12:C13"/>
    <mergeCell ref="A14:C15"/>
    <mergeCell ref="A2:C3"/>
  </mergeCells>
  <hyperlinks>
    <hyperlink ref="A4:C5" location="Landing!A1" display="Home" xr:uid="{78C8C646-F769-405F-9E71-180F199830BD}"/>
    <hyperlink ref="A35" r:id="rId1" display="eventorders.nec@necgroup.co.uk" xr:uid="{AD197227-5108-48CC-A92D-BBF4C7AACC31}"/>
    <hyperlink ref="A35:C36" r:id="rId2" display="Click here to contact our team!" xr:uid="{D30D1777-3447-4BC5-B9D2-AED5FC765298}"/>
  </hyperlinks>
  <pageMargins left="0.25" right="0.25" top="0.75" bottom="0.75" header="0.3" footer="0.3"/>
  <pageSetup paperSize="9" scale="62" orientation="landscape"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6AF55-5E41-4821-87AC-FAFDABF2947E}">
  <sheetPr>
    <tabColor rgb="FF1E384E"/>
    <pageSetUpPr autoPageBreaks="0" fitToPage="1"/>
  </sheetPr>
  <dimension ref="A1:BA343"/>
  <sheetViews>
    <sheetView zoomScale="70" zoomScaleNormal="70" workbookViewId="0">
      <selection activeCell="A4" sqref="A4:C5"/>
    </sheetView>
  </sheetViews>
  <sheetFormatPr defaultColWidth="8.85546875" defaultRowHeight="15" x14ac:dyDescent="0.25"/>
  <cols>
    <col min="1" max="1" width="8.85546875" style="1"/>
    <col min="2" max="2" width="39.85546875" style="1" customWidth="1"/>
    <col min="3" max="7" width="8.85546875" style="1"/>
    <col min="8" max="8" width="8" style="1" customWidth="1"/>
    <col min="9" max="9" width="16.85546875" style="8" bestFit="1" customWidth="1"/>
    <col min="10" max="10" width="13.85546875" style="1" bestFit="1" customWidth="1"/>
    <col min="11" max="11" width="7.85546875" style="13" customWidth="1"/>
    <col min="12" max="12" width="21.85546875" style="1" customWidth="1"/>
    <col min="13" max="14" width="8.85546875" style="1" customWidth="1"/>
    <col min="15" max="15" width="13.140625" style="8" customWidth="1"/>
    <col min="16" max="16" width="12.42578125" style="20" bestFit="1" customWidth="1"/>
    <col min="17" max="17" width="6.140625" style="1" bestFit="1" customWidth="1"/>
    <col min="18" max="18" width="36.5703125" style="1" bestFit="1" customWidth="1"/>
    <col min="19" max="19" width="12.5703125" style="1" customWidth="1"/>
    <col min="20" max="20" width="11.5703125" style="8" bestFit="1" customWidth="1"/>
    <col min="21" max="21" width="15.5703125" style="20" customWidth="1"/>
    <col min="22" max="22" width="8.140625" style="1" bestFit="1" customWidth="1"/>
    <col min="23" max="23" width="31.85546875" style="1" customWidth="1"/>
    <col min="24" max="24" width="5.5703125" style="1" customWidth="1"/>
    <col min="25" max="25" width="11.5703125" style="8" bestFit="1" customWidth="1"/>
    <col min="26" max="26" width="15.5703125" style="20" customWidth="1"/>
    <col min="27" max="27" width="15.5703125" style="1" customWidth="1"/>
    <col min="28" max="28" width="36.85546875" style="1" bestFit="1" customWidth="1"/>
    <col min="29" max="29" width="5.5703125" style="1" customWidth="1"/>
    <col min="30" max="30" width="9.140625" style="1" customWidth="1"/>
    <col min="31" max="31" width="12.42578125" style="8" bestFit="1" customWidth="1"/>
    <col min="32" max="32" width="12.42578125" style="1" bestFit="1" customWidth="1"/>
    <col min="33" max="33" width="8.85546875" style="1" bestFit="1" customWidth="1"/>
    <col min="34" max="34" width="36.5703125" style="1" bestFit="1" customWidth="1"/>
    <col min="35" max="35" width="8.85546875" style="1"/>
    <col min="36" max="36" width="12.42578125" style="8" bestFit="1" customWidth="1"/>
    <col min="37" max="37" width="12.42578125" style="1" bestFit="1" customWidth="1"/>
    <col min="38" max="38" width="11.5703125" style="1" bestFit="1" customWidth="1"/>
    <col min="39" max="39" width="36.5703125" style="1" bestFit="1" customWidth="1"/>
    <col min="40" max="40" width="5.140625" style="1" bestFit="1" customWidth="1"/>
    <col min="41" max="41" width="12.42578125" style="8" bestFit="1" customWidth="1"/>
    <col min="42" max="42" width="14.140625" style="20" bestFit="1" customWidth="1"/>
    <col min="43" max="43" width="11.5703125" style="1" bestFit="1" customWidth="1"/>
    <col min="44" max="44" width="36.5703125" style="1" bestFit="1" customWidth="1"/>
    <col min="45" max="47" width="8.85546875" style="1"/>
    <col min="48" max="48" width="11.5703125" style="8" bestFit="1" customWidth="1"/>
    <col min="49" max="52" width="8.85546875" style="1"/>
    <col min="53" max="53" width="11.5703125" style="8" bestFit="1" customWidth="1"/>
    <col min="54" max="16384" width="8.85546875" style="1"/>
  </cols>
  <sheetData>
    <row r="1" spans="1:53" s="3" customFormat="1" ht="27.6" customHeight="1" x14ac:dyDescent="0.25">
      <c r="A1" s="2" t="s">
        <v>0</v>
      </c>
      <c r="B1" s="4"/>
      <c r="C1" s="4"/>
      <c r="I1" s="12"/>
      <c r="K1" s="18"/>
      <c r="O1" s="12"/>
      <c r="P1" s="19"/>
      <c r="T1" s="12"/>
      <c r="U1" s="19"/>
      <c r="Y1" s="12"/>
      <c r="Z1" s="19"/>
      <c r="AE1" s="17"/>
      <c r="AJ1" s="12"/>
      <c r="AO1" s="12"/>
      <c r="AP1" s="19"/>
      <c r="AV1" s="12"/>
      <c r="BA1" s="12"/>
    </row>
    <row r="2" spans="1:53" ht="14.45" customHeight="1" x14ac:dyDescent="0.25"/>
    <row r="3" spans="1:53" ht="14.45" customHeight="1" x14ac:dyDescent="0.25">
      <c r="B3" s="11" t="s">
        <v>105</v>
      </c>
      <c r="I3" s="16" t="s">
        <v>239</v>
      </c>
    </row>
    <row r="4" spans="1:53" ht="14.45" customHeight="1" x14ac:dyDescent="0.25">
      <c r="A4" s="1" t="s">
        <v>641</v>
      </c>
      <c r="B4" s="47" t="str" cm="1">
        <f t="array" ref="B4">IFERROR(_xlfn.CHOOSECOLS(_xlfn._xlws.FILTER(SpaceEI!E5:Y28,SpaceEI!Q5:Q28&gt;0,""),1,13,18,19,20,21),"")</f>
        <v/>
      </c>
      <c r="C4" s="48"/>
      <c r="D4" s="48"/>
      <c r="E4" s="48"/>
      <c r="F4" s="48"/>
      <c r="G4" s="49"/>
      <c r="I4" s="424" t="s">
        <v>165</v>
      </c>
      <c r="J4" s="40" t="s">
        <v>219</v>
      </c>
      <c r="K4" s="425" t="s">
        <v>258</v>
      </c>
      <c r="L4" s="40" t="s">
        <v>32</v>
      </c>
      <c r="M4" s="41"/>
      <c r="O4" s="16" t="s">
        <v>650</v>
      </c>
      <c r="T4" s="16" t="s">
        <v>650</v>
      </c>
      <c r="Y4" s="16" t="s">
        <v>651</v>
      </c>
      <c r="AE4" s="16" t="s">
        <v>652</v>
      </c>
    </row>
    <row r="5" spans="1:53" x14ac:dyDescent="0.25">
      <c r="B5" s="42"/>
      <c r="C5" s="15"/>
      <c r="D5" s="15"/>
      <c r="E5" s="15"/>
      <c r="F5" s="15"/>
      <c r="G5" s="43"/>
      <c r="I5" s="66" t="str" cm="1">
        <f t="array" ref="I5">IFERROR(_xlfn._xlws.SORT(_xlfn._xlws.FILTER(O15:S102,((Q15:Q102&lt;&gt;9999)*(Q15:Q102&lt;&gt;""))+((Q15:Q102="")*(O15:O102&lt;&gt;"")),""),5),"")</f>
        <v/>
      </c>
      <c r="J5" s="14"/>
      <c r="K5" s="426"/>
      <c r="L5" s="14"/>
      <c r="M5" s="51"/>
      <c r="N5" s="9"/>
      <c r="O5" s="22" t="str" cm="1">
        <f t="array" ref="O5">IFERROR(_xlfn.CHOOSECOLS(_xlfn._xlws.FILTER(SpaceFL!E5:N11,(SpaceFL!I5:I11&gt;0),""),6,7,5,1),"")</f>
        <v/>
      </c>
      <c r="P5" s="32"/>
      <c r="Q5" s="33"/>
      <c r="R5" s="34"/>
      <c r="T5" s="22" t="str" cm="1">
        <f t="array" ref="T5">IFERROR(_xlfn.CHOOSECOLS(_xlfn._xlws.FILTER(SpaceFL!E5:N11,(SpaceFL!L5:L11&gt;0),""),9,10,8,1),"")</f>
        <v/>
      </c>
      <c r="U5" s="32"/>
      <c r="V5" s="33"/>
      <c r="W5" s="34"/>
      <c r="Y5" s="22" t="str" cm="1">
        <f t="array" ref="Y5">IFERROR(_xlfn.CHOOSECOLS(_xlfn._xlws.FILTER(SpaceCL!E5:U7,(SpaceCL!K5:K7&gt;0),""),16,17,7,1),"")</f>
        <v/>
      </c>
      <c r="Z5" s="32"/>
      <c r="AA5" s="33"/>
      <c r="AB5" s="34"/>
      <c r="AD5" s="1" t="s">
        <v>643</v>
      </c>
      <c r="AE5" s="58" t="str" cm="1">
        <f t="array" ref="AE5">IFERROR(_xlfn.CHOOSECOLS(_xlfn._xlws.FILTER(SpaceCA!E5:AE31,(SpaceCA!R5:R31&gt;0),""),15,16, 14,1),"")</f>
        <v/>
      </c>
      <c r="AF5" s="40"/>
      <c r="AG5" s="40"/>
      <c r="AH5" s="41"/>
      <c r="AJ5" s="58" t="str" cm="1">
        <f t="array" ref="AJ5">IFERROR(_xlfn.CHOOSECOLS(_xlfn._xlws.FILTER(SpaceCA!E5:AE31,(SpaceCA!U5:U31&gt;0),""),18,19,17,1),"")</f>
        <v/>
      </c>
      <c r="AK5" s="40"/>
      <c r="AL5" s="40"/>
      <c r="AM5" s="41"/>
      <c r="AO5" s="58" t="str" cm="1">
        <f t="array" ref="AO5">IFERROR(_xlfn.CHOOSECOLS(_xlfn._xlws.FILTER(SpaceCA!E5:AE31,(SpaceCA!X5:X31&gt;0),""),21,22,20,1),"")</f>
        <v/>
      </c>
      <c r="AP5" s="63"/>
      <c r="AQ5" s="40"/>
      <c r="AR5" s="41"/>
    </row>
    <row r="6" spans="1:53" x14ac:dyDescent="0.25">
      <c r="B6" s="42"/>
      <c r="C6" s="15"/>
      <c r="D6" s="15"/>
      <c r="E6" s="15"/>
      <c r="F6" s="15"/>
      <c r="G6" s="43"/>
      <c r="I6" s="66"/>
      <c r="J6" s="14"/>
      <c r="K6" s="426"/>
      <c r="L6" s="14"/>
      <c r="M6" s="51"/>
      <c r="N6" s="9"/>
      <c r="O6" s="25"/>
      <c r="P6" s="26"/>
      <c r="Q6" s="15"/>
      <c r="R6" s="27"/>
      <c r="T6" s="25"/>
      <c r="U6" s="26"/>
      <c r="V6" s="15"/>
      <c r="W6" s="27"/>
      <c r="Y6" s="25"/>
      <c r="Z6" s="26"/>
      <c r="AA6" s="15"/>
      <c r="AB6" s="27"/>
      <c r="AE6" s="59"/>
      <c r="AF6" s="15"/>
      <c r="AG6" s="15"/>
      <c r="AH6" s="43"/>
      <c r="AJ6" s="59"/>
      <c r="AK6" s="15"/>
      <c r="AL6" s="15"/>
      <c r="AM6" s="43"/>
      <c r="AO6" s="59"/>
      <c r="AP6" s="26"/>
      <c r="AQ6" s="15"/>
      <c r="AR6" s="43"/>
    </row>
    <row r="7" spans="1:53" x14ac:dyDescent="0.25">
      <c r="B7" s="42"/>
      <c r="C7" s="15"/>
      <c r="D7" s="15"/>
      <c r="E7" s="15"/>
      <c r="F7" s="15"/>
      <c r="G7" s="43"/>
      <c r="I7" s="66"/>
      <c r="J7" s="14"/>
      <c r="K7" s="426"/>
      <c r="L7" s="14"/>
      <c r="M7" s="51"/>
      <c r="N7" s="9"/>
      <c r="O7" s="25"/>
      <c r="P7" s="26"/>
      <c r="Q7" s="15"/>
      <c r="R7" s="27"/>
      <c r="T7" s="25"/>
      <c r="U7" s="26"/>
      <c r="V7" s="15"/>
      <c r="W7" s="27"/>
      <c r="Y7" s="28"/>
      <c r="Z7" s="29"/>
      <c r="AA7" s="30"/>
      <c r="AB7" s="31"/>
      <c r="AE7" s="59"/>
      <c r="AF7" s="15"/>
      <c r="AG7" s="15"/>
      <c r="AH7" s="43"/>
      <c r="AJ7" s="59"/>
      <c r="AK7" s="15"/>
      <c r="AL7" s="15"/>
      <c r="AM7" s="43"/>
      <c r="AO7" s="59"/>
      <c r="AP7" s="26"/>
      <c r="AQ7" s="15"/>
      <c r="AR7" s="43"/>
    </row>
    <row r="8" spans="1:53" x14ac:dyDescent="0.25">
      <c r="B8" s="50"/>
      <c r="C8" s="14"/>
      <c r="D8" s="14"/>
      <c r="E8" s="14"/>
      <c r="F8" s="14"/>
      <c r="G8" s="51"/>
      <c r="I8" s="66"/>
      <c r="J8" s="14"/>
      <c r="K8" s="426"/>
      <c r="L8" s="14"/>
      <c r="M8" s="51"/>
      <c r="N8" s="9"/>
      <c r="O8" s="25"/>
      <c r="P8" s="26"/>
      <c r="Q8" s="15"/>
      <c r="R8" s="27"/>
      <c r="T8" s="25"/>
      <c r="U8" s="26"/>
      <c r="V8" s="15"/>
      <c r="W8" s="27"/>
      <c r="AE8" s="59"/>
      <c r="AF8" s="15"/>
      <c r="AG8" s="15"/>
      <c r="AH8" s="43"/>
      <c r="AJ8" s="59"/>
      <c r="AK8" s="15"/>
      <c r="AL8" s="15"/>
      <c r="AM8" s="43"/>
      <c r="AO8" s="59"/>
      <c r="AP8" s="26"/>
      <c r="AQ8" s="15"/>
      <c r="AR8" s="43"/>
    </row>
    <row r="9" spans="1:53" x14ac:dyDescent="0.25">
      <c r="B9" s="42"/>
      <c r="C9" s="15"/>
      <c r="D9" s="15"/>
      <c r="E9" s="15"/>
      <c r="F9" s="15"/>
      <c r="G9" s="43"/>
      <c r="I9" s="59"/>
      <c r="J9" s="15"/>
      <c r="K9" s="414"/>
      <c r="L9" s="15"/>
      <c r="M9" s="43"/>
      <c r="O9" s="25"/>
      <c r="P9" s="26"/>
      <c r="Q9" s="15"/>
      <c r="R9" s="27"/>
      <c r="T9" s="25"/>
      <c r="U9" s="26"/>
      <c r="V9" s="15"/>
      <c r="W9" s="27"/>
      <c r="AE9" s="59"/>
      <c r="AF9" s="15"/>
      <c r="AG9" s="15"/>
      <c r="AH9" s="43"/>
      <c r="AJ9" s="59"/>
      <c r="AK9" s="15"/>
      <c r="AL9" s="15"/>
      <c r="AM9" s="43"/>
      <c r="AO9" s="59"/>
      <c r="AP9" s="26"/>
      <c r="AQ9" s="15"/>
      <c r="AR9" s="43"/>
    </row>
    <row r="10" spans="1:53" x14ac:dyDescent="0.25">
      <c r="B10" s="50"/>
      <c r="C10" s="14"/>
      <c r="D10" s="14"/>
      <c r="E10" s="14"/>
      <c r="F10" s="14"/>
      <c r="G10" s="51"/>
      <c r="I10" s="66"/>
      <c r="J10" s="14"/>
      <c r="K10" s="426"/>
      <c r="L10" s="14"/>
      <c r="M10" s="51"/>
      <c r="N10" s="9"/>
      <c r="O10" s="25"/>
      <c r="P10" s="26"/>
      <c r="Q10" s="15"/>
      <c r="R10" s="27"/>
      <c r="T10" s="25"/>
      <c r="U10" s="26"/>
      <c r="V10" s="15"/>
      <c r="W10" s="27"/>
      <c r="AE10" s="59"/>
      <c r="AF10" s="15"/>
      <c r="AG10" s="15"/>
      <c r="AH10" s="43"/>
      <c r="AJ10" s="59"/>
      <c r="AK10" s="15"/>
      <c r="AL10" s="15"/>
      <c r="AM10" s="43"/>
      <c r="AO10" s="59"/>
      <c r="AP10" s="26"/>
      <c r="AQ10" s="15"/>
      <c r="AR10" s="43"/>
    </row>
    <row r="11" spans="1:53" x14ac:dyDescent="0.25">
      <c r="B11" s="50"/>
      <c r="C11" s="14"/>
      <c r="D11" s="14"/>
      <c r="E11" s="14"/>
      <c r="F11" s="14"/>
      <c r="G11" s="51"/>
      <c r="I11" s="66"/>
      <c r="J11" s="14"/>
      <c r="K11" s="426"/>
      <c r="L11" s="14"/>
      <c r="M11" s="51"/>
      <c r="N11" s="9"/>
      <c r="O11" s="28"/>
      <c r="P11" s="29"/>
      <c r="Q11" s="30"/>
      <c r="R11" s="31"/>
      <c r="T11" s="28"/>
      <c r="U11" s="29"/>
      <c r="V11" s="30"/>
      <c r="W11" s="31"/>
      <c r="AE11" s="59"/>
      <c r="AF11" s="15"/>
      <c r="AG11" s="15"/>
      <c r="AH11" s="43"/>
      <c r="AJ11" s="59"/>
      <c r="AK11" s="15"/>
      <c r="AL11" s="15"/>
      <c r="AM11" s="43"/>
      <c r="AO11" s="59"/>
      <c r="AP11" s="26"/>
      <c r="AQ11" s="15"/>
      <c r="AR11" s="43"/>
    </row>
    <row r="12" spans="1:53" x14ac:dyDescent="0.25">
      <c r="B12" s="42"/>
      <c r="C12" s="15"/>
      <c r="D12" s="15"/>
      <c r="E12" s="15"/>
      <c r="F12" s="15"/>
      <c r="G12" s="43"/>
      <c r="I12" s="66"/>
      <c r="J12" s="14"/>
      <c r="K12" s="426"/>
      <c r="L12" s="14"/>
      <c r="M12" s="51"/>
      <c r="N12" s="9"/>
      <c r="O12" s="54"/>
      <c r="P12" s="26"/>
      <c r="Q12" s="15"/>
      <c r="R12" s="15"/>
      <c r="T12" s="54"/>
      <c r="U12" s="26"/>
      <c r="V12" s="15"/>
      <c r="W12" s="15"/>
      <c r="X12" s="9"/>
      <c r="Y12" s="10"/>
      <c r="Z12" s="21"/>
      <c r="AA12" s="9"/>
      <c r="AB12" s="9"/>
      <c r="AC12" s="9"/>
      <c r="AD12" s="9"/>
      <c r="AE12" s="59"/>
      <c r="AF12" s="15"/>
      <c r="AG12" s="15"/>
      <c r="AH12" s="43"/>
      <c r="AJ12" s="59"/>
      <c r="AK12" s="15"/>
      <c r="AL12" s="15"/>
      <c r="AM12" s="43"/>
      <c r="AN12" s="9"/>
      <c r="AO12" s="59"/>
      <c r="AP12" s="26"/>
      <c r="AQ12" s="15"/>
      <c r="AR12" s="43"/>
    </row>
    <row r="13" spans="1:53" x14ac:dyDescent="0.25">
      <c r="B13" s="50"/>
      <c r="C13" s="14"/>
      <c r="D13" s="14"/>
      <c r="E13" s="14"/>
      <c r="F13" s="14"/>
      <c r="G13" s="51"/>
      <c r="H13" s="5"/>
      <c r="I13" s="66"/>
      <c r="J13" s="14"/>
      <c r="K13" s="426"/>
      <c r="L13" s="14"/>
      <c r="M13" s="51"/>
      <c r="N13" s="9"/>
      <c r="O13" s="744" t="s">
        <v>261</v>
      </c>
      <c r="P13" s="745"/>
      <c r="Q13" s="745"/>
      <c r="R13" s="746"/>
      <c r="S13" s="750" t="s">
        <v>260</v>
      </c>
      <c r="T13" s="751"/>
      <c r="U13" s="751"/>
      <c r="V13" s="751"/>
      <c r="W13" s="752"/>
      <c r="X13" s="9"/>
      <c r="Y13" s="10"/>
      <c r="Z13" s="21"/>
      <c r="AA13" s="9"/>
      <c r="AB13" s="9"/>
      <c r="AC13" s="9"/>
      <c r="AD13" s="9"/>
      <c r="AE13" s="59"/>
      <c r="AF13" s="15"/>
      <c r="AG13" s="15"/>
      <c r="AH13" s="43"/>
      <c r="AI13" s="9"/>
      <c r="AJ13" s="59"/>
      <c r="AK13" s="15"/>
      <c r="AL13" s="15"/>
      <c r="AM13" s="43"/>
      <c r="AO13" s="59"/>
      <c r="AP13" s="26"/>
      <c r="AQ13" s="15"/>
      <c r="AR13" s="43"/>
    </row>
    <row r="14" spans="1:53" x14ac:dyDescent="0.25">
      <c r="B14" s="50"/>
      <c r="C14" s="14"/>
      <c r="D14" s="14"/>
      <c r="E14" s="14"/>
      <c r="F14" s="14"/>
      <c r="G14" s="51"/>
      <c r="H14" s="5"/>
      <c r="I14" s="66"/>
      <c r="J14" s="14"/>
      <c r="K14" s="426"/>
      <c r="L14" s="14"/>
      <c r="M14" s="51"/>
      <c r="N14" s="9"/>
      <c r="O14" s="747"/>
      <c r="P14" s="748"/>
      <c r="Q14" s="748"/>
      <c r="R14" s="749"/>
      <c r="S14" s="753"/>
      <c r="T14" s="754"/>
      <c r="U14" s="754"/>
      <c r="V14" s="754"/>
      <c r="W14" s="755"/>
      <c r="X14" s="9"/>
      <c r="Y14" s="10"/>
      <c r="Z14" s="21"/>
      <c r="AA14" s="9"/>
      <c r="AB14" s="9"/>
      <c r="AC14" s="9"/>
      <c r="AD14" s="9"/>
      <c r="AE14" s="59"/>
      <c r="AF14" s="15"/>
      <c r="AG14" s="15"/>
      <c r="AH14" s="43"/>
      <c r="AI14" s="9"/>
      <c r="AJ14" s="59"/>
      <c r="AK14" s="15"/>
      <c r="AL14" s="15"/>
      <c r="AM14" s="43"/>
      <c r="AO14" s="59"/>
      <c r="AP14" s="26"/>
      <c r="AQ14" s="15"/>
      <c r="AR14" s="43"/>
    </row>
    <row r="15" spans="1:53" x14ac:dyDescent="0.25">
      <c r="B15" s="42"/>
      <c r="C15" s="15"/>
      <c r="D15" s="15"/>
      <c r="E15" s="15"/>
      <c r="F15" s="15"/>
      <c r="G15" s="43"/>
      <c r="H15" s="5"/>
      <c r="I15" s="66"/>
      <c r="J15" s="14"/>
      <c r="K15" s="426"/>
      <c r="L15" s="14"/>
      <c r="M15" s="51"/>
      <c r="N15" s="9"/>
      <c r="O15" s="35" t="e" cm="1" vm="1">
        <f t="array" ref="O15:O16">_xlfn.UNIQUE(O36:O102)</f>
        <v>#VALUE!</v>
      </c>
      <c r="P15" s="36"/>
      <c r="Q15" s="37"/>
      <c r="R15" s="37"/>
      <c r="S15" s="416" t="e" vm="1">
        <f t="shared" ref="S15:S31" si="0">IFERROR(TEXT(TIMEVALUE(LEFT(P15,8)),"hh:mm")+O15,O15)</f>
        <v>#VALUE!</v>
      </c>
      <c r="T15" s="64"/>
      <c r="U15" s="417"/>
      <c r="V15" s="418"/>
      <c r="W15" s="419"/>
      <c r="X15" s="9"/>
      <c r="Y15" s="10"/>
      <c r="Z15" s="21"/>
      <c r="AA15" s="9"/>
      <c r="AB15" s="9"/>
      <c r="AC15" s="9"/>
      <c r="AD15" s="9"/>
      <c r="AE15" s="59"/>
      <c r="AF15" s="15"/>
      <c r="AG15" s="15"/>
      <c r="AH15" s="43"/>
      <c r="AI15" s="9"/>
      <c r="AJ15" s="59"/>
      <c r="AK15" s="15"/>
      <c r="AL15" s="15"/>
      <c r="AM15" s="43"/>
      <c r="AO15" s="59"/>
      <c r="AP15" s="26"/>
      <c r="AQ15" s="15"/>
      <c r="AR15" s="43"/>
    </row>
    <row r="16" spans="1:53" x14ac:dyDescent="0.25">
      <c r="B16" s="50"/>
      <c r="C16" s="14"/>
      <c r="D16" s="14"/>
      <c r="E16" s="14"/>
      <c r="F16" s="14"/>
      <c r="G16" s="51"/>
      <c r="H16" s="5"/>
      <c r="I16" s="66"/>
      <c r="J16" s="14"/>
      <c r="K16" s="426"/>
      <c r="L16" s="14"/>
      <c r="M16" s="51"/>
      <c r="N16" s="9"/>
      <c r="O16" s="35">
        <v>0</v>
      </c>
      <c r="P16" s="36"/>
      <c r="Q16" s="37"/>
      <c r="R16" s="37"/>
      <c r="S16" s="420">
        <f t="shared" si="0"/>
        <v>0</v>
      </c>
      <c r="T16" s="54"/>
      <c r="U16" s="24"/>
      <c r="V16" s="421"/>
      <c r="W16" s="422"/>
      <c r="X16" s="9"/>
      <c r="Y16" s="10"/>
      <c r="Z16" s="21"/>
      <c r="AA16" s="9"/>
      <c r="AB16" s="9"/>
      <c r="AC16" s="9"/>
      <c r="AD16" s="9"/>
      <c r="AE16" s="59"/>
      <c r="AF16" s="15"/>
      <c r="AG16" s="15"/>
      <c r="AH16" s="43"/>
      <c r="AI16" s="9"/>
      <c r="AJ16" s="59"/>
      <c r="AK16" s="15"/>
      <c r="AL16" s="15"/>
      <c r="AM16" s="43"/>
      <c r="AO16" s="59"/>
      <c r="AP16" s="26"/>
      <c r="AQ16" s="15"/>
      <c r="AR16" s="43"/>
    </row>
    <row r="17" spans="1:44" x14ac:dyDescent="0.25">
      <c r="B17" s="50"/>
      <c r="C17" s="14"/>
      <c r="D17" s="14"/>
      <c r="E17" s="14"/>
      <c r="F17" s="14"/>
      <c r="G17" s="51"/>
      <c r="H17" s="5"/>
      <c r="I17" s="66"/>
      <c r="J17" s="14"/>
      <c r="K17" s="426"/>
      <c r="L17" s="14"/>
      <c r="M17" s="51"/>
      <c r="N17" s="9"/>
      <c r="O17" s="35"/>
      <c r="P17" s="36"/>
      <c r="Q17" s="37"/>
      <c r="R17" s="37"/>
      <c r="S17" s="420">
        <f t="shared" si="0"/>
        <v>0</v>
      </c>
      <c r="T17" s="54"/>
      <c r="U17" s="24"/>
      <c r="V17" s="421"/>
      <c r="W17" s="422"/>
      <c r="X17" s="9"/>
      <c r="Y17" s="10"/>
      <c r="Z17" s="21"/>
      <c r="AA17" s="9"/>
      <c r="AB17" s="9"/>
      <c r="AC17" s="9"/>
      <c r="AD17" s="9"/>
      <c r="AE17" s="59"/>
      <c r="AF17" s="15"/>
      <c r="AG17" s="15"/>
      <c r="AH17" s="43"/>
      <c r="AI17" s="9"/>
      <c r="AJ17" s="59"/>
      <c r="AK17" s="15"/>
      <c r="AL17" s="15"/>
      <c r="AM17" s="43"/>
      <c r="AO17" s="59"/>
      <c r="AP17" s="26"/>
      <c r="AQ17" s="15"/>
      <c r="AR17" s="43"/>
    </row>
    <row r="18" spans="1:44" ht="14.45" customHeight="1" x14ac:dyDescent="0.25">
      <c r="B18" s="50"/>
      <c r="C18" s="14"/>
      <c r="D18" s="14"/>
      <c r="E18" s="14"/>
      <c r="F18" s="14"/>
      <c r="G18" s="51"/>
      <c r="H18" s="5"/>
      <c r="I18" s="66"/>
      <c r="J18" s="14"/>
      <c r="K18" s="426"/>
      <c r="L18" s="14"/>
      <c r="M18" s="51"/>
      <c r="N18" s="9"/>
      <c r="O18" s="35"/>
      <c r="P18" s="36"/>
      <c r="Q18" s="37"/>
      <c r="R18" s="37"/>
      <c r="S18" s="420">
        <f t="shared" si="0"/>
        <v>0</v>
      </c>
      <c r="T18" s="54"/>
      <c r="U18" s="24"/>
      <c r="V18" s="421"/>
      <c r="W18" s="422"/>
      <c r="X18" s="9"/>
      <c r="Y18" s="10"/>
      <c r="Z18" s="21"/>
      <c r="AA18" s="9"/>
      <c r="AB18" s="9"/>
      <c r="AC18" s="9"/>
      <c r="AD18" s="9"/>
      <c r="AE18" s="66"/>
      <c r="AF18" s="14"/>
      <c r="AG18" s="14"/>
      <c r="AH18" s="51"/>
      <c r="AI18" s="9"/>
      <c r="AJ18" s="59"/>
      <c r="AK18" s="15"/>
      <c r="AL18" s="15"/>
      <c r="AM18" s="43"/>
      <c r="AO18" s="59"/>
      <c r="AP18" s="26"/>
      <c r="AQ18" s="15"/>
      <c r="AR18" s="43"/>
    </row>
    <row r="19" spans="1:44" ht="14.45" customHeight="1" x14ac:dyDescent="0.25">
      <c r="B19" s="50"/>
      <c r="C19" s="14"/>
      <c r="D19" s="14"/>
      <c r="E19" s="14"/>
      <c r="F19" s="14"/>
      <c r="G19" s="51"/>
      <c r="H19" s="5"/>
      <c r="I19" s="59"/>
      <c r="J19" s="15"/>
      <c r="K19" s="414"/>
      <c r="L19" s="15"/>
      <c r="M19" s="43"/>
      <c r="O19" s="35"/>
      <c r="P19" s="36"/>
      <c r="Q19" s="37"/>
      <c r="R19" s="37"/>
      <c r="S19" s="420">
        <f t="shared" si="0"/>
        <v>0</v>
      </c>
      <c r="T19" s="54"/>
      <c r="U19" s="24"/>
      <c r="V19" s="421"/>
      <c r="W19" s="422"/>
      <c r="X19" s="9"/>
      <c r="Y19" s="10"/>
      <c r="Z19" s="21"/>
      <c r="AA19" s="9"/>
      <c r="AB19" s="9"/>
      <c r="AC19" s="9"/>
      <c r="AD19" s="9"/>
      <c r="AE19" s="66"/>
      <c r="AF19" s="14"/>
      <c r="AG19" s="14"/>
      <c r="AH19" s="51"/>
      <c r="AI19" s="9"/>
      <c r="AJ19" s="59"/>
      <c r="AK19" s="15"/>
      <c r="AL19" s="15"/>
      <c r="AM19" s="43"/>
      <c r="AO19" s="59"/>
      <c r="AP19" s="26"/>
      <c r="AQ19" s="15"/>
      <c r="AR19" s="43"/>
    </row>
    <row r="20" spans="1:44" x14ac:dyDescent="0.25">
      <c r="B20" s="50"/>
      <c r="C20" s="14"/>
      <c r="D20" s="14"/>
      <c r="E20" s="52"/>
      <c r="F20" s="14"/>
      <c r="G20" s="51"/>
      <c r="H20" s="5"/>
      <c r="I20" s="59"/>
      <c r="J20" s="15"/>
      <c r="K20" s="414"/>
      <c r="L20" s="15"/>
      <c r="M20" s="43"/>
      <c r="O20" s="35"/>
      <c r="P20" s="36"/>
      <c r="Q20" s="37"/>
      <c r="R20" s="37"/>
      <c r="S20" s="420">
        <f t="shared" si="0"/>
        <v>0</v>
      </c>
      <c r="T20" s="54"/>
      <c r="U20" s="24"/>
      <c r="V20" s="421"/>
      <c r="W20" s="422"/>
      <c r="AE20" s="66"/>
      <c r="AF20" s="14"/>
      <c r="AG20" s="14"/>
      <c r="AH20" s="51"/>
      <c r="AI20" s="9"/>
      <c r="AJ20" s="59"/>
      <c r="AK20" s="15"/>
      <c r="AL20" s="15"/>
      <c r="AM20" s="43"/>
      <c r="AO20" s="59"/>
      <c r="AP20" s="26"/>
      <c r="AQ20" s="15"/>
      <c r="AR20" s="43"/>
    </row>
    <row r="21" spans="1:44" x14ac:dyDescent="0.25">
      <c r="B21" s="42"/>
      <c r="C21" s="15"/>
      <c r="D21" s="15"/>
      <c r="E21" s="15"/>
      <c r="F21" s="15"/>
      <c r="G21" s="43"/>
      <c r="H21" s="5"/>
      <c r="I21" s="59"/>
      <c r="J21" s="15"/>
      <c r="K21" s="414"/>
      <c r="L21" s="15"/>
      <c r="M21" s="43"/>
      <c r="O21" s="35"/>
      <c r="P21" s="36"/>
      <c r="Q21" s="37"/>
      <c r="R21" s="37"/>
      <c r="S21" s="420">
        <f t="shared" si="0"/>
        <v>0</v>
      </c>
      <c r="T21" s="54"/>
      <c r="U21" s="24"/>
      <c r="V21" s="421"/>
      <c r="W21" s="422"/>
      <c r="X21" s="9"/>
      <c r="Y21" s="10"/>
      <c r="Z21" s="21"/>
      <c r="AA21" s="9"/>
      <c r="AB21" s="9"/>
      <c r="AC21" s="9"/>
      <c r="AD21" s="9"/>
      <c r="AE21" s="66"/>
      <c r="AF21" s="14"/>
      <c r="AG21" s="14"/>
      <c r="AH21" s="51"/>
      <c r="AI21" s="9"/>
      <c r="AJ21" s="59"/>
      <c r="AK21" s="15"/>
      <c r="AL21" s="15"/>
      <c r="AM21" s="43"/>
      <c r="AO21" s="59"/>
      <c r="AP21" s="26"/>
      <c r="AQ21" s="15"/>
      <c r="AR21" s="43"/>
    </row>
    <row r="22" spans="1:44" x14ac:dyDescent="0.25">
      <c r="B22" s="42"/>
      <c r="C22" s="15"/>
      <c r="D22" s="15"/>
      <c r="E22" s="15"/>
      <c r="F22" s="15"/>
      <c r="G22" s="43"/>
      <c r="I22" s="42"/>
      <c r="J22" s="15"/>
      <c r="K22" s="414"/>
      <c r="L22" s="15"/>
      <c r="M22" s="43"/>
      <c r="O22" s="35"/>
      <c r="P22" s="36"/>
      <c r="Q22" s="37"/>
      <c r="R22" s="37"/>
      <c r="S22" s="420">
        <f t="shared" si="0"/>
        <v>0</v>
      </c>
      <c r="T22" s="54"/>
      <c r="U22" s="26"/>
      <c r="V22" s="421"/>
      <c r="W22" s="422"/>
      <c r="X22" s="9"/>
      <c r="Y22" s="10"/>
      <c r="Z22" s="21"/>
      <c r="AA22" s="9"/>
      <c r="AB22" s="9"/>
      <c r="AC22" s="9"/>
      <c r="AD22" s="9"/>
      <c r="AE22" s="66"/>
      <c r="AF22" s="14"/>
      <c r="AG22" s="14"/>
      <c r="AH22" s="51"/>
      <c r="AI22" s="9"/>
      <c r="AJ22" s="59"/>
      <c r="AK22" s="15"/>
      <c r="AL22" s="15"/>
      <c r="AM22" s="43"/>
      <c r="AO22" s="59"/>
      <c r="AP22" s="26"/>
      <c r="AQ22" s="15"/>
      <c r="AR22" s="43"/>
    </row>
    <row r="23" spans="1:44" x14ac:dyDescent="0.25">
      <c r="B23" s="42"/>
      <c r="C23" s="15"/>
      <c r="D23" s="15"/>
      <c r="E23" s="15"/>
      <c r="F23" s="15"/>
      <c r="G23" s="43"/>
      <c r="I23" s="42"/>
      <c r="J23" s="15"/>
      <c r="K23" s="414"/>
      <c r="L23" s="15"/>
      <c r="M23" s="43"/>
      <c r="O23" s="35"/>
      <c r="P23" s="36"/>
      <c r="Q23" s="37"/>
      <c r="R23" s="37"/>
      <c r="S23" s="420">
        <f t="shared" si="0"/>
        <v>0</v>
      </c>
      <c r="T23" s="54"/>
      <c r="U23" s="24"/>
      <c r="V23" s="421"/>
      <c r="W23" s="422"/>
      <c r="X23" s="9"/>
      <c r="Y23" s="10"/>
      <c r="Z23" s="21"/>
      <c r="AA23" s="9"/>
      <c r="AB23" s="9"/>
      <c r="AC23" s="9"/>
      <c r="AD23" s="9"/>
      <c r="AE23" s="66"/>
      <c r="AF23" s="14"/>
      <c r="AG23" s="14"/>
      <c r="AH23" s="51"/>
      <c r="AI23" s="9"/>
      <c r="AJ23" s="59"/>
      <c r="AK23" s="15"/>
      <c r="AL23" s="15"/>
      <c r="AM23" s="43"/>
      <c r="AO23" s="59"/>
      <c r="AP23" s="26"/>
      <c r="AQ23" s="15"/>
      <c r="AR23" s="43"/>
    </row>
    <row r="24" spans="1:44" x14ac:dyDescent="0.25">
      <c r="B24" s="42"/>
      <c r="C24" s="15"/>
      <c r="D24" s="15"/>
      <c r="E24" s="15"/>
      <c r="F24" s="15"/>
      <c r="G24" s="43"/>
      <c r="I24" s="42"/>
      <c r="J24" s="15"/>
      <c r="K24" s="414"/>
      <c r="L24" s="15"/>
      <c r="M24" s="43"/>
      <c r="O24" s="23"/>
      <c r="P24" s="24"/>
      <c r="Q24" s="14"/>
      <c r="R24" s="14"/>
      <c r="S24" s="420">
        <f t="shared" si="0"/>
        <v>0</v>
      </c>
      <c r="T24" s="54"/>
      <c r="U24" s="24"/>
      <c r="V24" s="421"/>
      <c r="W24" s="422"/>
      <c r="X24" s="9"/>
      <c r="Y24" s="10"/>
      <c r="Z24" s="21"/>
      <c r="AA24" s="9"/>
      <c r="AB24" s="9"/>
      <c r="AC24" s="9"/>
      <c r="AD24" s="9"/>
      <c r="AE24" s="66"/>
      <c r="AF24" s="14"/>
      <c r="AG24" s="14"/>
      <c r="AH24" s="51"/>
      <c r="AI24" s="9"/>
      <c r="AJ24" s="59"/>
      <c r="AK24" s="15"/>
      <c r="AL24" s="15"/>
      <c r="AM24" s="43"/>
      <c r="AO24" s="59"/>
      <c r="AP24" s="26"/>
      <c r="AQ24" s="15"/>
      <c r="AR24" s="43"/>
    </row>
    <row r="25" spans="1:44" x14ac:dyDescent="0.25">
      <c r="B25" s="42"/>
      <c r="C25" s="15"/>
      <c r="D25" s="15"/>
      <c r="E25" s="15"/>
      <c r="F25" s="15"/>
      <c r="G25" s="43"/>
      <c r="I25" s="42"/>
      <c r="J25" s="15"/>
      <c r="K25" s="414"/>
      <c r="L25" s="15"/>
      <c r="M25" s="43"/>
      <c r="O25" s="23"/>
      <c r="P25" s="24"/>
      <c r="Q25" s="14"/>
      <c r="R25" s="14"/>
      <c r="S25" s="420">
        <f t="shared" si="0"/>
        <v>0</v>
      </c>
      <c r="T25" s="54"/>
      <c r="U25" s="24"/>
      <c r="V25" s="421"/>
      <c r="W25" s="422"/>
      <c r="X25" s="9"/>
      <c r="Y25" s="10"/>
      <c r="Z25" s="21"/>
      <c r="AA25" s="9"/>
      <c r="AB25" s="9"/>
      <c r="AC25" s="9"/>
      <c r="AD25" s="9"/>
      <c r="AE25" s="66"/>
      <c r="AF25" s="14"/>
      <c r="AG25" s="14"/>
      <c r="AH25" s="51"/>
      <c r="AI25" s="9"/>
      <c r="AJ25" s="59"/>
      <c r="AK25" s="15"/>
      <c r="AL25" s="15"/>
      <c r="AM25" s="43"/>
      <c r="AO25" s="59"/>
      <c r="AP25" s="26"/>
      <c r="AQ25" s="15"/>
      <c r="AR25" s="43"/>
    </row>
    <row r="26" spans="1:44" x14ac:dyDescent="0.25">
      <c r="B26" s="42"/>
      <c r="C26" s="15"/>
      <c r="D26" s="15"/>
      <c r="E26" s="15"/>
      <c r="F26" s="15"/>
      <c r="G26" s="43"/>
      <c r="I26" s="42"/>
      <c r="J26" s="15"/>
      <c r="K26" s="414"/>
      <c r="L26" s="15"/>
      <c r="M26" s="43"/>
      <c r="O26" s="23"/>
      <c r="P26" s="24"/>
      <c r="Q26" s="14"/>
      <c r="R26" s="14"/>
      <c r="S26" s="420">
        <f t="shared" si="0"/>
        <v>0</v>
      </c>
      <c r="T26" s="54"/>
      <c r="U26" s="24"/>
      <c r="V26" s="421"/>
      <c r="W26" s="422"/>
      <c r="X26" s="9"/>
      <c r="Y26" s="10"/>
      <c r="Z26" s="21"/>
      <c r="AA26" s="9"/>
      <c r="AB26" s="9"/>
      <c r="AC26" s="9"/>
      <c r="AD26" s="9"/>
      <c r="AE26" s="66"/>
      <c r="AF26" s="14"/>
      <c r="AG26" s="14"/>
      <c r="AH26" s="51"/>
      <c r="AI26" s="9"/>
      <c r="AJ26" s="59"/>
      <c r="AK26" s="15"/>
      <c r="AL26" s="15"/>
      <c r="AM26" s="43"/>
      <c r="AO26" s="59"/>
      <c r="AP26" s="26"/>
      <c r="AQ26" s="15"/>
      <c r="AR26" s="43"/>
    </row>
    <row r="27" spans="1:44" x14ac:dyDescent="0.25">
      <c r="B27" s="44"/>
      <c r="C27" s="45"/>
      <c r="D27" s="45"/>
      <c r="E27" s="45"/>
      <c r="F27" s="45"/>
      <c r="G27" s="46"/>
      <c r="I27" s="42"/>
      <c r="J27" s="15"/>
      <c r="K27" s="414"/>
      <c r="L27" s="15"/>
      <c r="M27" s="43"/>
      <c r="O27" s="23"/>
      <c r="P27" s="24"/>
      <c r="Q27" s="14"/>
      <c r="R27" s="14"/>
      <c r="S27" s="420">
        <f t="shared" si="0"/>
        <v>0</v>
      </c>
      <c r="T27" s="54"/>
      <c r="U27" s="24"/>
      <c r="V27" s="421"/>
      <c r="W27" s="422"/>
      <c r="X27" s="9"/>
      <c r="Y27" s="10"/>
      <c r="Z27" s="21"/>
      <c r="AA27" s="9"/>
      <c r="AB27" s="9"/>
      <c r="AC27" s="9"/>
      <c r="AD27" s="9"/>
      <c r="AE27" s="66"/>
      <c r="AF27" s="14"/>
      <c r="AG27" s="14"/>
      <c r="AH27" s="51"/>
      <c r="AI27" s="9"/>
      <c r="AJ27" s="59"/>
      <c r="AK27" s="15"/>
      <c r="AL27" s="15"/>
      <c r="AM27" s="43"/>
      <c r="AO27" s="59"/>
      <c r="AP27" s="26"/>
      <c r="AQ27" s="15"/>
      <c r="AR27" s="43"/>
    </row>
    <row r="28" spans="1:44" x14ac:dyDescent="0.25">
      <c r="I28" s="42"/>
      <c r="J28" s="15"/>
      <c r="K28" s="414"/>
      <c r="L28" s="15"/>
      <c r="M28" s="43"/>
      <c r="O28" s="23"/>
      <c r="P28" s="24"/>
      <c r="Q28" s="14"/>
      <c r="R28" s="14"/>
      <c r="S28" s="420">
        <f t="shared" si="0"/>
        <v>0</v>
      </c>
      <c r="T28" s="54"/>
      <c r="U28" s="24"/>
      <c r="V28" s="421"/>
      <c r="W28" s="422"/>
      <c r="X28" s="9"/>
      <c r="Y28" s="10"/>
      <c r="Z28" s="21"/>
      <c r="AA28" s="9"/>
      <c r="AB28" s="9"/>
      <c r="AC28" s="9"/>
      <c r="AD28" s="9"/>
      <c r="AE28" s="66"/>
      <c r="AF28" s="14"/>
      <c r="AG28" s="14"/>
      <c r="AH28" s="51"/>
      <c r="AI28" s="9"/>
      <c r="AJ28" s="59"/>
      <c r="AK28" s="15"/>
      <c r="AL28" s="15"/>
      <c r="AM28" s="43"/>
      <c r="AO28" s="59"/>
      <c r="AP28" s="26"/>
      <c r="AQ28" s="15"/>
      <c r="AR28" s="43"/>
    </row>
    <row r="29" spans="1:44" x14ac:dyDescent="0.25">
      <c r="A29" s="1" t="s">
        <v>647</v>
      </c>
      <c r="B29" s="39" t="str" cm="1">
        <f t="array" ref="B29">IFERROR(_xlfn.CHOOSECOLS(_xlfn._xlws.FILTER(SpaceUT!E5:Y22,SpaceUT!Q5:Q22&gt;0,""),1,13,18,19,20,21),"")</f>
        <v/>
      </c>
      <c r="C29" s="40"/>
      <c r="D29" s="40"/>
      <c r="E29" s="40"/>
      <c r="F29" s="40"/>
      <c r="G29" s="41"/>
      <c r="I29" s="42"/>
      <c r="J29" s="15"/>
      <c r="K29" s="414"/>
      <c r="L29" s="15"/>
      <c r="M29" s="43"/>
      <c r="O29" s="23"/>
      <c r="P29" s="24"/>
      <c r="Q29" s="14"/>
      <c r="R29" s="14"/>
      <c r="S29" s="420">
        <f t="shared" si="0"/>
        <v>0</v>
      </c>
      <c r="T29" s="54"/>
      <c r="U29" s="24"/>
      <c r="V29" s="421"/>
      <c r="W29" s="422"/>
      <c r="X29" s="9"/>
      <c r="Y29" s="10"/>
      <c r="Z29" s="21"/>
      <c r="AA29" s="9"/>
      <c r="AB29" s="9"/>
      <c r="AC29" s="9"/>
      <c r="AD29" s="9"/>
      <c r="AE29" s="66"/>
      <c r="AF29" s="14"/>
      <c r="AG29" s="14"/>
      <c r="AH29" s="51"/>
      <c r="AI29" s="9"/>
      <c r="AJ29" s="59"/>
      <c r="AK29" s="15"/>
      <c r="AL29" s="15"/>
      <c r="AM29" s="43"/>
      <c r="AO29" s="59"/>
      <c r="AP29" s="26"/>
      <c r="AQ29" s="15"/>
      <c r="AR29" s="43"/>
    </row>
    <row r="30" spans="1:44" x14ac:dyDescent="0.25">
      <c r="B30" s="42"/>
      <c r="C30" s="15"/>
      <c r="D30" s="15"/>
      <c r="E30" s="15"/>
      <c r="F30" s="15"/>
      <c r="G30" s="43"/>
      <c r="I30" s="42"/>
      <c r="J30" s="15"/>
      <c r="K30" s="414"/>
      <c r="L30" s="15"/>
      <c r="M30" s="43"/>
      <c r="O30" s="23"/>
      <c r="P30" s="24"/>
      <c r="Q30" s="14"/>
      <c r="R30" s="14"/>
      <c r="S30" s="420">
        <f t="shared" si="0"/>
        <v>0</v>
      </c>
      <c r="T30" s="54"/>
      <c r="U30" s="24"/>
      <c r="V30" s="421"/>
      <c r="W30" s="422"/>
      <c r="AE30" s="42"/>
      <c r="AF30" s="15"/>
      <c r="AG30" s="15"/>
      <c r="AH30" s="43"/>
      <c r="AJ30" s="59"/>
      <c r="AK30" s="15"/>
      <c r="AL30" s="15"/>
      <c r="AM30" s="43"/>
      <c r="AO30" s="59"/>
      <c r="AP30" s="26"/>
      <c r="AQ30" s="15"/>
      <c r="AR30" s="43"/>
    </row>
    <row r="31" spans="1:44" x14ac:dyDescent="0.25">
      <c r="B31" s="42"/>
      <c r="C31" s="15"/>
      <c r="D31" s="15"/>
      <c r="E31" s="15"/>
      <c r="F31" s="15"/>
      <c r="G31" s="43"/>
      <c r="I31" s="42"/>
      <c r="J31" s="15"/>
      <c r="K31" s="414"/>
      <c r="L31" s="15"/>
      <c r="M31" s="43"/>
      <c r="O31" s="23"/>
      <c r="P31" s="24"/>
      <c r="Q31" s="14"/>
      <c r="R31" s="14"/>
      <c r="S31" s="420">
        <f t="shared" si="0"/>
        <v>0</v>
      </c>
      <c r="T31" s="54"/>
      <c r="U31" s="24"/>
      <c r="V31" s="421"/>
      <c r="W31" s="422"/>
      <c r="AE31" s="44"/>
      <c r="AF31" s="45"/>
      <c r="AG31" s="45"/>
      <c r="AH31" s="46"/>
      <c r="AJ31" s="60"/>
      <c r="AK31" s="45"/>
      <c r="AL31" s="45"/>
      <c r="AM31" s="46"/>
      <c r="AO31" s="60"/>
      <c r="AP31" s="61"/>
      <c r="AQ31" s="45"/>
      <c r="AR31" s="46"/>
    </row>
    <row r="32" spans="1:44" x14ac:dyDescent="0.25">
      <c r="B32" s="42"/>
      <c r="C32" s="15"/>
      <c r="D32" s="15"/>
      <c r="E32" s="15"/>
      <c r="F32" s="15"/>
      <c r="G32" s="43"/>
      <c r="I32" s="42"/>
      <c r="J32" s="15"/>
      <c r="K32" s="414"/>
      <c r="L32" s="15"/>
      <c r="M32" s="43"/>
      <c r="O32" s="25"/>
      <c r="P32" s="26"/>
      <c r="Q32" s="15"/>
      <c r="R32" s="15"/>
      <c r="S32" s="420">
        <f t="shared" ref="S32:S95" si="1">IFERROR(TEXT(TIMEVALUE(LEFT(P32,8)),"hh:mm")+O32,O32)</f>
        <v>0</v>
      </c>
      <c r="T32" s="54"/>
      <c r="U32" s="26"/>
      <c r="V32" s="421"/>
      <c r="W32" s="422"/>
      <c r="AE32" s="15"/>
      <c r="AF32" s="15"/>
      <c r="AG32" s="15"/>
      <c r="AH32" s="15"/>
      <c r="AI32" s="15"/>
      <c r="AJ32" s="54"/>
      <c r="AK32" s="15"/>
      <c r="AL32" s="15"/>
      <c r="AM32" s="15"/>
      <c r="AN32" s="15"/>
      <c r="AO32" s="54"/>
      <c r="AP32" s="26"/>
      <c r="AQ32" s="15"/>
      <c r="AR32" s="15"/>
    </row>
    <row r="33" spans="1:53" x14ac:dyDescent="0.25">
      <c r="B33" s="42"/>
      <c r="C33" s="15"/>
      <c r="D33" s="15"/>
      <c r="E33" s="15"/>
      <c r="F33" s="15"/>
      <c r="G33" s="43"/>
      <c r="I33" s="42"/>
      <c r="J33" s="15"/>
      <c r="K33" s="414"/>
      <c r="L33" s="15"/>
      <c r="M33" s="43"/>
      <c r="O33" s="25"/>
      <c r="P33" s="26"/>
      <c r="Q33" s="15"/>
      <c r="R33" s="15"/>
      <c r="S33" s="420">
        <f t="shared" si="1"/>
        <v>0</v>
      </c>
      <c r="T33" s="54"/>
      <c r="U33" s="26"/>
      <c r="V33" s="421"/>
      <c r="W33" s="422"/>
      <c r="AE33" s="15"/>
      <c r="AF33" s="15"/>
      <c r="AG33" s="15"/>
      <c r="AH33" s="15"/>
      <c r="AI33" s="15"/>
      <c r="AJ33" s="54"/>
      <c r="AK33" s="15"/>
      <c r="AL33" s="15"/>
      <c r="AM33" s="15"/>
      <c r="AN33" s="15"/>
      <c r="AO33" s="54"/>
      <c r="AP33" s="26"/>
      <c r="AQ33" s="15"/>
      <c r="AR33" s="15"/>
    </row>
    <row r="34" spans="1:53" x14ac:dyDescent="0.25">
      <c r="B34" s="42"/>
      <c r="C34" s="15"/>
      <c r="D34" s="15"/>
      <c r="E34" s="15"/>
      <c r="F34" s="15"/>
      <c r="G34" s="43"/>
      <c r="I34" s="42"/>
      <c r="J34" s="15"/>
      <c r="K34" s="414"/>
      <c r="L34" s="15"/>
      <c r="M34" s="43"/>
      <c r="O34" s="25"/>
      <c r="P34" s="26"/>
      <c r="Q34" s="15"/>
      <c r="R34" s="15"/>
      <c r="S34" s="420">
        <f t="shared" si="1"/>
        <v>0</v>
      </c>
      <c r="T34" s="54"/>
      <c r="U34" s="26"/>
      <c r="V34" s="15"/>
      <c r="W34" s="43"/>
      <c r="AD34" s="1" t="s">
        <v>644</v>
      </c>
      <c r="AE34" s="58" t="str" cm="1">
        <f t="array" ref="AE34">IFERROR(_xlfn.CHOOSECOLS(_xlfn._xlws.FILTER('SpaceCA (2)'!E5:AE45,('SpaceCA (2)'!R5:R45&gt;0),""),15,16, 14,1),"")</f>
        <v/>
      </c>
      <c r="AF34" s="63"/>
      <c r="AG34" s="40"/>
      <c r="AH34" s="41"/>
      <c r="AJ34" s="39" t="str" cm="1">
        <f t="array" ref="AJ34">IFERROR(_xlfn.CHOOSECOLS(_xlfn._xlws.FILTER('SpaceCA (2)'!E5:AE45,('SpaceCA (2)'!U5:U45&gt;0),""),18,19,17,1),"")</f>
        <v/>
      </c>
      <c r="AK34" s="40"/>
      <c r="AL34" s="64"/>
      <c r="AM34" s="41"/>
      <c r="AO34" s="39" t="str" cm="1">
        <f t="array" ref="AO34">IFERROR(_xlfn.CHOOSECOLS(_xlfn._xlws.FILTER('SpaceCA (2)'!E5:AE45,('SpaceCA (2)'!X5:X45&gt;0),""),21,22,20,1),"")</f>
        <v/>
      </c>
      <c r="AP34" s="40"/>
      <c r="AQ34" s="64"/>
      <c r="AR34" s="41"/>
    </row>
    <row r="35" spans="1:53" x14ac:dyDescent="0.25">
      <c r="B35" s="42"/>
      <c r="C35" s="15"/>
      <c r="D35" s="15"/>
      <c r="E35" s="15"/>
      <c r="F35" s="15"/>
      <c r="G35" s="43"/>
      <c r="I35" s="42"/>
      <c r="J35" s="15"/>
      <c r="K35" s="414"/>
      <c r="L35" s="15"/>
      <c r="M35" s="43"/>
      <c r="O35" s="415"/>
      <c r="P35" s="61"/>
      <c r="Q35" s="45"/>
      <c r="R35" s="45"/>
      <c r="S35" s="420">
        <f t="shared" si="1"/>
        <v>0</v>
      </c>
      <c r="T35" s="54"/>
      <c r="U35" s="26"/>
      <c r="V35" s="15"/>
      <c r="W35" s="43"/>
      <c r="AE35" s="59"/>
      <c r="AF35" s="26"/>
      <c r="AG35" s="15"/>
      <c r="AH35" s="43"/>
      <c r="AJ35" s="42"/>
      <c r="AK35" s="15"/>
      <c r="AL35" s="54"/>
      <c r="AM35" s="43"/>
      <c r="AO35" s="42"/>
      <c r="AP35" s="15"/>
      <c r="AQ35" s="54"/>
      <c r="AR35" s="43"/>
    </row>
    <row r="36" spans="1:53" x14ac:dyDescent="0.25">
      <c r="B36" s="42"/>
      <c r="C36" s="15"/>
      <c r="D36" s="15"/>
      <c r="E36" s="15"/>
      <c r="F36" s="15"/>
      <c r="G36" s="43"/>
      <c r="I36" s="42"/>
      <c r="J36" s="15"/>
      <c r="K36" s="414"/>
      <c r="L36" s="15"/>
      <c r="M36" s="43"/>
      <c r="O36" s="25" t="e" cm="1" vm="2">
        <f t="array" ref="O36">_xlfn._xlws.FILTER(_xlfn.VSTACK(O5:R11,T5:W11,Y5:AB7,AE5:AH132,AJ5:AM132,AO5:AR132),_xlfn.VSTACK(Q5:Q11,V5:V11,AA5:AA7,AG5:AG132,AL5:AL132,AQ5:AQ132)&lt;&gt;0)</f>
        <v>#VALUE!</v>
      </c>
      <c r="P36" s="26"/>
      <c r="Q36" s="15"/>
      <c r="R36" s="15"/>
      <c r="S36" s="420" t="e" vm="1">
        <f t="shared" si="1"/>
        <v>#VALUE!</v>
      </c>
      <c r="T36" s="54"/>
      <c r="U36" s="26"/>
      <c r="V36" s="15"/>
      <c r="W36" s="43"/>
      <c r="Y36" s="1"/>
      <c r="Z36" s="1"/>
      <c r="AE36" s="59"/>
      <c r="AF36" s="26"/>
      <c r="AG36" s="15"/>
      <c r="AH36" s="43"/>
      <c r="AJ36" s="42"/>
      <c r="AK36" s="15"/>
      <c r="AL36" s="54"/>
      <c r="AM36" s="43"/>
      <c r="AO36" s="42"/>
      <c r="AP36" s="15"/>
      <c r="AQ36" s="54"/>
      <c r="AR36" s="43"/>
    </row>
    <row r="37" spans="1:53" x14ac:dyDescent="0.25">
      <c r="B37" s="42"/>
      <c r="C37" s="15"/>
      <c r="D37" s="15"/>
      <c r="E37" s="15"/>
      <c r="F37" s="15"/>
      <c r="G37" s="43"/>
      <c r="I37" s="42"/>
      <c r="J37" s="15"/>
      <c r="K37" s="414"/>
      <c r="L37" s="15"/>
      <c r="M37" s="43"/>
      <c r="O37" s="25"/>
      <c r="P37" s="26"/>
      <c r="Q37" s="15"/>
      <c r="R37" s="15"/>
      <c r="S37" s="420">
        <f t="shared" si="1"/>
        <v>0</v>
      </c>
      <c r="T37" s="54"/>
      <c r="U37" s="26"/>
      <c r="V37" s="15"/>
      <c r="W37" s="43"/>
      <c r="Y37" s="1"/>
      <c r="Z37" s="1"/>
      <c r="AE37" s="59"/>
      <c r="AF37" s="26"/>
      <c r="AG37" s="15"/>
      <c r="AH37" s="43"/>
      <c r="AJ37" s="42"/>
      <c r="AK37" s="15"/>
      <c r="AL37" s="54"/>
      <c r="AM37" s="43"/>
      <c r="AO37" s="42"/>
      <c r="AP37" s="15"/>
      <c r="AQ37" s="54"/>
      <c r="AR37" s="43"/>
    </row>
    <row r="38" spans="1:53" x14ac:dyDescent="0.25">
      <c r="B38" s="42"/>
      <c r="C38" s="15"/>
      <c r="D38" s="15"/>
      <c r="E38" s="15"/>
      <c r="F38" s="15"/>
      <c r="G38" s="43"/>
      <c r="I38" s="42"/>
      <c r="J38" s="15"/>
      <c r="K38" s="414"/>
      <c r="L38" s="15"/>
      <c r="M38" s="43"/>
      <c r="O38" s="25"/>
      <c r="P38" s="26"/>
      <c r="Q38" s="15"/>
      <c r="R38" s="15"/>
      <c r="S38" s="420">
        <f t="shared" si="1"/>
        <v>0</v>
      </c>
      <c r="T38" s="54"/>
      <c r="U38" s="15"/>
      <c r="V38" s="15"/>
      <c r="W38" s="43"/>
      <c r="Y38" s="1"/>
      <c r="Z38" s="1"/>
      <c r="AE38" s="59"/>
      <c r="AF38" s="26"/>
      <c r="AG38" s="15"/>
      <c r="AH38" s="43"/>
      <c r="AJ38" s="42"/>
      <c r="AK38" s="15"/>
      <c r="AL38" s="54"/>
      <c r="AM38" s="43"/>
      <c r="AO38" s="42"/>
      <c r="AP38" s="15"/>
      <c r="AQ38" s="54"/>
      <c r="AR38" s="43"/>
    </row>
    <row r="39" spans="1:53" x14ac:dyDescent="0.25">
      <c r="B39" s="42"/>
      <c r="C39" s="15"/>
      <c r="D39" s="15"/>
      <c r="E39" s="15"/>
      <c r="F39" s="15"/>
      <c r="G39" s="43"/>
      <c r="I39" s="42"/>
      <c r="J39" s="15"/>
      <c r="K39" s="414"/>
      <c r="L39" s="15"/>
      <c r="M39" s="43"/>
      <c r="O39" s="25"/>
      <c r="P39" s="26"/>
      <c r="Q39" s="15"/>
      <c r="R39" s="15"/>
      <c r="S39" s="420">
        <f t="shared" si="1"/>
        <v>0</v>
      </c>
      <c r="T39" s="54"/>
      <c r="U39" s="15"/>
      <c r="V39" s="15"/>
      <c r="W39" s="43"/>
      <c r="Y39" s="1"/>
      <c r="Z39" s="1"/>
      <c r="AE39" s="59"/>
      <c r="AF39" s="26"/>
      <c r="AG39" s="15"/>
      <c r="AH39" s="43"/>
      <c r="AJ39" s="42"/>
      <c r="AK39" s="15"/>
      <c r="AL39" s="54"/>
      <c r="AM39" s="43"/>
      <c r="AO39" s="42"/>
      <c r="AP39" s="15"/>
      <c r="AQ39" s="54"/>
      <c r="AR39" s="43"/>
      <c r="AV39" s="1"/>
      <c r="BA39" s="1"/>
    </row>
    <row r="40" spans="1:53" x14ac:dyDescent="0.25">
      <c r="B40" s="42"/>
      <c r="C40" s="15"/>
      <c r="D40" s="15"/>
      <c r="E40" s="15"/>
      <c r="F40" s="15"/>
      <c r="G40" s="43"/>
      <c r="I40" s="42"/>
      <c r="J40" s="15"/>
      <c r="K40" s="414"/>
      <c r="L40" s="15"/>
      <c r="M40" s="43"/>
      <c r="O40" s="25"/>
      <c r="P40" s="26"/>
      <c r="Q40" s="15"/>
      <c r="R40" s="15"/>
      <c r="S40" s="420">
        <f t="shared" si="1"/>
        <v>0</v>
      </c>
      <c r="T40" s="54"/>
      <c r="U40" s="15"/>
      <c r="V40" s="15"/>
      <c r="W40" s="43"/>
      <c r="Y40" s="1"/>
      <c r="Z40" s="1"/>
      <c r="AE40" s="59"/>
      <c r="AF40" s="26"/>
      <c r="AG40" s="15"/>
      <c r="AH40" s="43"/>
      <c r="AJ40" s="42"/>
      <c r="AK40" s="15"/>
      <c r="AL40" s="54"/>
      <c r="AM40" s="43"/>
      <c r="AO40" s="42"/>
      <c r="AP40" s="15"/>
      <c r="AQ40" s="54"/>
      <c r="AR40" s="43"/>
      <c r="AV40" s="1"/>
      <c r="BA40" s="1"/>
    </row>
    <row r="41" spans="1:53" x14ac:dyDescent="0.25">
      <c r="B41" s="42"/>
      <c r="C41" s="15"/>
      <c r="D41" s="15"/>
      <c r="E41" s="15"/>
      <c r="F41" s="15"/>
      <c r="G41" s="43"/>
      <c r="I41" s="42"/>
      <c r="J41" s="15"/>
      <c r="K41" s="414"/>
      <c r="L41" s="15"/>
      <c r="M41" s="43"/>
      <c r="O41" s="25"/>
      <c r="P41" s="26"/>
      <c r="Q41" s="15"/>
      <c r="R41" s="15"/>
      <c r="S41" s="420">
        <f t="shared" si="1"/>
        <v>0</v>
      </c>
      <c r="T41" s="54"/>
      <c r="U41" s="15"/>
      <c r="V41" s="15"/>
      <c r="W41" s="43"/>
      <c r="Y41" s="1"/>
      <c r="Z41" s="1"/>
      <c r="AE41" s="59"/>
      <c r="AF41" s="26"/>
      <c r="AG41" s="15"/>
      <c r="AH41" s="43"/>
      <c r="AJ41" s="42"/>
      <c r="AK41" s="15"/>
      <c r="AL41" s="54"/>
      <c r="AM41" s="43"/>
      <c r="AO41" s="42"/>
      <c r="AP41" s="15"/>
      <c r="AQ41" s="54"/>
      <c r="AR41" s="43"/>
      <c r="AV41" s="1"/>
      <c r="BA41" s="1"/>
    </row>
    <row r="42" spans="1:53" x14ac:dyDescent="0.25">
      <c r="B42" s="42"/>
      <c r="C42" s="15"/>
      <c r="D42" s="15"/>
      <c r="E42" s="15"/>
      <c r="F42" s="15"/>
      <c r="G42" s="43"/>
      <c r="I42" s="42"/>
      <c r="J42" s="15"/>
      <c r="K42" s="414"/>
      <c r="L42" s="15"/>
      <c r="M42" s="43"/>
      <c r="O42" s="25"/>
      <c r="P42" s="26"/>
      <c r="Q42" s="15"/>
      <c r="R42" s="15"/>
      <c r="S42" s="420">
        <f t="shared" si="1"/>
        <v>0</v>
      </c>
      <c r="T42" s="54"/>
      <c r="U42" s="15"/>
      <c r="V42" s="15"/>
      <c r="W42" s="43"/>
      <c r="Y42" s="1"/>
      <c r="Z42" s="1"/>
      <c r="AE42" s="42"/>
      <c r="AF42" s="15"/>
      <c r="AG42" s="15"/>
      <c r="AH42" s="43"/>
      <c r="AJ42" s="59"/>
      <c r="AK42" s="15"/>
      <c r="AL42" s="15"/>
      <c r="AM42" s="43"/>
      <c r="AO42" s="59"/>
      <c r="AP42" s="26"/>
      <c r="AQ42" s="15"/>
      <c r="AR42" s="43"/>
      <c r="AV42" s="1"/>
      <c r="BA42" s="1"/>
    </row>
    <row r="43" spans="1:53" x14ac:dyDescent="0.25">
      <c r="B43" s="42"/>
      <c r="C43" s="15"/>
      <c r="D43" s="15"/>
      <c r="E43" s="15"/>
      <c r="F43" s="15"/>
      <c r="G43" s="43"/>
      <c r="I43" s="42"/>
      <c r="J43" s="15"/>
      <c r="K43" s="414"/>
      <c r="L43" s="15"/>
      <c r="M43" s="43"/>
      <c r="O43" s="25"/>
      <c r="P43" s="26"/>
      <c r="Q43" s="15"/>
      <c r="R43" s="15"/>
      <c r="S43" s="420">
        <f t="shared" si="1"/>
        <v>0</v>
      </c>
      <c r="T43" s="54"/>
      <c r="U43" s="15"/>
      <c r="V43" s="15"/>
      <c r="W43" s="43"/>
      <c r="Y43" s="1"/>
      <c r="Z43" s="1"/>
      <c r="AE43" s="42"/>
      <c r="AF43" s="15"/>
      <c r="AG43" s="15"/>
      <c r="AH43" s="43"/>
      <c r="AJ43" s="59"/>
      <c r="AK43" s="15"/>
      <c r="AL43" s="15"/>
      <c r="AM43" s="43"/>
      <c r="AO43" s="59"/>
      <c r="AP43" s="26"/>
      <c r="AQ43" s="15"/>
      <c r="AR43" s="43"/>
      <c r="AV43" s="1"/>
      <c r="BA43" s="1"/>
    </row>
    <row r="44" spans="1:53" x14ac:dyDescent="0.25">
      <c r="B44" s="42"/>
      <c r="C44" s="15"/>
      <c r="D44" s="15"/>
      <c r="E44" s="15"/>
      <c r="F44" s="15"/>
      <c r="G44" s="43"/>
      <c r="I44" s="42"/>
      <c r="J44" s="15"/>
      <c r="K44" s="414"/>
      <c r="L44" s="15"/>
      <c r="M44" s="43"/>
      <c r="O44" s="25"/>
      <c r="P44" s="26"/>
      <c r="Q44" s="15"/>
      <c r="R44" s="15"/>
      <c r="S44" s="420">
        <f t="shared" si="1"/>
        <v>0</v>
      </c>
      <c r="T44" s="54"/>
      <c r="U44" s="15"/>
      <c r="V44" s="15"/>
      <c r="W44" s="43"/>
      <c r="Y44" s="1"/>
      <c r="Z44" s="1"/>
      <c r="AE44" s="42"/>
      <c r="AF44" s="15"/>
      <c r="AG44" s="15"/>
      <c r="AH44" s="43"/>
      <c r="AJ44" s="59"/>
      <c r="AK44" s="15"/>
      <c r="AL44" s="15"/>
      <c r="AM44" s="43"/>
      <c r="AO44" s="59"/>
      <c r="AP44" s="26"/>
      <c r="AQ44" s="15"/>
      <c r="AR44" s="43"/>
      <c r="AV44" s="1"/>
      <c r="BA44" s="1"/>
    </row>
    <row r="45" spans="1:53" x14ac:dyDescent="0.25">
      <c r="B45" s="42"/>
      <c r="C45" s="15"/>
      <c r="D45" s="15"/>
      <c r="E45" s="15"/>
      <c r="F45" s="15"/>
      <c r="G45" s="43"/>
      <c r="I45" s="42"/>
      <c r="J45" s="15"/>
      <c r="K45" s="414"/>
      <c r="L45" s="15"/>
      <c r="M45" s="43"/>
      <c r="O45" s="25"/>
      <c r="P45" s="26"/>
      <c r="Q45" s="15"/>
      <c r="R45" s="15"/>
      <c r="S45" s="420">
        <f t="shared" si="1"/>
        <v>0</v>
      </c>
      <c r="T45" s="54"/>
      <c r="U45" s="15"/>
      <c r="V45" s="15"/>
      <c r="W45" s="43"/>
      <c r="Y45" s="1"/>
      <c r="Z45" s="1"/>
      <c r="AE45" s="42"/>
      <c r="AF45" s="15"/>
      <c r="AG45" s="15"/>
      <c r="AH45" s="43"/>
      <c r="AJ45" s="59"/>
      <c r="AK45" s="15"/>
      <c r="AL45" s="15"/>
      <c r="AM45" s="43"/>
      <c r="AO45" s="59"/>
      <c r="AP45" s="26"/>
      <c r="AQ45" s="15"/>
      <c r="AR45" s="43"/>
      <c r="AV45" s="1"/>
      <c r="BA45" s="1"/>
    </row>
    <row r="46" spans="1:53" x14ac:dyDescent="0.25">
      <c r="B46" s="44"/>
      <c r="C46" s="45"/>
      <c r="D46" s="45"/>
      <c r="E46" s="45"/>
      <c r="F46" s="45"/>
      <c r="G46" s="46"/>
      <c r="I46" s="42"/>
      <c r="J46" s="15"/>
      <c r="K46" s="414"/>
      <c r="L46" s="15"/>
      <c r="M46" s="43"/>
      <c r="O46" s="25"/>
      <c r="P46" s="26"/>
      <c r="Q46" s="15"/>
      <c r="R46" s="15"/>
      <c r="S46" s="420">
        <f t="shared" si="1"/>
        <v>0</v>
      </c>
      <c r="T46" s="54"/>
      <c r="U46" s="15"/>
      <c r="V46" s="15"/>
      <c r="W46" s="43"/>
      <c r="Y46" s="1"/>
      <c r="Z46" s="1"/>
      <c r="AE46" s="42"/>
      <c r="AF46" s="15"/>
      <c r="AG46" s="15"/>
      <c r="AH46" s="43"/>
      <c r="AJ46" s="59"/>
      <c r="AK46" s="15"/>
      <c r="AL46" s="15"/>
      <c r="AM46" s="43"/>
      <c r="AO46" s="59"/>
      <c r="AP46" s="26"/>
      <c r="AQ46" s="15"/>
      <c r="AR46" s="43"/>
      <c r="AV46" s="1"/>
      <c r="BA46" s="1"/>
    </row>
    <row r="47" spans="1:53" x14ac:dyDescent="0.25">
      <c r="I47" s="42"/>
      <c r="J47" s="15"/>
      <c r="K47" s="414"/>
      <c r="L47" s="15"/>
      <c r="M47" s="43"/>
      <c r="O47" s="25"/>
      <c r="P47" s="26"/>
      <c r="Q47" s="15"/>
      <c r="R47" s="15"/>
      <c r="S47" s="420">
        <f t="shared" si="1"/>
        <v>0</v>
      </c>
      <c r="T47" s="54"/>
      <c r="U47" s="15"/>
      <c r="V47" s="15"/>
      <c r="W47" s="43"/>
      <c r="Y47" s="1"/>
      <c r="Z47" s="1"/>
      <c r="AE47" s="42"/>
      <c r="AF47" s="15"/>
      <c r="AG47" s="15"/>
      <c r="AH47" s="43"/>
      <c r="AJ47" s="59"/>
      <c r="AK47" s="15"/>
      <c r="AL47" s="15"/>
      <c r="AM47" s="43"/>
      <c r="AO47" s="59"/>
      <c r="AP47" s="26"/>
      <c r="AQ47" s="15"/>
      <c r="AR47" s="43"/>
      <c r="AV47" s="1"/>
      <c r="BA47" s="1"/>
    </row>
    <row r="48" spans="1:53" x14ac:dyDescent="0.25">
      <c r="A48" s="1" t="s">
        <v>642</v>
      </c>
      <c r="B48" s="47" t="str" cm="1">
        <f t="array" ref="B48">IFERROR(_xlfn.CHOOSECOLS(_xlfn._xlws.FILTER(SpaceSA!E5:Y21,SpaceSA!Q5:Q21&gt;0,""),1,13,18,19,20,21),"")</f>
        <v/>
      </c>
      <c r="C48" s="48"/>
      <c r="D48" s="48"/>
      <c r="E48" s="48"/>
      <c r="F48" s="48"/>
      <c r="G48" s="49"/>
      <c r="I48" s="42"/>
      <c r="J48" s="15"/>
      <c r="K48" s="414"/>
      <c r="L48" s="15"/>
      <c r="M48" s="43"/>
      <c r="O48" s="25"/>
      <c r="P48" s="26"/>
      <c r="Q48" s="15"/>
      <c r="R48" s="15"/>
      <c r="S48" s="420">
        <f t="shared" si="1"/>
        <v>0</v>
      </c>
      <c r="T48" s="54"/>
      <c r="U48" s="15"/>
      <c r="V48" s="15"/>
      <c r="W48" s="43"/>
      <c r="Y48" s="1"/>
      <c r="Z48" s="1"/>
      <c r="AE48" s="42"/>
      <c r="AF48" s="15"/>
      <c r="AG48" s="15"/>
      <c r="AH48" s="43"/>
      <c r="AJ48" s="59"/>
      <c r="AK48" s="15"/>
      <c r="AL48" s="15"/>
      <c r="AM48" s="43"/>
      <c r="AO48" s="59"/>
      <c r="AP48" s="26"/>
      <c r="AQ48" s="15"/>
      <c r="AR48" s="43"/>
      <c r="AV48" s="1"/>
      <c r="BA48" s="1"/>
    </row>
    <row r="49" spans="2:53" x14ac:dyDescent="0.25">
      <c r="B49" s="42"/>
      <c r="C49" s="15"/>
      <c r="D49" s="15"/>
      <c r="E49" s="15"/>
      <c r="F49" s="15"/>
      <c r="G49" s="43"/>
      <c r="I49" s="42"/>
      <c r="J49" s="15"/>
      <c r="K49" s="414"/>
      <c r="L49" s="15"/>
      <c r="M49" s="43"/>
      <c r="O49" s="25"/>
      <c r="P49" s="26"/>
      <c r="Q49" s="15"/>
      <c r="R49" s="15"/>
      <c r="S49" s="420">
        <f t="shared" si="1"/>
        <v>0</v>
      </c>
      <c r="T49" s="54"/>
      <c r="U49" s="15"/>
      <c r="V49" s="15"/>
      <c r="W49" s="43"/>
      <c r="Y49" s="1"/>
      <c r="Z49" s="1"/>
      <c r="AE49" s="42"/>
      <c r="AF49" s="15"/>
      <c r="AG49" s="15"/>
      <c r="AH49" s="43"/>
      <c r="AJ49" s="59"/>
      <c r="AK49" s="15"/>
      <c r="AL49" s="15"/>
      <c r="AM49" s="43"/>
      <c r="AO49" s="59"/>
      <c r="AP49" s="26"/>
      <c r="AQ49" s="15"/>
      <c r="AR49" s="43"/>
      <c r="AV49" s="1"/>
      <c r="BA49" s="1"/>
    </row>
    <row r="50" spans="2:53" x14ac:dyDescent="0.25">
      <c r="B50" s="42"/>
      <c r="C50" s="15"/>
      <c r="D50" s="15"/>
      <c r="E50" s="15"/>
      <c r="F50" s="15"/>
      <c r="G50" s="43"/>
      <c r="I50" s="42"/>
      <c r="J50" s="15"/>
      <c r="K50" s="414"/>
      <c r="L50" s="15"/>
      <c r="M50" s="43"/>
      <c r="O50" s="25"/>
      <c r="P50" s="26"/>
      <c r="Q50" s="15"/>
      <c r="R50" s="15"/>
      <c r="S50" s="420">
        <f t="shared" si="1"/>
        <v>0</v>
      </c>
      <c r="T50" s="54"/>
      <c r="U50" s="15"/>
      <c r="V50" s="15"/>
      <c r="W50" s="43"/>
      <c r="Y50" s="1"/>
      <c r="Z50" s="1"/>
      <c r="AE50" s="42"/>
      <c r="AF50" s="15"/>
      <c r="AG50" s="15"/>
      <c r="AH50" s="43"/>
      <c r="AJ50" s="59"/>
      <c r="AK50" s="15"/>
      <c r="AL50" s="15"/>
      <c r="AM50" s="43"/>
      <c r="AO50" s="59"/>
      <c r="AP50" s="26"/>
      <c r="AQ50" s="15"/>
      <c r="AR50" s="43"/>
      <c r="AV50" s="1"/>
      <c r="BA50" s="1"/>
    </row>
    <row r="51" spans="2:53" x14ac:dyDescent="0.25">
      <c r="B51" s="42"/>
      <c r="C51" s="15"/>
      <c r="D51" s="15"/>
      <c r="E51" s="15"/>
      <c r="F51" s="15"/>
      <c r="G51" s="43"/>
      <c r="I51" s="42"/>
      <c r="J51" s="15"/>
      <c r="K51" s="414"/>
      <c r="L51" s="15"/>
      <c r="M51" s="43"/>
      <c r="O51" s="25"/>
      <c r="P51" s="26"/>
      <c r="Q51" s="15"/>
      <c r="R51" s="15"/>
      <c r="S51" s="420">
        <f t="shared" si="1"/>
        <v>0</v>
      </c>
      <c r="T51" s="54"/>
      <c r="U51" s="15"/>
      <c r="V51" s="15"/>
      <c r="W51" s="43"/>
      <c r="Y51" s="1"/>
      <c r="Z51" s="1"/>
      <c r="AE51" s="59"/>
      <c r="AF51" s="15"/>
      <c r="AG51" s="15"/>
      <c r="AH51" s="43"/>
      <c r="AJ51" s="59"/>
      <c r="AK51" s="15"/>
      <c r="AL51" s="15"/>
      <c r="AM51" s="43"/>
      <c r="AO51" s="59"/>
      <c r="AP51" s="26"/>
      <c r="AQ51" s="15"/>
      <c r="AR51" s="43"/>
      <c r="AV51" s="1"/>
      <c r="BA51" s="1"/>
    </row>
    <row r="52" spans="2:53" x14ac:dyDescent="0.25">
      <c r="B52" s="42"/>
      <c r="C52" s="15"/>
      <c r="D52" s="15"/>
      <c r="E52" s="15"/>
      <c r="F52" s="15"/>
      <c r="G52" s="43"/>
      <c r="I52" s="42"/>
      <c r="J52" s="15"/>
      <c r="K52" s="414"/>
      <c r="L52" s="15"/>
      <c r="M52" s="43"/>
      <c r="O52" s="25"/>
      <c r="P52" s="26"/>
      <c r="Q52" s="15"/>
      <c r="R52" s="15"/>
      <c r="S52" s="420">
        <f t="shared" si="1"/>
        <v>0</v>
      </c>
      <c r="T52" s="54"/>
      <c r="U52" s="15"/>
      <c r="V52" s="15"/>
      <c r="W52" s="43"/>
      <c r="Y52" s="1"/>
      <c r="Z52" s="1"/>
      <c r="AE52" s="59"/>
      <c r="AF52" s="15"/>
      <c r="AG52" s="15"/>
      <c r="AH52" s="43"/>
      <c r="AJ52" s="59"/>
      <c r="AK52" s="15"/>
      <c r="AL52" s="15"/>
      <c r="AM52" s="43"/>
      <c r="AO52" s="59"/>
      <c r="AP52" s="26"/>
      <c r="AQ52" s="15"/>
      <c r="AR52" s="43"/>
      <c r="AV52" s="1"/>
      <c r="BA52" s="1"/>
    </row>
    <row r="53" spans="2:53" x14ac:dyDescent="0.25">
      <c r="B53" s="42"/>
      <c r="C53" s="15"/>
      <c r="D53" s="15"/>
      <c r="E53" s="15"/>
      <c r="F53" s="15"/>
      <c r="G53" s="43"/>
      <c r="I53" s="59"/>
      <c r="J53" s="15"/>
      <c r="K53" s="414"/>
      <c r="L53" s="15"/>
      <c r="M53" s="43"/>
      <c r="O53" s="25"/>
      <c r="P53" s="26"/>
      <c r="Q53" s="15"/>
      <c r="R53" s="15"/>
      <c r="S53" s="420">
        <f t="shared" si="1"/>
        <v>0</v>
      </c>
      <c r="T53" s="54"/>
      <c r="U53" s="15"/>
      <c r="V53" s="15"/>
      <c r="W53" s="43"/>
      <c r="Y53" s="1"/>
      <c r="Z53" s="1"/>
      <c r="AE53" s="59"/>
      <c r="AF53" s="15"/>
      <c r="AG53" s="15"/>
      <c r="AH53" s="43"/>
      <c r="AJ53" s="59"/>
      <c r="AK53" s="15"/>
      <c r="AL53" s="15"/>
      <c r="AM53" s="43"/>
      <c r="AO53" s="59"/>
      <c r="AP53" s="26"/>
      <c r="AQ53" s="15"/>
      <c r="AR53" s="43"/>
      <c r="AV53" s="1"/>
      <c r="BA53" s="1"/>
    </row>
    <row r="54" spans="2:53" x14ac:dyDescent="0.25">
      <c r="B54" s="42"/>
      <c r="C54" s="15"/>
      <c r="D54" s="15"/>
      <c r="E54" s="15"/>
      <c r="F54" s="15"/>
      <c r="G54" s="43"/>
      <c r="I54" s="59"/>
      <c r="J54" s="15"/>
      <c r="K54" s="414"/>
      <c r="L54" s="15"/>
      <c r="M54" s="43"/>
      <c r="O54" s="25"/>
      <c r="P54" s="26"/>
      <c r="Q54" s="15"/>
      <c r="R54" s="15"/>
      <c r="S54" s="420">
        <f t="shared" si="1"/>
        <v>0</v>
      </c>
      <c r="T54" s="54"/>
      <c r="U54" s="15"/>
      <c r="V54" s="15"/>
      <c r="W54" s="43"/>
      <c r="Y54" s="1"/>
      <c r="Z54" s="1"/>
      <c r="AE54" s="59"/>
      <c r="AF54" s="15"/>
      <c r="AG54" s="15"/>
      <c r="AH54" s="43"/>
      <c r="AJ54" s="59"/>
      <c r="AK54" s="15"/>
      <c r="AL54" s="15"/>
      <c r="AM54" s="43"/>
      <c r="AO54" s="59"/>
      <c r="AP54" s="26"/>
      <c r="AQ54" s="15"/>
      <c r="AR54" s="43"/>
      <c r="AV54" s="1"/>
      <c r="BA54" s="1"/>
    </row>
    <row r="55" spans="2:53" x14ac:dyDescent="0.25">
      <c r="B55" s="42"/>
      <c r="C55" s="15"/>
      <c r="D55" s="15"/>
      <c r="E55" s="15"/>
      <c r="F55" s="15"/>
      <c r="G55" s="43"/>
      <c r="I55" s="59"/>
      <c r="J55" s="15"/>
      <c r="K55" s="414"/>
      <c r="L55" s="15"/>
      <c r="M55" s="43"/>
      <c r="O55" s="25"/>
      <c r="P55" s="26"/>
      <c r="Q55" s="15"/>
      <c r="R55" s="15"/>
      <c r="S55" s="420">
        <f t="shared" si="1"/>
        <v>0</v>
      </c>
      <c r="T55" s="54"/>
      <c r="U55" s="15"/>
      <c r="V55" s="15"/>
      <c r="W55" s="43"/>
      <c r="Y55" s="1"/>
      <c r="Z55" s="1"/>
      <c r="AE55" s="59"/>
      <c r="AF55" s="15"/>
      <c r="AG55" s="15"/>
      <c r="AH55" s="43"/>
      <c r="AJ55" s="59"/>
      <c r="AK55" s="15"/>
      <c r="AL55" s="15"/>
      <c r="AM55" s="43"/>
      <c r="AO55" s="59"/>
      <c r="AP55" s="26"/>
      <c r="AQ55" s="15"/>
      <c r="AR55" s="43"/>
    </row>
    <row r="56" spans="2:53" x14ac:dyDescent="0.25">
      <c r="B56" s="42"/>
      <c r="C56" s="15"/>
      <c r="D56" s="15"/>
      <c r="E56" s="15"/>
      <c r="F56" s="15"/>
      <c r="G56" s="43"/>
      <c r="I56" s="59"/>
      <c r="J56" s="15"/>
      <c r="K56" s="414"/>
      <c r="L56" s="15"/>
      <c r="M56" s="43"/>
      <c r="O56" s="25"/>
      <c r="P56" s="26"/>
      <c r="Q56" s="15"/>
      <c r="R56" s="15"/>
      <c r="S56" s="420">
        <f t="shared" si="1"/>
        <v>0</v>
      </c>
      <c r="T56" s="54"/>
      <c r="U56" s="15"/>
      <c r="V56" s="15"/>
      <c r="W56" s="43"/>
      <c r="Y56" s="1"/>
      <c r="Z56" s="1"/>
      <c r="AE56" s="59"/>
      <c r="AF56" s="15"/>
      <c r="AG56" s="15"/>
      <c r="AH56" s="43"/>
      <c r="AJ56" s="59"/>
      <c r="AK56" s="15"/>
      <c r="AL56" s="15"/>
      <c r="AM56" s="43"/>
      <c r="AO56" s="59"/>
      <c r="AP56" s="26"/>
      <c r="AQ56" s="15"/>
      <c r="AR56" s="43"/>
    </row>
    <row r="57" spans="2:53" x14ac:dyDescent="0.25">
      <c r="B57" s="42"/>
      <c r="C57" s="15"/>
      <c r="D57" s="15"/>
      <c r="E57" s="15"/>
      <c r="F57" s="15"/>
      <c r="G57" s="43"/>
      <c r="I57" s="59"/>
      <c r="J57" s="15"/>
      <c r="K57" s="414"/>
      <c r="L57" s="15"/>
      <c r="M57" s="43"/>
      <c r="O57" s="25"/>
      <c r="P57" s="26"/>
      <c r="Q57" s="15"/>
      <c r="R57" s="15"/>
      <c r="S57" s="420">
        <f t="shared" si="1"/>
        <v>0</v>
      </c>
      <c r="T57" s="54"/>
      <c r="U57" s="15"/>
      <c r="V57" s="15"/>
      <c r="W57" s="43"/>
      <c r="Y57" s="1"/>
      <c r="Z57" s="1"/>
      <c r="AE57" s="59"/>
      <c r="AF57" s="15"/>
      <c r="AG57" s="15"/>
      <c r="AH57" s="43"/>
      <c r="AJ57" s="59"/>
      <c r="AK57" s="15"/>
      <c r="AL57" s="15"/>
      <c r="AM57" s="43"/>
      <c r="AO57" s="59"/>
      <c r="AP57" s="26"/>
      <c r="AQ57" s="15"/>
      <c r="AR57" s="43"/>
    </row>
    <row r="58" spans="2:53" x14ac:dyDescent="0.25">
      <c r="B58" s="42"/>
      <c r="C58" s="15"/>
      <c r="D58" s="15"/>
      <c r="E58" s="15"/>
      <c r="F58" s="15"/>
      <c r="G58" s="43"/>
      <c r="I58" s="59"/>
      <c r="J58" s="15"/>
      <c r="K58" s="414"/>
      <c r="L58" s="15"/>
      <c r="M58" s="43"/>
      <c r="O58" s="25"/>
      <c r="P58" s="26"/>
      <c r="Q58" s="15"/>
      <c r="R58" s="15"/>
      <c r="S58" s="420">
        <f t="shared" si="1"/>
        <v>0</v>
      </c>
      <c r="T58" s="54"/>
      <c r="U58" s="15"/>
      <c r="V58" s="15"/>
      <c r="W58" s="43"/>
      <c r="AE58" s="59"/>
      <c r="AF58" s="15"/>
      <c r="AG58" s="15"/>
      <c r="AH58" s="43"/>
      <c r="AJ58" s="59"/>
      <c r="AK58" s="15"/>
      <c r="AL58" s="15"/>
      <c r="AM58" s="43"/>
      <c r="AO58" s="59"/>
      <c r="AP58" s="26"/>
      <c r="AQ58" s="15"/>
      <c r="AR58" s="43"/>
    </row>
    <row r="59" spans="2:53" x14ac:dyDescent="0.25">
      <c r="B59" s="42"/>
      <c r="C59" s="15"/>
      <c r="D59" s="15"/>
      <c r="E59" s="15"/>
      <c r="F59" s="15"/>
      <c r="G59" s="43"/>
      <c r="I59" s="59"/>
      <c r="J59" s="15"/>
      <c r="K59" s="414"/>
      <c r="L59" s="15"/>
      <c r="M59" s="43"/>
      <c r="O59" s="25"/>
      <c r="P59" s="26"/>
      <c r="Q59" s="15"/>
      <c r="R59" s="15"/>
      <c r="S59" s="420">
        <f t="shared" si="1"/>
        <v>0</v>
      </c>
      <c r="T59" s="54"/>
      <c r="U59" s="15"/>
      <c r="V59" s="15"/>
      <c r="W59" s="43"/>
      <c r="AE59" s="59"/>
      <c r="AF59" s="15"/>
      <c r="AG59" s="15"/>
      <c r="AH59" s="43"/>
      <c r="AJ59" s="59"/>
      <c r="AK59" s="15"/>
      <c r="AL59" s="15"/>
      <c r="AM59" s="43"/>
      <c r="AO59" s="59"/>
      <c r="AP59" s="26"/>
      <c r="AQ59" s="15"/>
      <c r="AR59" s="43"/>
    </row>
    <row r="60" spans="2:53" x14ac:dyDescent="0.25">
      <c r="B60" s="42"/>
      <c r="C60" s="15"/>
      <c r="D60" s="15"/>
      <c r="E60" s="15"/>
      <c r="F60" s="15"/>
      <c r="G60" s="43"/>
      <c r="I60" s="59"/>
      <c r="J60" s="15"/>
      <c r="K60" s="414"/>
      <c r="L60" s="15"/>
      <c r="M60" s="43"/>
      <c r="O60" s="25"/>
      <c r="P60" s="26"/>
      <c r="Q60" s="15"/>
      <c r="R60" s="15"/>
      <c r="S60" s="420">
        <f t="shared" si="1"/>
        <v>0</v>
      </c>
      <c r="T60" s="54"/>
      <c r="U60" s="26"/>
      <c r="V60" s="15"/>
      <c r="W60" s="43"/>
      <c r="AE60" s="59"/>
      <c r="AF60" s="15"/>
      <c r="AG60" s="15"/>
      <c r="AH60" s="43"/>
      <c r="AJ60" s="59"/>
      <c r="AK60" s="15"/>
      <c r="AL60" s="15"/>
      <c r="AM60" s="43"/>
      <c r="AO60" s="59"/>
      <c r="AP60" s="26"/>
      <c r="AQ60" s="15"/>
      <c r="AR60" s="43"/>
    </row>
    <row r="61" spans="2:53" x14ac:dyDescent="0.25">
      <c r="B61" s="42"/>
      <c r="C61" s="15"/>
      <c r="D61" s="15"/>
      <c r="E61" s="15"/>
      <c r="F61" s="15"/>
      <c r="G61" s="43"/>
      <c r="I61" s="59"/>
      <c r="J61" s="15"/>
      <c r="K61" s="414"/>
      <c r="L61" s="15"/>
      <c r="M61" s="43"/>
      <c r="O61" s="25"/>
      <c r="P61" s="26"/>
      <c r="Q61" s="15"/>
      <c r="R61" s="15"/>
      <c r="S61" s="420">
        <f t="shared" si="1"/>
        <v>0</v>
      </c>
      <c r="T61" s="54"/>
      <c r="U61" s="26"/>
      <c r="V61" s="15"/>
      <c r="W61" s="43"/>
      <c r="AE61" s="59"/>
      <c r="AF61" s="15"/>
      <c r="AG61" s="15"/>
      <c r="AH61" s="43"/>
      <c r="AJ61" s="59"/>
      <c r="AK61" s="15"/>
      <c r="AL61" s="15"/>
      <c r="AM61" s="43"/>
      <c r="AO61" s="59"/>
      <c r="AP61" s="26"/>
      <c r="AQ61" s="15"/>
      <c r="AR61" s="43"/>
    </row>
    <row r="62" spans="2:53" x14ac:dyDescent="0.25">
      <c r="B62" s="42"/>
      <c r="C62" s="15"/>
      <c r="D62" s="15"/>
      <c r="E62" s="15"/>
      <c r="F62" s="15"/>
      <c r="G62" s="43"/>
      <c r="I62" s="59"/>
      <c r="J62" s="15"/>
      <c r="K62" s="414"/>
      <c r="L62" s="15"/>
      <c r="M62" s="43"/>
      <c r="O62" s="25"/>
      <c r="P62" s="26"/>
      <c r="Q62" s="15"/>
      <c r="R62" s="15"/>
      <c r="S62" s="420">
        <f t="shared" si="1"/>
        <v>0</v>
      </c>
      <c r="T62" s="54"/>
      <c r="U62" s="26"/>
      <c r="V62" s="15"/>
      <c r="W62" s="43"/>
      <c r="AE62" s="59"/>
      <c r="AF62" s="15"/>
      <c r="AG62" s="15"/>
      <c r="AH62" s="43"/>
      <c r="AJ62" s="59"/>
      <c r="AK62" s="15"/>
      <c r="AL62" s="15"/>
      <c r="AM62" s="43"/>
      <c r="AO62" s="59"/>
      <c r="AP62" s="26"/>
      <c r="AQ62" s="15"/>
      <c r="AR62" s="43"/>
    </row>
    <row r="63" spans="2:53" x14ac:dyDescent="0.25">
      <c r="B63" s="42"/>
      <c r="C63" s="15"/>
      <c r="D63" s="15"/>
      <c r="E63" s="15"/>
      <c r="F63" s="15"/>
      <c r="G63" s="43"/>
      <c r="I63" s="59"/>
      <c r="J63" s="15"/>
      <c r="K63" s="414"/>
      <c r="L63" s="15"/>
      <c r="M63" s="43"/>
      <c r="O63" s="25"/>
      <c r="P63" s="26"/>
      <c r="Q63" s="15"/>
      <c r="R63" s="15"/>
      <c r="S63" s="420">
        <f t="shared" si="1"/>
        <v>0</v>
      </c>
      <c r="T63" s="54"/>
      <c r="U63" s="26"/>
      <c r="V63" s="15"/>
      <c r="W63" s="43"/>
      <c r="AE63" s="59"/>
      <c r="AF63" s="15"/>
      <c r="AG63" s="15"/>
      <c r="AH63" s="43"/>
      <c r="AJ63" s="59"/>
      <c r="AK63" s="15"/>
      <c r="AL63" s="15"/>
      <c r="AM63" s="43"/>
      <c r="AO63" s="59"/>
      <c r="AP63" s="26"/>
      <c r="AQ63" s="15"/>
      <c r="AR63" s="43"/>
    </row>
    <row r="64" spans="2:53" x14ac:dyDescent="0.25">
      <c r="B64" s="44"/>
      <c r="C64" s="45"/>
      <c r="D64" s="45"/>
      <c r="E64" s="45"/>
      <c r="F64" s="45"/>
      <c r="G64" s="46"/>
      <c r="I64" s="59"/>
      <c r="J64" s="15"/>
      <c r="K64" s="414"/>
      <c r="L64" s="15"/>
      <c r="M64" s="43"/>
      <c r="O64" s="25"/>
      <c r="P64" s="26"/>
      <c r="Q64" s="15"/>
      <c r="R64" s="15"/>
      <c r="S64" s="420">
        <f t="shared" si="1"/>
        <v>0</v>
      </c>
      <c r="T64" s="54"/>
      <c r="U64" s="26"/>
      <c r="V64" s="15"/>
      <c r="W64" s="43"/>
      <c r="AE64" s="59"/>
      <c r="AF64" s="15"/>
      <c r="AG64" s="15"/>
      <c r="AH64" s="43"/>
      <c r="AJ64" s="59"/>
      <c r="AK64" s="15"/>
      <c r="AL64" s="15"/>
      <c r="AM64" s="43"/>
      <c r="AO64" s="59"/>
      <c r="AP64" s="26"/>
      <c r="AQ64" s="15"/>
      <c r="AR64" s="43"/>
    </row>
    <row r="65" spans="1:44" x14ac:dyDescent="0.25">
      <c r="I65" s="59"/>
      <c r="J65" s="15"/>
      <c r="K65" s="414"/>
      <c r="L65" s="15"/>
      <c r="M65" s="43"/>
      <c r="O65" s="25"/>
      <c r="P65" s="26"/>
      <c r="Q65" s="15"/>
      <c r="R65" s="15"/>
      <c r="S65" s="420">
        <f t="shared" si="1"/>
        <v>0</v>
      </c>
      <c r="T65" s="54"/>
      <c r="U65" s="26"/>
      <c r="V65" s="15"/>
      <c r="W65" s="43"/>
      <c r="AE65" s="59"/>
      <c r="AF65" s="15"/>
      <c r="AG65" s="15"/>
      <c r="AH65" s="43"/>
      <c r="AJ65" s="59"/>
      <c r="AK65" s="15"/>
      <c r="AL65" s="15"/>
      <c r="AM65" s="43"/>
      <c r="AO65" s="59"/>
      <c r="AP65" s="26"/>
      <c r="AQ65" s="15"/>
      <c r="AR65" s="43"/>
    </row>
    <row r="66" spans="1:44" x14ac:dyDescent="0.25">
      <c r="A66" s="1" t="s">
        <v>648</v>
      </c>
      <c r="B66" s="47" t="str" cm="1">
        <f t="array" ref="B66">IFERROR(_xlfn.CHOOSECOLS(_xlfn._xlws.FILTER(SpaceFL!E5:W11,SpaceFL!I5:I11&gt;0,""),1,5,14,15,16,17),"")</f>
        <v/>
      </c>
      <c r="C66" s="40"/>
      <c r="D66" s="40"/>
      <c r="E66" s="40"/>
      <c r="F66" s="40"/>
      <c r="G66" s="41"/>
      <c r="I66" s="59"/>
      <c r="J66" s="15"/>
      <c r="K66" s="414"/>
      <c r="L66" s="15"/>
      <c r="M66" s="43"/>
      <c r="O66" s="25"/>
      <c r="P66" s="26"/>
      <c r="Q66" s="15"/>
      <c r="R66" s="15"/>
      <c r="S66" s="420">
        <f t="shared" si="1"/>
        <v>0</v>
      </c>
      <c r="T66" s="54"/>
      <c r="U66" s="26"/>
      <c r="V66" s="15"/>
      <c r="W66" s="43"/>
      <c r="AE66" s="59"/>
      <c r="AF66" s="15"/>
      <c r="AG66" s="15"/>
      <c r="AH66" s="43"/>
      <c r="AJ66" s="59"/>
      <c r="AK66" s="15"/>
      <c r="AL66" s="15"/>
      <c r="AM66" s="43"/>
      <c r="AO66" s="59"/>
      <c r="AP66" s="26"/>
      <c r="AQ66" s="15"/>
      <c r="AR66" s="43"/>
    </row>
    <row r="67" spans="1:44" x14ac:dyDescent="0.25">
      <c r="B67" s="42"/>
      <c r="C67" s="15"/>
      <c r="D67" s="15"/>
      <c r="E67" s="15"/>
      <c r="F67" s="15"/>
      <c r="G67" s="43"/>
      <c r="I67" s="59"/>
      <c r="J67" s="15"/>
      <c r="K67" s="414"/>
      <c r="L67" s="15"/>
      <c r="M67" s="43"/>
      <c r="O67" s="25"/>
      <c r="P67" s="26"/>
      <c r="Q67" s="15"/>
      <c r="R67" s="15"/>
      <c r="S67" s="420">
        <f t="shared" si="1"/>
        <v>0</v>
      </c>
      <c r="T67" s="54"/>
      <c r="U67" s="26"/>
      <c r="V67" s="15"/>
      <c r="W67" s="43"/>
      <c r="AE67" s="59"/>
      <c r="AF67" s="15"/>
      <c r="AG67" s="15"/>
      <c r="AH67" s="43"/>
      <c r="AJ67" s="59"/>
      <c r="AK67" s="15"/>
      <c r="AL67" s="15"/>
      <c r="AM67" s="43"/>
      <c r="AO67" s="59"/>
      <c r="AP67" s="26"/>
      <c r="AQ67" s="15"/>
      <c r="AR67" s="43"/>
    </row>
    <row r="68" spans="1:44" x14ac:dyDescent="0.25">
      <c r="B68" s="42"/>
      <c r="C68" s="15"/>
      <c r="D68" s="15"/>
      <c r="E68" s="15"/>
      <c r="F68" s="15"/>
      <c r="G68" s="43"/>
      <c r="I68" s="59"/>
      <c r="J68" s="15"/>
      <c r="K68" s="414"/>
      <c r="L68" s="15"/>
      <c r="M68" s="43"/>
      <c r="O68" s="25"/>
      <c r="P68" s="26"/>
      <c r="Q68" s="15"/>
      <c r="R68" s="15"/>
      <c r="S68" s="420">
        <f t="shared" si="1"/>
        <v>0</v>
      </c>
      <c r="T68" s="54"/>
      <c r="U68" s="26"/>
      <c r="V68" s="15"/>
      <c r="W68" s="43"/>
      <c r="AE68" s="59"/>
      <c r="AF68" s="15"/>
      <c r="AG68" s="15"/>
      <c r="AH68" s="43"/>
      <c r="AJ68" s="59"/>
      <c r="AK68" s="15"/>
      <c r="AL68" s="15"/>
      <c r="AM68" s="43"/>
      <c r="AO68" s="59"/>
      <c r="AP68" s="26"/>
      <c r="AQ68" s="15"/>
      <c r="AR68" s="43"/>
    </row>
    <row r="69" spans="1:44" x14ac:dyDescent="0.25">
      <c r="B69" s="42"/>
      <c r="C69" s="15"/>
      <c r="D69" s="15"/>
      <c r="E69" s="15"/>
      <c r="F69" s="15"/>
      <c r="G69" s="43"/>
      <c r="I69" s="59"/>
      <c r="J69" s="15"/>
      <c r="K69" s="414"/>
      <c r="L69" s="15"/>
      <c r="M69" s="43"/>
      <c r="O69" s="25"/>
      <c r="P69" s="26"/>
      <c r="Q69" s="15"/>
      <c r="R69" s="15"/>
      <c r="S69" s="420">
        <f t="shared" si="1"/>
        <v>0</v>
      </c>
      <c r="T69" s="54"/>
      <c r="U69" s="26"/>
      <c r="V69" s="15"/>
      <c r="W69" s="43"/>
      <c r="AE69" s="59"/>
      <c r="AF69" s="15"/>
      <c r="AG69" s="15"/>
      <c r="AH69" s="43"/>
      <c r="AJ69" s="59"/>
      <c r="AK69" s="15"/>
      <c r="AL69" s="15"/>
      <c r="AM69" s="43"/>
      <c r="AO69" s="59"/>
      <c r="AP69" s="26"/>
      <c r="AQ69" s="15"/>
      <c r="AR69" s="43"/>
    </row>
    <row r="70" spans="1:44" x14ac:dyDescent="0.25">
      <c r="B70" s="42"/>
      <c r="C70" s="15"/>
      <c r="D70" s="15"/>
      <c r="E70" s="15"/>
      <c r="F70" s="15"/>
      <c r="G70" s="43"/>
      <c r="I70" s="59"/>
      <c r="J70" s="15"/>
      <c r="K70" s="414"/>
      <c r="L70" s="15"/>
      <c r="M70" s="43"/>
      <c r="O70" s="25"/>
      <c r="P70" s="26"/>
      <c r="Q70" s="15"/>
      <c r="R70" s="15"/>
      <c r="S70" s="420">
        <f t="shared" si="1"/>
        <v>0</v>
      </c>
      <c r="T70" s="54"/>
      <c r="U70" s="26"/>
      <c r="V70" s="15"/>
      <c r="W70" s="43"/>
      <c r="AE70" s="59"/>
      <c r="AF70" s="15"/>
      <c r="AG70" s="15"/>
      <c r="AH70" s="43"/>
      <c r="AJ70" s="59"/>
      <c r="AK70" s="15"/>
      <c r="AL70" s="15"/>
      <c r="AM70" s="43"/>
      <c r="AO70" s="59"/>
      <c r="AP70" s="26"/>
      <c r="AQ70" s="15"/>
      <c r="AR70" s="43"/>
    </row>
    <row r="71" spans="1:44" x14ac:dyDescent="0.25">
      <c r="B71" s="42"/>
      <c r="C71" s="15"/>
      <c r="D71" s="15"/>
      <c r="E71" s="15"/>
      <c r="F71" s="15"/>
      <c r="G71" s="43"/>
      <c r="I71" s="59"/>
      <c r="J71" s="15"/>
      <c r="K71" s="414"/>
      <c r="L71" s="15"/>
      <c r="M71" s="43"/>
      <c r="O71" s="25"/>
      <c r="P71" s="26"/>
      <c r="Q71" s="15"/>
      <c r="R71" s="15"/>
      <c r="S71" s="420">
        <f t="shared" si="1"/>
        <v>0</v>
      </c>
      <c r="T71" s="54"/>
      <c r="U71" s="26"/>
      <c r="V71" s="15"/>
      <c r="W71" s="43"/>
      <c r="AE71" s="59"/>
      <c r="AF71" s="15"/>
      <c r="AG71" s="15"/>
      <c r="AH71" s="43"/>
      <c r="AJ71" s="59"/>
      <c r="AK71" s="15"/>
      <c r="AL71" s="15"/>
      <c r="AM71" s="43"/>
      <c r="AO71" s="59"/>
      <c r="AP71" s="26"/>
      <c r="AQ71" s="15"/>
      <c r="AR71" s="43"/>
    </row>
    <row r="72" spans="1:44" x14ac:dyDescent="0.25">
      <c r="B72" s="44"/>
      <c r="C72" s="45"/>
      <c r="D72" s="45"/>
      <c r="E72" s="45"/>
      <c r="F72" s="45"/>
      <c r="G72" s="46"/>
      <c r="I72" s="59"/>
      <c r="J72" s="15"/>
      <c r="K72" s="414"/>
      <c r="L72" s="15"/>
      <c r="M72" s="43"/>
      <c r="O72" s="25"/>
      <c r="P72" s="26"/>
      <c r="Q72" s="15"/>
      <c r="R72" s="15"/>
      <c r="S72" s="420">
        <f t="shared" si="1"/>
        <v>0</v>
      </c>
      <c r="T72" s="54"/>
      <c r="U72" s="26"/>
      <c r="V72" s="15"/>
      <c r="W72" s="43"/>
      <c r="AE72" s="59"/>
      <c r="AF72" s="15"/>
      <c r="AG72" s="15"/>
      <c r="AH72" s="43"/>
      <c r="AJ72" s="59"/>
      <c r="AK72" s="15"/>
      <c r="AL72" s="15"/>
      <c r="AM72" s="43"/>
      <c r="AO72" s="59"/>
      <c r="AP72" s="26"/>
      <c r="AQ72" s="15"/>
      <c r="AR72" s="43"/>
    </row>
    <row r="73" spans="1:44" x14ac:dyDescent="0.25">
      <c r="I73" s="59"/>
      <c r="J73" s="15"/>
      <c r="K73" s="414"/>
      <c r="L73" s="15"/>
      <c r="M73" s="43"/>
      <c r="O73" s="25"/>
      <c r="P73" s="26"/>
      <c r="Q73" s="15"/>
      <c r="R73" s="15"/>
      <c r="S73" s="420">
        <f t="shared" si="1"/>
        <v>0</v>
      </c>
      <c r="T73" s="54"/>
      <c r="U73" s="26"/>
      <c r="V73" s="15"/>
      <c r="W73" s="43"/>
      <c r="AE73" s="59"/>
      <c r="AF73" s="15"/>
      <c r="AG73" s="15"/>
      <c r="AH73" s="43"/>
      <c r="AJ73" s="59"/>
      <c r="AK73" s="15"/>
      <c r="AL73" s="15"/>
      <c r="AM73" s="43"/>
      <c r="AO73" s="59"/>
      <c r="AP73" s="26"/>
      <c r="AQ73" s="15"/>
      <c r="AR73" s="43"/>
    </row>
    <row r="74" spans="1:44" x14ac:dyDescent="0.25">
      <c r="A74" s="1" t="s">
        <v>649</v>
      </c>
      <c r="B74" s="47" t="str" cm="1">
        <f t="array" ref="B74">IFERROR(_xlfn.CHOOSECOLS(_xlfn._xlws.FILTER(SpaceCL!E5:S7,SpaceCL!K5:K7&gt;0,""),1,7,12,13,14,15),"")</f>
        <v/>
      </c>
      <c r="C74" s="40"/>
      <c r="D74" s="40"/>
      <c r="E74" s="40"/>
      <c r="F74" s="40"/>
      <c r="G74" s="41"/>
      <c r="I74" s="59"/>
      <c r="J74" s="15"/>
      <c r="K74" s="414"/>
      <c r="L74" s="15"/>
      <c r="M74" s="43"/>
      <c r="O74" s="25"/>
      <c r="P74" s="26"/>
      <c r="Q74" s="15"/>
      <c r="R74" s="15"/>
      <c r="S74" s="420">
        <f t="shared" si="1"/>
        <v>0</v>
      </c>
      <c r="T74" s="54"/>
      <c r="U74" s="26"/>
      <c r="V74" s="15"/>
      <c r="W74" s="43"/>
      <c r="AE74" s="60"/>
      <c r="AF74" s="45"/>
      <c r="AG74" s="45"/>
      <c r="AH74" s="46"/>
      <c r="AJ74" s="60"/>
      <c r="AK74" s="45"/>
      <c r="AL74" s="45"/>
      <c r="AM74" s="46"/>
      <c r="AO74" s="60"/>
      <c r="AP74" s="61"/>
      <c r="AQ74" s="45"/>
      <c r="AR74" s="46"/>
    </row>
    <row r="75" spans="1:44" x14ac:dyDescent="0.25">
      <c r="B75" s="42"/>
      <c r="C75" s="15"/>
      <c r="D75" s="15"/>
      <c r="E75" s="15"/>
      <c r="F75" s="15"/>
      <c r="G75" s="43"/>
      <c r="I75" s="59"/>
      <c r="J75" s="15"/>
      <c r="K75" s="414"/>
      <c r="L75" s="15"/>
      <c r="M75" s="43"/>
      <c r="O75" s="25"/>
      <c r="P75" s="26"/>
      <c r="Q75" s="15"/>
      <c r="R75" s="15"/>
      <c r="S75" s="420">
        <f t="shared" si="1"/>
        <v>0</v>
      </c>
      <c r="T75" s="54"/>
      <c r="U75" s="26"/>
      <c r="V75" s="15"/>
      <c r="W75" s="43"/>
    </row>
    <row r="76" spans="1:44" x14ac:dyDescent="0.25">
      <c r="B76" s="42"/>
      <c r="C76" s="15"/>
      <c r="D76" s="15"/>
      <c r="E76" s="15"/>
      <c r="F76" s="15"/>
      <c r="G76" s="43"/>
      <c r="I76" s="59"/>
      <c r="J76" s="15"/>
      <c r="K76" s="414"/>
      <c r="L76" s="15"/>
      <c r="M76" s="43"/>
      <c r="O76" s="25"/>
      <c r="P76" s="26"/>
      <c r="Q76" s="15"/>
      <c r="R76" s="15"/>
      <c r="S76" s="420">
        <f t="shared" si="1"/>
        <v>0</v>
      </c>
      <c r="T76" s="54"/>
      <c r="U76" s="26"/>
      <c r="V76" s="15"/>
      <c r="W76" s="43"/>
    </row>
    <row r="77" spans="1:44" x14ac:dyDescent="0.25">
      <c r="B77" s="42"/>
      <c r="C77" s="15"/>
      <c r="D77" s="15"/>
      <c r="E77" s="15"/>
      <c r="F77" s="15"/>
      <c r="G77" s="43"/>
      <c r="I77" s="59"/>
      <c r="J77" s="15"/>
      <c r="K77" s="414"/>
      <c r="L77" s="15"/>
      <c r="M77" s="43"/>
      <c r="O77" s="25"/>
      <c r="P77" s="26"/>
      <c r="Q77" s="15"/>
      <c r="R77" s="15"/>
      <c r="S77" s="420">
        <f t="shared" si="1"/>
        <v>0</v>
      </c>
      <c r="T77" s="54"/>
      <c r="U77" s="26"/>
      <c r="V77" s="15"/>
      <c r="W77" s="43"/>
      <c r="AD77" s="1" t="s">
        <v>645</v>
      </c>
      <c r="AE77" s="58" t="str" cm="1">
        <f t="array" ref="AE77">IFERROR(_xlfn.CHOOSECOLS(_xlfn._xlws.FILTER('SpaceCA (3)'!E5:AE24,('SpaceCA (3)'!R5:R24&gt;0),""),15,16, 14,1),"")</f>
        <v/>
      </c>
      <c r="AF77" s="40"/>
      <c r="AG77" s="40"/>
      <c r="AH77" s="41"/>
      <c r="AJ77" s="58" t="str" cm="1">
        <f t="array" ref="AJ77">IFERROR(_xlfn.CHOOSECOLS(_xlfn._xlws.FILTER('SpaceCA (3)'!E5:AE24,('SpaceCA (3)'!U5:U24&gt;0),""),18,19,17,1),"")</f>
        <v/>
      </c>
      <c r="AK77" s="40"/>
      <c r="AL77" s="40"/>
      <c r="AM77" s="41"/>
      <c r="AO77" s="58" t="str" cm="1">
        <f t="array" ref="AO77">IFERROR(_xlfn.CHOOSECOLS(_xlfn._xlws.FILTER('SpaceCA (3)'!E5:AE24,('SpaceCA (3)'!X5:X24&gt;0),""),21,22,20,1),"")</f>
        <v/>
      </c>
      <c r="AP77" s="63"/>
      <c r="AQ77" s="40"/>
      <c r="AR77" s="41"/>
    </row>
    <row r="78" spans="1:44" x14ac:dyDescent="0.25">
      <c r="B78" s="50" t="str" cm="1">
        <f t="array" ref="B78">IFERROR(_xlfn.CHOOSECOLS(_xlfn._xlws.FILTER(SpaceCL!E10:S18,SpaceCL!K10:K18&gt;0,""),1,7,12,13,14,15),"")</f>
        <v/>
      </c>
      <c r="C78" s="15"/>
      <c r="D78" s="15"/>
      <c r="E78" s="15"/>
      <c r="F78" s="15"/>
      <c r="G78" s="43"/>
      <c r="I78" s="59"/>
      <c r="J78" s="15"/>
      <c r="K78" s="414"/>
      <c r="L78" s="15"/>
      <c r="M78" s="43"/>
      <c r="O78" s="25"/>
      <c r="P78" s="26"/>
      <c r="Q78" s="15"/>
      <c r="R78" s="15"/>
      <c r="S78" s="420">
        <f t="shared" si="1"/>
        <v>0</v>
      </c>
      <c r="T78" s="54"/>
      <c r="U78" s="26"/>
      <c r="V78" s="15"/>
      <c r="W78" s="43"/>
      <c r="AE78" s="59"/>
      <c r="AF78" s="15"/>
      <c r="AG78" s="15"/>
      <c r="AH78" s="43"/>
      <c r="AJ78" s="59"/>
      <c r="AK78" s="15"/>
      <c r="AL78" s="15"/>
      <c r="AM78" s="43"/>
      <c r="AO78" s="59"/>
      <c r="AP78" s="26"/>
      <c r="AQ78" s="15"/>
      <c r="AR78" s="43"/>
    </row>
    <row r="79" spans="1:44" x14ac:dyDescent="0.25">
      <c r="B79" s="42"/>
      <c r="C79" s="15"/>
      <c r="D79" s="15"/>
      <c r="E79" s="15"/>
      <c r="F79" s="15"/>
      <c r="G79" s="43"/>
      <c r="I79" s="66"/>
      <c r="J79" s="14"/>
      <c r="K79" s="426"/>
      <c r="L79" s="14"/>
      <c r="M79" s="51"/>
      <c r="N79" s="9"/>
      <c r="O79" s="25"/>
      <c r="P79" s="26"/>
      <c r="Q79" s="15"/>
      <c r="R79" s="15"/>
      <c r="S79" s="420">
        <f t="shared" si="1"/>
        <v>0</v>
      </c>
      <c r="T79" s="54"/>
      <c r="U79" s="26"/>
      <c r="V79" s="15"/>
      <c r="W79" s="43"/>
      <c r="AE79" s="59"/>
      <c r="AF79" s="15"/>
      <c r="AG79" s="15"/>
      <c r="AH79" s="43"/>
      <c r="AJ79" s="59"/>
      <c r="AK79" s="15"/>
      <c r="AL79" s="15"/>
      <c r="AM79" s="43"/>
      <c r="AO79" s="59"/>
      <c r="AP79" s="26"/>
      <c r="AQ79" s="15"/>
      <c r="AR79" s="43"/>
    </row>
    <row r="80" spans="1:44" x14ac:dyDescent="0.25">
      <c r="B80" s="42"/>
      <c r="C80" s="15"/>
      <c r="D80" s="15"/>
      <c r="E80" s="15"/>
      <c r="F80" s="15"/>
      <c r="G80" s="43"/>
      <c r="I80" s="59"/>
      <c r="J80" s="15"/>
      <c r="K80" s="414"/>
      <c r="L80" s="15"/>
      <c r="M80" s="43"/>
      <c r="O80" s="25"/>
      <c r="P80" s="26"/>
      <c r="Q80" s="15"/>
      <c r="R80" s="15"/>
      <c r="S80" s="420">
        <f t="shared" si="1"/>
        <v>0</v>
      </c>
      <c r="T80" s="54"/>
      <c r="U80" s="26"/>
      <c r="V80" s="15"/>
      <c r="W80" s="43"/>
      <c r="AE80" s="59"/>
      <c r="AF80" s="15"/>
      <c r="AG80" s="15"/>
      <c r="AH80" s="43"/>
      <c r="AJ80" s="59"/>
      <c r="AK80" s="15"/>
      <c r="AL80" s="15"/>
      <c r="AM80" s="43"/>
      <c r="AO80" s="59"/>
      <c r="AP80" s="26"/>
      <c r="AQ80" s="15"/>
      <c r="AR80" s="43"/>
    </row>
    <row r="81" spans="1:44" x14ac:dyDescent="0.25">
      <c r="B81" s="42"/>
      <c r="C81" s="15"/>
      <c r="D81" s="15"/>
      <c r="E81" s="15"/>
      <c r="F81" s="15"/>
      <c r="G81" s="43"/>
      <c r="I81" s="59"/>
      <c r="J81" s="15"/>
      <c r="K81" s="414"/>
      <c r="L81" s="15"/>
      <c r="M81" s="43"/>
      <c r="O81" s="25"/>
      <c r="P81" s="26"/>
      <c r="Q81" s="15"/>
      <c r="R81" s="15"/>
      <c r="S81" s="420">
        <f t="shared" si="1"/>
        <v>0</v>
      </c>
      <c r="T81" s="54"/>
      <c r="U81" s="26"/>
      <c r="V81" s="15"/>
      <c r="W81" s="43"/>
      <c r="AE81" s="59"/>
      <c r="AF81" s="15"/>
      <c r="AG81" s="15"/>
      <c r="AH81" s="43"/>
      <c r="AJ81" s="59"/>
      <c r="AK81" s="15"/>
      <c r="AL81" s="15"/>
      <c r="AM81" s="43"/>
      <c r="AO81" s="59"/>
      <c r="AP81" s="26"/>
      <c r="AQ81" s="15"/>
      <c r="AR81" s="43"/>
    </row>
    <row r="82" spans="1:44" x14ac:dyDescent="0.25">
      <c r="B82" s="42"/>
      <c r="C82" s="15"/>
      <c r="D82" s="15"/>
      <c r="E82" s="15"/>
      <c r="F82" s="15"/>
      <c r="G82" s="43"/>
      <c r="I82" s="59"/>
      <c r="J82" s="15"/>
      <c r="K82" s="414"/>
      <c r="L82" s="15"/>
      <c r="M82" s="43"/>
      <c r="O82" s="25"/>
      <c r="P82" s="26"/>
      <c r="Q82" s="15"/>
      <c r="R82" s="15"/>
      <c r="S82" s="420">
        <f t="shared" si="1"/>
        <v>0</v>
      </c>
      <c r="T82" s="54"/>
      <c r="U82" s="26"/>
      <c r="V82" s="15"/>
      <c r="W82" s="43"/>
      <c r="AE82" s="59"/>
      <c r="AF82" s="15"/>
      <c r="AG82" s="15"/>
      <c r="AH82" s="43"/>
      <c r="AJ82" s="59"/>
      <c r="AK82" s="15"/>
      <c r="AL82" s="15"/>
      <c r="AM82" s="43"/>
      <c r="AO82" s="59"/>
      <c r="AP82" s="26"/>
      <c r="AQ82" s="15"/>
      <c r="AR82" s="43"/>
    </row>
    <row r="83" spans="1:44" x14ac:dyDescent="0.25">
      <c r="B83" s="42"/>
      <c r="C83" s="15"/>
      <c r="D83" s="15"/>
      <c r="E83" s="15"/>
      <c r="F83" s="15"/>
      <c r="G83" s="43"/>
      <c r="I83" s="60"/>
      <c r="J83" s="45"/>
      <c r="K83" s="427"/>
      <c r="L83" s="45"/>
      <c r="M83" s="46"/>
      <c r="O83" s="25"/>
      <c r="P83" s="26"/>
      <c r="Q83" s="15"/>
      <c r="R83" s="15"/>
      <c r="S83" s="420">
        <f t="shared" si="1"/>
        <v>0</v>
      </c>
      <c r="T83" s="54"/>
      <c r="U83" s="26"/>
      <c r="V83" s="15"/>
      <c r="W83" s="43"/>
      <c r="AE83" s="59"/>
      <c r="AF83" s="15"/>
      <c r="AG83" s="15"/>
      <c r="AH83" s="43"/>
      <c r="AJ83" s="59"/>
      <c r="AK83" s="15"/>
      <c r="AL83" s="15"/>
      <c r="AM83" s="43"/>
      <c r="AO83" s="59"/>
      <c r="AP83" s="26"/>
      <c r="AQ83" s="15"/>
      <c r="AR83" s="43"/>
    </row>
    <row r="84" spans="1:44" x14ac:dyDescent="0.25">
      <c r="B84" s="42"/>
      <c r="C84" s="15"/>
      <c r="D84" s="15"/>
      <c r="E84" s="15"/>
      <c r="F84" s="15"/>
      <c r="G84" s="43"/>
      <c r="O84" s="25"/>
      <c r="P84" s="26"/>
      <c r="Q84" s="15"/>
      <c r="R84" s="15"/>
      <c r="S84" s="420">
        <f t="shared" si="1"/>
        <v>0</v>
      </c>
      <c r="T84" s="54"/>
      <c r="U84" s="26"/>
      <c r="V84" s="15"/>
      <c r="W84" s="43"/>
      <c r="AE84" s="59"/>
      <c r="AF84" s="15"/>
      <c r="AG84" s="15"/>
      <c r="AH84" s="43"/>
      <c r="AJ84" s="59"/>
      <c r="AK84" s="15"/>
      <c r="AL84" s="15"/>
      <c r="AM84" s="43"/>
      <c r="AO84" s="59"/>
      <c r="AP84" s="26"/>
      <c r="AQ84" s="15"/>
      <c r="AR84" s="43"/>
    </row>
    <row r="85" spans="1:44" x14ac:dyDescent="0.25">
      <c r="B85" s="42"/>
      <c r="C85" s="15"/>
      <c r="D85" s="15"/>
      <c r="E85" s="15"/>
      <c r="F85" s="15"/>
      <c r="G85" s="43"/>
      <c r="O85" s="25"/>
      <c r="P85" s="26"/>
      <c r="Q85" s="15"/>
      <c r="R85" s="15"/>
      <c r="S85" s="420">
        <f t="shared" si="1"/>
        <v>0</v>
      </c>
      <c r="T85" s="54"/>
      <c r="U85" s="26"/>
      <c r="V85" s="15"/>
      <c r="W85" s="43"/>
      <c r="AE85" s="59"/>
      <c r="AF85" s="15"/>
      <c r="AG85" s="15"/>
      <c r="AH85" s="43"/>
      <c r="AJ85" s="59"/>
      <c r="AK85" s="15"/>
      <c r="AL85" s="15"/>
      <c r="AM85" s="43"/>
      <c r="AO85" s="59"/>
      <c r="AP85" s="26"/>
      <c r="AQ85" s="15"/>
      <c r="AR85" s="43"/>
    </row>
    <row r="86" spans="1:44" x14ac:dyDescent="0.25">
      <c r="B86" s="44"/>
      <c r="C86" s="45"/>
      <c r="D86" s="45"/>
      <c r="E86" s="45"/>
      <c r="F86" s="45"/>
      <c r="G86" s="46"/>
      <c r="O86" s="25"/>
      <c r="P86" s="26"/>
      <c r="Q86" s="15"/>
      <c r="R86" s="15"/>
      <c r="S86" s="420">
        <f t="shared" si="1"/>
        <v>0</v>
      </c>
      <c r="T86" s="54"/>
      <c r="U86" s="26"/>
      <c r="V86" s="15"/>
      <c r="W86" s="43"/>
      <c r="AE86" s="59"/>
      <c r="AF86" s="15"/>
      <c r="AG86" s="15"/>
      <c r="AH86" s="43"/>
      <c r="AJ86" s="59"/>
      <c r="AK86" s="15"/>
      <c r="AL86" s="15"/>
      <c r="AM86" s="43"/>
      <c r="AO86" s="59"/>
      <c r="AP86" s="26"/>
      <c r="AQ86" s="15"/>
      <c r="AR86" s="43"/>
    </row>
    <row r="87" spans="1:44" x14ac:dyDescent="0.25">
      <c r="O87" s="25"/>
      <c r="P87" s="26"/>
      <c r="Q87" s="15"/>
      <c r="R87" s="15"/>
      <c r="S87" s="420">
        <f t="shared" si="1"/>
        <v>0</v>
      </c>
      <c r="T87" s="54"/>
      <c r="U87" s="26"/>
      <c r="V87" s="15"/>
      <c r="W87" s="43"/>
      <c r="AE87" s="59"/>
      <c r="AF87" s="15"/>
      <c r="AG87" s="15"/>
      <c r="AH87" s="43"/>
      <c r="AJ87" s="59"/>
      <c r="AK87" s="15"/>
      <c r="AL87" s="15"/>
      <c r="AM87" s="43"/>
      <c r="AO87" s="59"/>
      <c r="AP87" s="26"/>
      <c r="AQ87" s="15"/>
      <c r="AR87" s="43"/>
    </row>
    <row r="88" spans="1:44" x14ac:dyDescent="0.25">
      <c r="A88" s="1" t="s">
        <v>643</v>
      </c>
      <c r="B88" s="47" t="str" cm="1">
        <f t="array" ref="B88">IFERROR(_xlfn.CHOOSECOLS(_xlfn._xlws.FILTER(SpaceCA!E5:AE31,SpaceCA!AA5:AA31&gt;0,""),1,23,24,25,26,27),"")</f>
        <v/>
      </c>
      <c r="C88" s="40"/>
      <c r="D88" s="40"/>
      <c r="E88" s="40"/>
      <c r="F88" s="40"/>
      <c r="G88" s="41"/>
      <c r="O88" s="25"/>
      <c r="P88" s="26"/>
      <c r="Q88" s="15"/>
      <c r="R88" s="15"/>
      <c r="S88" s="420">
        <f t="shared" si="1"/>
        <v>0</v>
      </c>
      <c r="T88" s="54"/>
      <c r="U88" s="26"/>
      <c r="V88" s="15"/>
      <c r="W88" s="43"/>
      <c r="AE88" s="59"/>
      <c r="AF88" s="15"/>
      <c r="AG88" s="15"/>
      <c r="AH88" s="43"/>
      <c r="AJ88" s="59"/>
      <c r="AK88" s="15"/>
      <c r="AL88" s="15"/>
      <c r="AM88" s="43"/>
      <c r="AO88" s="59"/>
      <c r="AP88" s="26"/>
      <c r="AQ88" s="15"/>
      <c r="AR88" s="43"/>
    </row>
    <row r="89" spans="1:44" x14ac:dyDescent="0.25">
      <c r="B89" s="42"/>
      <c r="C89" s="15"/>
      <c r="D89" s="15"/>
      <c r="E89" s="15"/>
      <c r="F89" s="15"/>
      <c r="G89" s="43"/>
      <c r="O89" s="25"/>
      <c r="P89" s="26"/>
      <c r="Q89" s="15"/>
      <c r="R89" s="15"/>
      <c r="S89" s="420">
        <f t="shared" si="1"/>
        <v>0</v>
      </c>
      <c r="T89" s="54"/>
      <c r="U89" s="26"/>
      <c r="V89" s="15"/>
      <c r="W89" s="43"/>
      <c r="AE89" s="59"/>
      <c r="AF89" s="15"/>
      <c r="AG89" s="15"/>
      <c r="AH89" s="43"/>
      <c r="AJ89" s="59"/>
      <c r="AK89" s="15"/>
      <c r="AL89" s="15"/>
      <c r="AM89" s="43"/>
      <c r="AO89" s="59"/>
      <c r="AP89" s="26"/>
      <c r="AQ89" s="15"/>
      <c r="AR89" s="43"/>
    </row>
    <row r="90" spans="1:44" x14ac:dyDescent="0.25">
      <c r="B90" s="42"/>
      <c r="C90" s="15"/>
      <c r="D90" s="15"/>
      <c r="E90" s="15"/>
      <c r="F90" s="15"/>
      <c r="G90" s="43"/>
      <c r="O90" s="25"/>
      <c r="P90" s="26"/>
      <c r="Q90" s="15"/>
      <c r="R90" s="15"/>
      <c r="S90" s="420">
        <f t="shared" si="1"/>
        <v>0</v>
      </c>
      <c r="T90" s="54"/>
      <c r="U90" s="26"/>
      <c r="V90" s="15"/>
      <c r="W90" s="43"/>
      <c r="X90" s="9"/>
      <c r="Y90" s="10"/>
      <c r="Z90" s="21"/>
      <c r="AA90" s="9"/>
      <c r="AB90" s="9"/>
      <c r="AC90" s="9"/>
      <c r="AE90" s="59"/>
      <c r="AF90" s="15"/>
      <c r="AG90" s="15"/>
      <c r="AH90" s="43"/>
      <c r="AJ90" s="59"/>
      <c r="AK90" s="15"/>
      <c r="AL90" s="15"/>
      <c r="AM90" s="43"/>
      <c r="AO90" s="59"/>
      <c r="AP90" s="26"/>
      <c r="AQ90" s="15"/>
      <c r="AR90" s="43"/>
    </row>
    <row r="91" spans="1:44" x14ac:dyDescent="0.25">
      <c r="B91" s="42"/>
      <c r="C91" s="15"/>
      <c r="D91" s="15"/>
      <c r="E91" s="15"/>
      <c r="F91" s="15"/>
      <c r="G91" s="43"/>
      <c r="O91" s="25"/>
      <c r="P91" s="26"/>
      <c r="Q91" s="15"/>
      <c r="R91" s="15"/>
      <c r="S91" s="420">
        <f t="shared" si="1"/>
        <v>0</v>
      </c>
      <c r="T91" s="54"/>
      <c r="U91" s="26"/>
      <c r="V91" s="15"/>
      <c r="W91" s="43"/>
      <c r="AE91" s="59"/>
      <c r="AF91" s="15"/>
      <c r="AG91" s="15"/>
      <c r="AH91" s="43"/>
      <c r="AJ91" s="59"/>
      <c r="AK91" s="15"/>
      <c r="AL91" s="15"/>
      <c r="AM91" s="43"/>
      <c r="AO91" s="59"/>
      <c r="AP91" s="26"/>
      <c r="AQ91" s="15"/>
      <c r="AR91" s="43"/>
    </row>
    <row r="92" spans="1:44" x14ac:dyDescent="0.25">
      <c r="B92" s="42"/>
      <c r="C92" s="15"/>
      <c r="D92" s="15"/>
      <c r="E92" s="15"/>
      <c r="F92" s="15"/>
      <c r="G92" s="43"/>
      <c r="O92" s="23"/>
      <c r="P92" s="24"/>
      <c r="Q92" s="14"/>
      <c r="R92" s="14"/>
      <c r="S92" s="420">
        <f t="shared" si="1"/>
        <v>0</v>
      </c>
      <c r="T92" s="423"/>
      <c r="U92" s="24"/>
      <c r="V92" s="14"/>
      <c r="W92" s="51"/>
      <c r="AE92" s="59"/>
      <c r="AF92" s="15"/>
      <c r="AG92" s="15"/>
      <c r="AH92" s="43"/>
      <c r="AJ92" s="59"/>
      <c r="AK92" s="15"/>
      <c r="AL92" s="15"/>
      <c r="AM92" s="43"/>
      <c r="AO92" s="59"/>
      <c r="AP92" s="26"/>
      <c r="AQ92" s="15"/>
      <c r="AR92" s="43"/>
    </row>
    <row r="93" spans="1:44" x14ac:dyDescent="0.25">
      <c r="B93" s="42"/>
      <c r="C93" s="15"/>
      <c r="D93" s="15"/>
      <c r="E93" s="15"/>
      <c r="F93" s="15"/>
      <c r="G93" s="43"/>
      <c r="O93" s="25"/>
      <c r="P93" s="26"/>
      <c r="Q93" s="15"/>
      <c r="R93" s="15"/>
      <c r="S93" s="420">
        <f t="shared" si="1"/>
        <v>0</v>
      </c>
      <c r="T93" s="54"/>
      <c r="U93" s="26"/>
      <c r="V93" s="15"/>
      <c r="W93" s="43"/>
      <c r="AE93" s="59"/>
      <c r="AF93" s="15"/>
      <c r="AG93" s="15"/>
      <c r="AH93" s="43"/>
      <c r="AJ93" s="59"/>
      <c r="AK93" s="15"/>
      <c r="AL93" s="15"/>
      <c r="AM93" s="43"/>
      <c r="AO93" s="59"/>
      <c r="AP93" s="26"/>
      <c r="AQ93" s="15"/>
      <c r="AR93" s="43"/>
    </row>
    <row r="94" spans="1:44" x14ac:dyDescent="0.25">
      <c r="B94" s="42"/>
      <c r="C94" s="15"/>
      <c r="D94" s="15"/>
      <c r="E94" s="15"/>
      <c r="F94" s="15"/>
      <c r="G94" s="43"/>
      <c r="O94" s="25"/>
      <c r="P94" s="26"/>
      <c r="Q94" s="15"/>
      <c r="R94" s="15"/>
      <c r="S94" s="420">
        <f t="shared" si="1"/>
        <v>0</v>
      </c>
      <c r="T94" s="54"/>
      <c r="U94" s="26"/>
      <c r="V94" s="15"/>
      <c r="W94" s="43"/>
      <c r="AE94" s="66"/>
      <c r="AF94" s="14"/>
      <c r="AG94" s="14"/>
      <c r="AH94" s="51"/>
      <c r="AJ94" s="59"/>
      <c r="AK94" s="15"/>
      <c r="AL94" s="15"/>
      <c r="AM94" s="43"/>
      <c r="AO94" s="59"/>
      <c r="AP94" s="26"/>
      <c r="AQ94" s="15"/>
      <c r="AR94" s="43"/>
    </row>
    <row r="95" spans="1:44" x14ac:dyDescent="0.25">
      <c r="B95" s="42"/>
      <c r="C95" s="15"/>
      <c r="D95" s="15"/>
      <c r="E95" s="15"/>
      <c r="F95" s="15"/>
      <c r="G95" s="43"/>
      <c r="O95" s="25"/>
      <c r="P95" s="26"/>
      <c r="Q95" s="15"/>
      <c r="R95" s="15"/>
      <c r="S95" s="420">
        <f t="shared" si="1"/>
        <v>0</v>
      </c>
      <c r="T95" s="54"/>
      <c r="U95" s="26"/>
      <c r="V95" s="15"/>
      <c r="W95" s="43"/>
      <c r="AE95" s="59"/>
      <c r="AF95" s="15"/>
      <c r="AG95" s="15"/>
      <c r="AH95" s="43"/>
      <c r="AJ95" s="59"/>
      <c r="AK95" s="15"/>
      <c r="AL95" s="15"/>
      <c r="AM95" s="43"/>
      <c r="AO95" s="59"/>
      <c r="AP95" s="26"/>
      <c r="AQ95" s="15"/>
      <c r="AR95" s="43"/>
    </row>
    <row r="96" spans="1:44" x14ac:dyDescent="0.25">
      <c r="B96" s="42"/>
      <c r="C96" s="15"/>
      <c r="D96" s="15"/>
      <c r="E96" s="15"/>
      <c r="F96" s="15"/>
      <c r="G96" s="43"/>
      <c r="O96" s="25"/>
      <c r="P96" s="26"/>
      <c r="Q96" s="15"/>
      <c r="R96" s="15"/>
      <c r="S96" s="420">
        <f t="shared" ref="S96:S102" si="2">IFERROR(TEXT(TIMEVALUE(LEFT(P96,8)),"hh:mm")+O96,O96)</f>
        <v>0</v>
      </c>
      <c r="T96" s="54"/>
      <c r="U96" s="26"/>
      <c r="V96" s="15"/>
      <c r="W96" s="43"/>
      <c r="AE96" s="67"/>
      <c r="AF96" s="68"/>
      <c r="AG96" s="68"/>
      <c r="AH96" s="69"/>
      <c r="AJ96" s="60"/>
      <c r="AK96" s="45"/>
      <c r="AL96" s="45"/>
      <c r="AM96" s="46"/>
      <c r="AO96" s="60"/>
      <c r="AP96" s="61"/>
      <c r="AQ96" s="45"/>
      <c r="AR96" s="46"/>
    </row>
    <row r="97" spans="2:44" x14ac:dyDescent="0.25">
      <c r="B97" s="42"/>
      <c r="C97" s="15"/>
      <c r="D97" s="15"/>
      <c r="E97" s="15"/>
      <c r="F97" s="15"/>
      <c r="G97" s="43"/>
      <c r="O97" s="25"/>
      <c r="P97" s="26"/>
      <c r="Q97" s="15"/>
      <c r="R97" s="15"/>
      <c r="S97" s="420">
        <f t="shared" si="2"/>
        <v>0</v>
      </c>
      <c r="T97" s="54"/>
      <c r="U97" s="26"/>
      <c r="V97" s="15"/>
      <c r="W97" s="43"/>
    </row>
    <row r="98" spans="2:44" x14ac:dyDescent="0.25">
      <c r="B98" s="42"/>
      <c r="C98" s="15"/>
      <c r="D98" s="15"/>
      <c r="E98" s="15"/>
      <c r="F98" s="15"/>
      <c r="G98" s="43"/>
      <c r="O98" s="25"/>
      <c r="P98" s="26"/>
      <c r="Q98" s="15"/>
      <c r="R98" s="15"/>
      <c r="S98" s="420">
        <f t="shared" si="2"/>
        <v>0</v>
      </c>
      <c r="T98" s="54"/>
      <c r="U98" s="26"/>
      <c r="V98" s="15"/>
      <c r="W98" s="43"/>
    </row>
    <row r="99" spans="2:44" x14ac:dyDescent="0.25">
      <c r="B99" s="42"/>
      <c r="C99" s="15"/>
      <c r="D99" s="15"/>
      <c r="E99" s="15"/>
      <c r="F99" s="15"/>
      <c r="G99" s="43"/>
      <c r="O99" s="25"/>
      <c r="P99" s="26"/>
      <c r="Q99" s="15"/>
      <c r="R99" s="15"/>
      <c r="S99" s="420">
        <f t="shared" si="2"/>
        <v>0</v>
      </c>
      <c r="T99" s="54"/>
      <c r="U99" s="26"/>
      <c r="V99" s="15"/>
      <c r="W99" s="43"/>
      <c r="AD99" s="1" t="s">
        <v>646</v>
      </c>
      <c r="AE99" s="58" t="str" cm="1">
        <f t="array" ref="AE99">IFERROR(_xlfn.CHOOSECOLS(_xlfn._xlws.FILTER('SpaceCA (4)'!E5:AE22,('SpaceCA (4)'!R5:R22&gt;0),""),15,16, 14,1),"")</f>
        <v/>
      </c>
      <c r="AF99" s="40"/>
      <c r="AG99" s="40"/>
      <c r="AH99" s="41"/>
      <c r="AJ99" s="58" t="str" cm="1">
        <f t="array" ref="AJ99">IFERROR(_xlfn.CHOOSECOLS(_xlfn._xlws.FILTER('SpaceCA (4)'!E5:AE22,('SpaceCA (4)'!U5:U22&gt;0),""),18,19,17,1),"")</f>
        <v/>
      </c>
      <c r="AK99" s="40"/>
      <c r="AL99" s="40"/>
      <c r="AM99" s="41"/>
      <c r="AO99" s="58" t="str" cm="1">
        <f t="array" ref="AO99">IFERROR(_xlfn.CHOOSECOLS(_xlfn._xlws.FILTER('SpaceCA (4)'!E5:AE22,('SpaceCA (4)'!X5:X22&gt;0),""),21,22,20,1),"")</f>
        <v/>
      </c>
      <c r="AP99" s="63"/>
      <c r="AQ99" s="40"/>
      <c r="AR99" s="41"/>
    </row>
    <row r="100" spans="2:44" x14ac:dyDescent="0.25">
      <c r="B100" s="42"/>
      <c r="C100" s="15"/>
      <c r="D100" s="15"/>
      <c r="E100" s="15"/>
      <c r="F100" s="15"/>
      <c r="G100" s="43"/>
      <c r="O100" s="25"/>
      <c r="P100" s="26"/>
      <c r="Q100" s="15"/>
      <c r="R100" s="15"/>
      <c r="S100" s="420">
        <f t="shared" si="2"/>
        <v>0</v>
      </c>
      <c r="T100" s="54"/>
      <c r="U100" s="26"/>
      <c r="V100" s="15"/>
      <c r="W100" s="43"/>
      <c r="AE100" s="59"/>
      <c r="AF100" s="15"/>
      <c r="AG100" s="15"/>
      <c r="AH100" s="43"/>
      <c r="AJ100" s="59"/>
      <c r="AK100" s="15"/>
      <c r="AL100" s="15"/>
      <c r="AM100" s="43"/>
      <c r="AO100" s="59"/>
      <c r="AP100" s="26"/>
      <c r="AQ100" s="15"/>
      <c r="AR100" s="43"/>
    </row>
    <row r="101" spans="2:44" x14ac:dyDescent="0.25">
      <c r="B101" s="42"/>
      <c r="C101" s="15"/>
      <c r="D101" s="15"/>
      <c r="E101" s="15"/>
      <c r="F101" s="15"/>
      <c r="G101" s="43"/>
      <c r="O101" s="25"/>
      <c r="P101" s="26"/>
      <c r="Q101" s="15"/>
      <c r="R101" s="15"/>
      <c r="S101" s="420">
        <f t="shared" si="2"/>
        <v>0</v>
      </c>
      <c r="T101" s="54"/>
      <c r="U101" s="26"/>
      <c r="V101" s="15"/>
      <c r="W101" s="43"/>
      <c r="AE101" s="59"/>
      <c r="AF101" s="15"/>
      <c r="AG101" s="15"/>
      <c r="AH101" s="43"/>
      <c r="AJ101" s="59"/>
      <c r="AK101" s="15"/>
      <c r="AL101" s="15"/>
      <c r="AM101" s="43"/>
      <c r="AO101" s="59"/>
      <c r="AP101" s="26"/>
      <c r="AQ101" s="15"/>
      <c r="AR101" s="43"/>
    </row>
    <row r="102" spans="2:44" x14ac:dyDescent="0.25">
      <c r="B102" s="42"/>
      <c r="C102" s="15"/>
      <c r="D102" s="15"/>
      <c r="E102" s="15"/>
      <c r="F102" s="15"/>
      <c r="G102" s="43"/>
      <c r="O102" s="59"/>
      <c r="P102" s="26"/>
      <c r="Q102" s="15"/>
      <c r="R102" s="15"/>
      <c r="S102" s="420">
        <f t="shared" si="2"/>
        <v>0</v>
      </c>
      <c r="T102" s="54"/>
      <c r="U102" s="26"/>
      <c r="V102" s="15"/>
      <c r="W102" s="43"/>
      <c r="AE102" s="59"/>
      <c r="AF102" s="15"/>
      <c r="AG102" s="15"/>
      <c r="AH102" s="43"/>
      <c r="AJ102" s="59"/>
      <c r="AK102" s="15"/>
      <c r="AL102" s="15"/>
      <c r="AM102" s="43"/>
      <c r="AO102" s="59"/>
      <c r="AP102" s="26"/>
      <c r="AQ102" s="15"/>
      <c r="AR102" s="43"/>
    </row>
    <row r="103" spans="2:44" x14ac:dyDescent="0.25">
      <c r="B103" s="42"/>
      <c r="C103" s="15"/>
      <c r="D103" s="15"/>
      <c r="E103" s="15"/>
      <c r="F103" s="15"/>
      <c r="G103" s="43"/>
      <c r="O103" s="59"/>
      <c r="P103" s="26"/>
      <c r="Q103" s="15"/>
      <c r="R103" s="15"/>
      <c r="S103" s="42"/>
      <c r="T103" s="54"/>
      <c r="U103" s="26"/>
      <c r="V103" s="15"/>
      <c r="W103" s="43"/>
      <c r="AE103" s="59"/>
      <c r="AF103" s="15"/>
      <c r="AG103" s="15"/>
      <c r="AH103" s="43"/>
      <c r="AJ103" s="59"/>
      <c r="AK103" s="15"/>
      <c r="AL103" s="15"/>
      <c r="AM103" s="43"/>
      <c r="AO103" s="59"/>
      <c r="AP103" s="26"/>
      <c r="AQ103" s="15"/>
      <c r="AR103" s="43"/>
    </row>
    <row r="104" spans="2:44" x14ac:dyDescent="0.25">
      <c r="B104" s="42"/>
      <c r="C104" s="15"/>
      <c r="D104" s="15"/>
      <c r="E104" s="15"/>
      <c r="F104" s="15"/>
      <c r="G104" s="43"/>
      <c r="O104" s="59"/>
      <c r="P104" s="26"/>
      <c r="Q104" s="15"/>
      <c r="R104" s="15"/>
      <c r="S104" s="42"/>
      <c r="T104" s="54"/>
      <c r="U104" s="26"/>
      <c r="V104" s="15"/>
      <c r="W104" s="43"/>
      <c r="AE104" s="59"/>
      <c r="AF104" s="15"/>
      <c r="AG104" s="15"/>
      <c r="AH104" s="43"/>
      <c r="AJ104" s="59"/>
      <c r="AK104" s="15"/>
      <c r="AL104" s="15"/>
      <c r="AM104" s="43"/>
      <c r="AO104" s="59"/>
      <c r="AP104" s="26"/>
      <c r="AQ104" s="15"/>
      <c r="AR104" s="43"/>
    </row>
    <row r="105" spans="2:44" x14ac:dyDescent="0.25">
      <c r="B105" s="42"/>
      <c r="C105" s="15"/>
      <c r="D105" s="15"/>
      <c r="E105" s="15"/>
      <c r="F105" s="15"/>
      <c r="G105" s="43"/>
      <c r="O105" s="59"/>
      <c r="P105" s="26"/>
      <c r="Q105" s="15"/>
      <c r="R105" s="15"/>
      <c r="S105" s="42"/>
      <c r="T105" s="54"/>
      <c r="U105" s="26"/>
      <c r="V105" s="15"/>
      <c r="W105" s="43"/>
      <c r="AE105" s="59"/>
      <c r="AF105" s="15"/>
      <c r="AG105" s="15"/>
      <c r="AH105" s="43"/>
      <c r="AJ105" s="59"/>
      <c r="AK105" s="15"/>
      <c r="AL105" s="15"/>
      <c r="AM105" s="43"/>
      <c r="AO105" s="59"/>
      <c r="AP105" s="26"/>
      <c r="AQ105" s="15"/>
      <c r="AR105" s="43"/>
    </row>
    <row r="106" spans="2:44" x14ac:dyDescent="0.25">
      <c r="B106" s="42"/>
      <c r="C106" s="15"/>
      <c r="D106" s="15"/>
      <c r="E106" s="15"/>
      <c r="F106" s="15"/>
      <c r="G106" s="43"/>
      <c r="O106" s="59"/>
      <c r="P106" s="26"/>
      <c r="Q106" s="15"/>
      <c r="R106" s="15"/>
      <c r="S106" s="42"/>
      <c r="T106" s="54"/>
      <c r="U106" s="26"/>
      <c r="V106" s="15"/>
      <c r="W106" s="43"/>
      <c r="AE106" s="59"/>
      <c r="AF106" s="15"/>
      <c r="AG106" s="15"/>
      <c r="AH106" s="43"/>
      <c r="AJ106" s="59"/>
      <c r="AK106" s="15"/>
      <c r="AL106" s="15"/>
      <c r="AM106" s="43"/>
      <c r="AO106" s="59"/>
      <c r="AP106" s="26"/>
      <c r="AQ106" s="15"/>
      <c r="AR106" s="43"/>
    </row>
    <row r="107" spans="2:44" x14ac:dyDescent="0.25">
      <c r="B107" s="42"/>
      <c r="C107" s="15"/>
      <c r="D107" s="15"/>
      <c r="E107" s="15"/>
      <c r="F107" s="15"/>
      <c r="G107" s="43"/>
      <c r="O107" s="59"/>
      <c r="P107" s="26"/>
      <c r="Q107" s="15"/>
      <c r="R107" s="15"/>
      <c r="S107" s="42"/>
      <c r="T107" s="54"/>
      <c r="U107" s="26"/>
      <c r="V107" s="15"/>
      <c r="W107" s="43"/>
      <c r="AE107" s="60"/>
      <c r="AF107" s="45"/>
      <c r="AG107" s="45"/>
      <c r="AH107" s="46"/>
      <c r="AJ107" s="60"/>
      <c r="AK107" s="45"/>
      <c r="AL107" s="45"/>
      <c r="AM107" s="46"/>
      <c r="AO107" s="60"/>
      <c r="AP107" s="61"/>
      <c r="AQ107" s="45"/>
      <c r="AR107" s="46"/>
    </row>
    <row r="108" spans="2:44" x14ac:dyDescent="0.25">
      <c r="B108" s="42"/>
      <c r="C108" s="15"/>
      <c r="D108" s="15"/>
      <c r="E108" s="15"/>
      <c r="F108" s="15"/>
      <c r="G108" s="43"/>
      <c r="O108" s="59"/>
      <c r="P108" s="26"/>
      <c r="Q108" s="15"/>
      <c r="R108" s="15"/>
      <c r="S108" s="42"/>
      <c r="T108" s="54"/>
      <c r="U108" s="26"/>
      <c r="V108" s="15"/>
      <c r="W108" s="43"/>
    </row>
    <row r="109" spans="2:44" x14ac:dyDescent="0.25">
      <c r="B109" s="42"/>
      <c r="C109" s="15"/>
      <c r="D109" s="15"/>
      <c r="E109" s="15"/>
      <c r="F109" s="15"/>
      <c r="G109" s="43"/>
      <c r="O109" s="59"/>
      <c r="P109" s="26"/>
      <c r="Q109" s="15"/>
      <c r="R109" s="15"/>
      <c r="S109" s="42"/>
      <c r="T109" s="54"/>
      <c r="U109" s="26"/>
      <c r="V109" s="15"/>
      <c r="W109" s="43"/>
    </row>
    <row r="110" spans="2:44" x14ac:dyDescent="0.25">
      <c r="B110" s="42"/>
      <c r="C110" s="15"/>
      <c r="D110" s="15"/>
      <c r="E110" s="15"/>
      <c r="F110" s="15"/>
      <c r="G110" s="43"/>
      <c r="O110" s="59"/>
      <c r="P110" s="26"/>
      <c r="Q110" s="15"/>
      <c r="R110" s="15"/>
      <c r="S110" s="42"/>
      <c r="T110" s="54"/>
      <c r="U110" s="26"/>
      <c r="V110" s="15"/>
      <c r="W110" s="43"/>
    </row>
    <row r="111" spans="2:44" x14ac:dyDescent="0.25">
      <c r="B111" s="42"/>
      <c r="C111" s="15"/>
      <c r="D111" s="15"/>
      <c r="E111" s="15"/>
      <c r="F111" s="15"/>
      <c r="G111" s="43"/>
      <c r="O111" s="59"/>
      <c r="P111" s="26"/>
      <c r="Q111" s="15"/>
      <c r="R111" s="15"/>
      <c r="S111" s="42"/>
      <c r="T111" s="54"/>
      <c r="U111" s="26"/>
      <c r="V111" s="15"/>
      <c r="W111" s="43"/>
    </row>
    <row r="112" spans="2:44" x14ac:dyDescent="0.25">
      <c r="B112" s="42"/>
      <c r="C112" s="15"/>
      <c r="D112" s="15"/>
      <c r="E112" s="15"/>
      <c r="F112" s="15"/>
      <c r="G112" s="43"/>
      <c r="O112" s="59"/>
      <c r="P112" s="26"/>
      <c r="Q112" s="15"/>
      <c r="R112" s="15"/>
      <c r="S112" s="42"/>
      <c r="T112" s="54"/>
      <c r="U112" s="26"/>
      <c r="V112" s="15"/>
      <c r="W112" s="43"/>
    </row>
    <row r="113" spans="1:45" x14ac:dyDescent="0.25">
      <c r="B113" s="42"/>
      <c r="C113" s="15"/>
      <c r="D113" s="15"/>
      <c r="E113" s="15"/>
      <c r="F113" s="15"/>
      <c r="G113" s="43"/>
      <c r="O113" s="59"/>
      <c r="P113" s="26"/>
      <c r="Q113" s="15"/>
      <c r="R113" s="15"/>
      <c r="S113" s="42"/>
      <c r="T113" s="54"/>
      <c r="U113" s="26"/>
      <c r="V113" s="15"/>
      <c r="W113" s="43"/>
    </row>
    <row r="114" spans="1:45" x14ac:dyDescent="0.25">
      <c r="B114" s="42"/>
      <c r="C114" s="15"/>
      <c r="D114" s="15"/>
      <c r="E114" s="15"/>
      <c r="F114" s="15"/>
      <c r="G114" s="43"/>
      <c r="O114" s="59"/>
      <c r="P114" s="26"/>
      <c r="Q114" s="15"/>
      <c r="R114" s="15"/>
      <c r="S114" s="42"/>
      <c r="T114" s="54"/>
      <c r="U114" s="26"/>
      <c r="V114" s="15"/>
      <c r="W114" s="43"/>
    </row>
    <row r="115" spans="1:45" x14ac:dyDescent="0.25">
      <c r="B115" s="56"/>
      <c r="C115" s="56"/>
      <c r="D115" s="56"/>
      <c r="E115" s="56"/>
      <c r="F115" s="56"/>
      <c r="G115" s="56"/>
      <c r="O115" s="59"/>
      <c r="P115" s="26"/>
      <c r="Q115" s="15"/>
      <c r="R115" s="15"/>
      <c r="S115" s="42"/>
      <c r="T115" s="54"/>
      <c r="U115" s="26"/>
      <c r="V115" s="15"/>
      <c r="W115" s="43"/>
    </row>
    <row r="116" spans="1:45" x14ac:dyDescent="0.25">
      <c r="A116" s="1" t="s">
        <v>644</v>
      </c>
      <c r="B116" s="39" t="str" cm="1">
        <f t="array" ref="B116">IFERROR(_xlfn.CHOOSECOLS(_xlfn._xlws.FILTER('SpaceCA (2)'!E5:AE45,'SpaceCA (2)'!AA5:AA45&gt;0,""),1,23,24,25,26,27),"")</f>
        <v/>
      </c>
      <c r="C116" s="40"/>
      <c r="D116" s="40"/>
      <c r="E116" s="40"/>
      <c r="F116" s="40"/>
      <c r="G116" s="41"/>
      <c r="O116" s="59"/>
      <c r="P116" s="26"/>
      <c r="Q116" s="15"/>
      <c r="R116" s="15"/>
      <c r="S116" s="42"/>
      <c r="T116" s="54"/>
      <c r="U116" s="26"/>
      <c r="V116" s="15"/>
      <c r="W116" s="43"/>
    </row>
    <row r="117" spans="1:45" x14ac:dyDescent="0.25">
      <c r="B117" s="42"/>
      <c r="C117" s="15"/>
      <c r="D117" s="15"/>
      <c r="E117" s="15"/>
      <c r="F117" s="15"/>
      <c r="G117" s="43"/>
      <c r="O117" s="59"/>
      <c r="P117" s="26"/>
      <c r="Q117" s="15"/>
      <c r="R117" s="15"/>
      <c r="S117" s="42"/>
      <c r="T117" s="54"/>
      <c r="U117" s="26"/>
      <c r="V117" s="15"/>
      <c r="W117" s="43"/>
    </row>
    <row r="118" spans="1:45" x14ac:dyDescent="0.25">
      <c r="B118" s="42"/>
      <c r="C118" s="15"/>
      <c r="D118" s="15"/>
      <c r="E118" s="15"/>
      <c r="F118" s="15"/>
      <c r="G118" s="43"/>
      <c r="O118" s="59"/>
      <c r="P118" s="26"/>
      <c r="Q118" s="15"/>
      <c r="R118" s="15"/>
      <c r="S118" s="42"/>
      <c r="T118" s="54"/>
      <c r="U118" s="26"/>
      <c r="V118" s="15"/>
      <c r="W118" s="43"/>
    </row>
    <row r="119" spans="1:45" x14ac:dyDescent="0.25">
      <c r="B119" s="42"/>
      <c r="C119" s="15"/>
      <c r="D119" s="15"/>
      <c r="E119" s="15"/>
      <c r="F119" s="15"/>
      <c r="G119" s="43"/>
      <c r="O119" s="59"/>
      <c r="P119" s="26"/>
      <c r="Q119" s="15"/>
      <c r="R119" s="15"/>
      <c r="S119" s="42"/>
      <c r="T119" s="54"/>
      <c r="U119" s="26"/>
      <c r="V119" s="15"/>
      <c r="W119" s="43"/>
    </row>
    <row r="120" spans="1:45" x14ac:dyDescent="0.25">
      <c r="B120" s="42"/>
      <c r="C120" s="15"/>
      <c r="D120" s="15"/>
      <c r="E120" s="15"/>
      <c r="F120" s="15"/>
      <c r="G120" s="43"/>
      <c r="O120" s="59"/>
      <c r="P120" s="26"/>
      <c r="Q120" s="15"/>
      <c r="R120" s="15"/>
      <c r="S120" s="42"/>
      <c r="T120" s="54"/>
      <c r="U120" s="26"/>
      <c r="V120" s="15"/>
      <c r="W120" s="43"/>
    </row>
    <row r="121" spans="1:45" x14ac:dyDescent="0.25">
      <c r="B121" s="42"/>
      <c r="C121" s="15"/>
      <c r="D121" s="15"/>
      <c r="E121" s="15"/>
      <c r="F121" s="15"/>
      <c r="G121" s="43"/>
      <c r="O121" s="59"/>
      <c r="P121" s="26"/>
      <c r="Q121" s="15"/>
      <c r="R121" s="15"/>
      <c r="S121" s="42"/>
      <c r="T121" s="54"/>
      <c r="U121" s="26"/>
      <c r="V121" s="15"/>
      <c r="W121" s="43"/>
      <c r="AD121" s="15"/>
      <c r="AE121" s="54"/>
      <c r="AF121" s="15"/>
      <c r="AG121" s="15"/>
      <c r="AH121" s="15"/>
      <c r="AI121" s="15"/>
      <c r="AJ121" s="54"/>
      <c r="AK121" s="15"/>
      <c r="AL121" s="15"/>
      <c r="AM121" s="15"/>
      <c r="AN121" s="15"/>
      <c r="AO121" s="54"/>
      <c r="AP121" s="26"/>
      <c r="AQ121" s="15"/>
      <c r="AR121" s="15"/>
      <c r="AS121" s="15"/>
    </row>
    <row r="122" spans="1:45" x14ac:dyDescent="0.25">
      <c r="B122" s="42"/>
      <c r="C122" s="15"/>
      <c r="D122" s="15"/>
      <c r="E122" s="15"/>
      <c r="F122" s="15"/>
      <c r="G122" s="43"/>
      <c r="O122" s="59"/>
      <c r="P122" s="26"/>
      <c r="Q122" s="15"/>
      <c r="R122" s="15"/>
      <c r="S122" s="42"/>
      <c r="T122" s="54"/>
      <c r="U122" s="26"/>
      <c r="V122" s="15"/>
      <c r="W122" s="43"/>
      <c r="AD122" s="15"/>
      <c r="AE122" s="54"/>
      <c r="AF122" s="15"/>
      <c r="AG122" s="15"/>
      <c r="AH122" s="15"/>
      <c r="AI122" s="15"/>
      <c r="AJ122" s="54"/>
      <c r="AK122" s="15"/>
      <c r="AL122" s="15"/>
      <c r="AM122" s="15"/>
      <c r="AN122" s="15"/>
      <c r="AO122" s="54"/>
      <c r="AP122" s="26"/>
      <c r="AQ122" s="15"/>
      <c r="AR122" s="15"/>
      <c r="AS122" s="15"/>
    </row>
    <row r="123" spans="1:45" x14ac:dyDescent="0.25">
      <c r="B123" s="42"/>
      <c r="C123" s="15"/>
      <c r="D123" s="15"/>
      <c r="E123" s="15"/>
      <c r="F123" s="15"/>
      <c r="G123" s="43"/>
      <c r="O123" s="59"/>
      <c r="P123" s="26"/>
      <c r="Q123" s="15"/>
      <c r="R123" s="15"/>
      <c r="S123" s="42"/>
      <c r="T123" s="54"/>
      <c r="U123" s="26"/>
      <c r="V123" s="15"/>
      <c r="W123" s="43"/>
      <c r="AD123" s="15"/>
      <c r="AE123" s="54"/>
      <c r="AF123" s="15"/>
      <c r="AG123" s="15"/>
      <c r="AH123" s="15"/>
      <c r="AI123" s="15"/>
      <c r="AJ123" s="54"/>
      <c r="AK123" s="15"/>
      <c r="AL123" s="15"/>
      <c r="AM123" s="15"/>
      <c r="AN123" s="15"/>
      <c r="AO123" s="54"/>
      <c r="AP123" s="26"/>
      <c r="AQ123" s="15"/>
      <c r="AR123" s="15"/>
      <c r="AS123" s="15"/>
    </row>
    <row r="124" spans="1:45" x14ac:dyDescent="0.25">
      <c r="B124" s="42"/>
      <c r="C124" s="15"/>
      <c r="D124" s="15"/>
      <c r="E124" s="15"/>
      <c r="F124" s="15"/>
      <c r="G124" s="43"/>
      <c r="O124" s="59"/>
      <c r="P124" s="26"/>
      <c r="Q124" s="15"/>
      <c r="R124" s="15"/>
      <c r="S124" s="42"/>
      <c r="T124" s="54"/>
      <c r="U124" s="26"/>
      <c r="V124" s="15"/>
      <c r="W124" s="43"/>
      <c r="AD124" s="15"/>
      <c r="AE124" s="54"/>
      <c r="AF124" s="15"/>
      <c r="AG124" s="15"/>
      <c r="AH124" s="15"/>
      <c r="AI124" s="15"/>
      <c r="AJ124" s="54"/>
      <c r="AK124" s="15"/>
      <c r="AL124" s="15"/>
      <c r="AM124" s="15"/>
      <c r="AN124" s="15"/>
      <c r="AO124" s="54"/>
      <c r="AP124" s="26"/>
      <c r="AQ124" s="15"/>
      <c r="AR124" s="15"/>
      <c r="AS124" s="15"/>
    </row>
    <row r="125" spans="1:45" x14ac:dyDescent="0.25">
      <c r="B125" s="42"/>
      <c r="C125" s="15"/>
      <c r="D125" s="15"/>
      <c r="E125" s="15"/>
      <c r="F125" s="15"/>
      <c r="G125" s="43"/>
      <c r="O125" s="59"/>
      <c r="P125" s="26"/>
      <c r="Q125" s="15"/>
      <c r="R125" s="15"/>
      <c r="S125" s="42"/>
      <c r="T125" s="54"/>
      <c r="U125" s="26"/>
      <c r="V125" s="15"/>
      <c r="W125" s="43"/>
      <c r="AD125" s="15"/>
      <c r="AE125" s="54"/>
      <c r="AF125" s="15"/>
      <c r="AG125" s="15"/>
      <c r="AH125" s="15"/>
      <c r="AI125" s="15"/>
      <c r="AJ125" s="54"/>
      <c r="AK125" s="15"/>
      <c r="AL125" s="15"/>
      <c r="AM125" s="15"/>
      <c r="AN125" s="15"/>
      <c r="AO125" s="54"/>
      <c r="AP125" s="26"/>
      <c r="AQ125" s="15"/>
      <c r="AR125" s="15"/>
      <c r="AS125" s="15"/>
    </row>
    <row r="126" spans="1:45" x14ac:dyDescent="0.25">
      <c r="B126" s="42"/>
      <c r="C126" s="15"/>
      <c r="D126" s="15"/>
      <c r="E126" s="15"/>
      <c r="F126" s="15"/>
      <c r="G126" s="43"/>
      <c r="O126" s="59"/>
      <c r="P126" s="26"/>
      <c r="Q126" s="15"/>
      <c r="R126" s="15"/>
      <c r="S126" s="42"/>
      <c r="T126" s="54"/>
      <c r="U126" s="26"/>
      <c r="V126" s="15"/>
      <c r="W126" s="43"/>
      <c r="AD126" s="15"/>
      <c r="AE126" s="54"/>
      <c r="AF126" s="15"/>
      <c r="AG126" s="15"/>
      <c r="AH126" s="15"/>
      <c r="AI126" s="15"/>
      <c r="AJ126" s="54"/>
      <c r="AK126" s="15"/>
      <c r="AL126" s="15"/>
      <c r="AM126" s="15"/>
      <c r="AN126" s="15"/>
      <c r="AO126" s="54"/>
      <c r="AP126" s="26"/>
      <c r="AQ126" s="15"/>
      <c r="AR126" s="15"/>
      <c r="AS126" s="15"/>
    </row>
    <row r="127" spans="1:45" x14ac:dyDescent="0.25">
      <c r="B127" s="42"/>
      <c r="C127" s="15"/>
      <c r="D127" s="15"/>
      <c r="E127" s="15"/>
      <c r="F127" s="15"/>
      <c r="G127" s="43"/>
      <c r="O127" s="59"/>
      <c r="P127" s="26"/>
      <c r="Q127" s="15"/>
      <c r="R127" s="15"/>
      <c r="S127" s="42"/>
      <c r="T127" s="54"/>
      <c r="U127" s="26"/>
      <c r="V127" s="15"/>
      <c r="W127" s="43"/>
      <c r="AD127" s="15"/>
      <c r="AE127" s="54"/>
      <c r="AF127" s="15"/>
      <c r="AG127" s="15"/>
      <c r="AH127" s="15"/>
      <c r="AI127" s="15"/>
      <c r="AJ127" s="54"/>
      <c r="AK127" s="15"/>
      <c r="AL127" s="15"/>
      <c r="AM127" s="15"/>
      <c r="AN127" s="15"/>
      <c r="AO127" s="54"/>
      <c r="AP127" s="26"/>
      <c r="AQ127" s="15"/>
      <c r="AR127" s="15"/>
      <c r="AS127" s="15"/>
    </row>
    <row r="128" spans="1:45" x14ac:dyDescent="0.25">
      <c r="B128" s="42"/>
      <c r="C128" s="15"/>
      <c r="D128" s="15"/>
      <c r="E128" s="15"/>
      <c r="F128" s="15"/>
      <c r="G128" s="43"/>
      <c r="O128" s="59"/>
      <c r="P128" s="26"/>
      <c r="Q128" s="15"/>
      <c r="R128" s="15"/>
      <c r="S128" s="42"/>
      <c r="T128" s="54"/>
      <c r="U128" s="26"/>
      <c r="V128" s="15"/>
      <c r="W128" s="43"/>
      <c r="AD128" s="15"/>
      <c r="AE128" s="54"/>
      <c r="AF128" s="15"/>
      <c r="AG128" s="15"/>
      <c r="AH128" s="15"/>
      <c r="AI128" s="15"/>
      <c r="AJ128" s="54"/>
      <c r="AK128" s="15"/>
      <c r="AL128" s="15"/>
      <c r="AM128" s="15"/>
      <c r="AN128" s="15"/>
      <c r="AO128" s="54"/>
      <c r="AP128" s="26"/>
      <c r="AQ128" s="15"/>
      <c r="AR128" s="15"/>
      <c r="AS128" s="15"/>
    </row>
    <row r="129" spans="2:45" x14ac:dyDescent="0.25">
      <c r="B129" s="42"/>
      <c r="C129" s="15"/>
      <c r="D129" s="15"/>
      <c r="E129" s="15"/>
      <c r="F129" s="15"/>
      <c r="G129" s="43"/>
      <c r="O129" s="59"/>
      <c r="P129" s="26"/>
      <c r="Q129" s="15"/>
      <c r="R129" s="15"/>
      <c r="S129" s="42"/>
      <c r="T129" s="54"/>
      <c r="U129" s="26"/>
      <c r="V129" s="15"/>
      <c r="W129" s="43"/>
      <c r="AD129" s="15"/>
      <c r="AE129" s="54"/>
      <c r="AF129" s="15"/>
      <c r="AG129" s="15"/>
      <c r="AH129" s="15"/>
      <c r="AI129" s="15"/>
      <c r="AJ129" s="54"/>
      <c r="AK129" s="15"/>
      <c r="AL129" s="15"/>
      <c r="AM129" s="15"/>
      <c r="AN129" s="15"/>
      <c r="AO129" s="54"/>
      <c r="AP129" s="26"/>
      <c r="AQ129" s="15"/>
      <c r="AR129" s="15"/>
      <c r="AS129" s="15"/>
    </row>
    <row r="130" spans="2:45" x14ac:dyDescent="0.25">
      <c r="B130" s="42"/>
      <c r="C130" s="15"/>
      <c r="D130" s="15"/>
      <c r="E130" s="15"/>
      <c r="F130" s="15"/>
      <c r="G130" s="43"/>
      <c r="O130" s="59"/>
      <c r="P130" s="26"/>
      <c r="Q130" s="15"/>
      <c r="R130" s="15"/>
      <c r="S130" s="42"/>
      <c r="T130" s="54"/>
      <c r="U130" s="26"/>
      <c r="V130" s="15"/>
      <c r="W130" s="43"/>
      <c r="AD130" s="15"/>
      <c r="AE130" s="54"/>
      <c r="AF130" s="15"/>
      <c r="AG130" s="15"/>
      <c r="AH130" s="15"/>
      <c r="AI130" s="15"/>
      <c r="AJ130" s="54"/>
      <c r="AK130" s="15"/>
      <c r="AL130" s="15"/>
      <c r="AM130" s="15"/>
      <c r="AN130" s="15"/>
      <c r="AO130" s="54"/>
      <c r="AP130" s="26"/>
      <c r="AQ130" s="15"/>
      <c r="AR130" s="15"/>
      <c r="AS130" s="15"/>
    </row>
    <row r="131" spans="2:45" x14ac:dyDescent="0.25">
      <c r="B131" s="42"/>
      <c r="C131" s="15"/>
      <c r="D131" s="15"/>
      <c r="E131" s="15"/>
      <c r="F131" s="15"/>
      <c r="G131" s="43"/>
      <c r="O131" s="59"/>
      <c r="P131" s="26"/>
      <c r="Q131" s="15"/>
      <c r="R131" s="15"/>
      <c r="S131" s="42"/>
      <c r="T131" s="54"/>
      <c r="U131" s="26"/>
      <c r="V131" s="15"/>
      <c r="W131" s="43"/>
      <c r="AD131" s="15"/>
      <c r="AE131" s="54"/>
      <c r="AF131" s="15"/>
      <c r="AG131" s="15"/>
      <c r="AH131" s="15"/>
      <c r="AI131" s="15"/>
      <c r="AJ131" s="54"/>
      <c r="AK131" s="15"/>
      <c r="AL131" s="15"/>
      <c r="AM131" s="15"/>
      <c r="AN131" s="15"/>
      <c r="AO131" s="54"/>
      <c r="AP131" s="26"/>
      <c r="AQ131" s="15"/>
      <c r="AR131" s="15"/>
      <c r="AS131" s="15"/>
    </row>
    <row r="132" spans="2:45" x14ac:dyDescent="0.25">
      <c r="B132" s="42"/>
      <c r="C132" s="15"/>
      <c r="D132" s="15"/>
      <c r="E132" s="15"/>
      <c r="F132" s="15"/>
      <c r="G132" s="43"/>
      <c r="O132" s="59"/>
      <c r="P132" s="26"/>
      <c r="Q132" s="15"/>
      <c r="R132" s="15"/>
      <c r="S132" s="42"/>
      <c r="T132" s="54"/>
      <c r="U132" s="26"/>
      <c r="V132" s="15"/>
      <c r="W132" s="43"/>
      <c r="AD132" s="15"/>
      <c r="AE132" s="54"/>
      <c r="AF132" s="15"/>
      <c r="AG132" s="15"/>
      <c r="AH132" s="15"/>
      <c r="AI132" s="15"/>
      <c r="AJ132" s="54"/>
      <c r="AK132" s="15"/>
      <c r="AL132" s="15"/>
      <c r="AM132" s="15"/>
      <c r="AN132" s="15"/>
      <c r="AO132" s="54"/>
      <c r="AP132" s="26"/>
      <c r="AQ132" s="15"/>
      <c r="AR132" s="15"/>
      <c r="AS132" s="15"/>
    </row>
    <row r="133" spans="2:45" x14ac:dyDescent="0.25">
      <c r="B133" s="42"/>
      <c r="C133" s="15"/>
      <c r="D133" s="15"/>
      <c r="E133" s="15"/>
      <c r="F133" s="15"/>
      <c r="G133" s="43"/>
      <c r="O133" s="59"/>
      <c r="P133" s="26"/>
      <c r="Q133" s="15"/>
      <c r="R133" s="15"/>
      <c r="S133" s="42"/>
      <c r="T133" s="54"/>
      <c r="U133" s="26"/>
      <c r="V133" s="15"/>
      <c r="W133" s="43"/>
      <c r="AD133" s="15"/>
      <c r="AE133" s="54"/>
      <c r="AF133" s="15"/>
      <c r="AG133" s="15"/>
      <c r="AH133" s="15"/>
      <c r="AI133" s="15"/>
      <c r="AJ133" s="54"/>
      <c r="AK133" s="15"/>
      <c r="AL133" s="15"/>
      <c r="AM133" s="15"/>
      <c r="AN133" s="15"/>
      <c r="AO133" s="54"/>
      <c r="AP133" s="26"/>
      <c r="AQ133" s="15"/>
      <c r="AR133" s="15"/>
      <c r="AS133" s="15"/>
    </row>
    <row r="134" spans="2:45" x14ac:dyDescent="0.25">
      <c r="B134" s="42"/>
      <c r="C134" s="15"/>
      <c r="D134" s="15"/>
      <c r="E134" s="15"/>
      <c r="F134" s="15"/>
      <c r="G134" s="43"/>
      <c r="O134" s="59"/>
      <c r="P134" s="26"/>
      <c r="Q134" s="15"/>
      <c r="R134" s="15"/>
      <c r="S134" s="42"/>
      <c r="T134" s="54"/>
      <c r="U134" s="26"/>
      <c r="V134" s="15"/>
      <c r="W134" s="43"/>
      <c r="AD134" s="15"/>
      <c r="AE134" s="54"/>
      <c r="AF134" s="15"/>
      <c r="AG134" s="15"/>
      <c r="AH134" s="15"/>
      <c r="AI134" s="15"/>
      <c r="AJ134" s="54"/>
      <c r="AK134" s="15"/>
      <c r="AL134" s="15"/>
      <c r="AM134" s="15"/>
      <c r="AN134" s="15"/>
      <c r="AO134" s="54"/>
      <c r="AP134" s="26"/>
      <c r="AQ134" s="15"/>
      <c r="AR134" s="15"/>
      <c r="AS134" s="15"/>
    </row>
    <row r="135" spans="2:45" x14ac:dyDescent="0.25">
      <c r="B135" s="42"/>
      <c r="C135" s="15"/>
      <c r="D135" s="15"/>
      <c r="E135" s="15"/>
      <c r="F135" s="15"/>
      <c r="G135" s="43"/>
      <c r="O135" s="59"/>
      <c r="P135" s="26"/>
      <c r="Q135" s="15"/>
      <c r="R135" s="15"/>
      <c r="S135" s="42"/>
      <c r="T135" s="54"/>
      <c r="U135" s="26"/>
      <c r="V135" s="15"/>
      <c r="W135" s="43"/>
      <c r="AD135" s="15"/>
      <c r="AE135" s="54"/>
      <c r="AF135" s="15"/>
      <c r="AG135" s="15"/>
      <c r="AH135" s="15"/>
      <c r="AI135" s="15"/>
      <c r="AJ135" s="54"/>
      <c r="AK135" s="15"/>
      <c r="AL135" s="15"/>
      <c r="AM135" s="15"/>
      <c r="AN135" s="15"/>
      <c r="AO135" s="54"/>
      <c r="AP135" s="26"/>
      <c r="AQ135" s="15"/>
      <c r="AR135" s="15"/>
      <c r="AS135" s="15"/>
    </row>
    <row r="136" spans="2:45" x14ac:dyDescent="0.25">
      <c r="B136" s="42"/>
      <c r="C136" s="15"/>
      <c r="D136" s="15"/>
      <c r="E136" s="15"/>
      <c r="F136" s="15"/>
      <c r="G136" s="43"/>
      <c r="O136" s="59"/>
      <c r="P136" s="26"/>
      <c r="Q136" s="15"/>
      <c r="R136" s="15"/>
      <c r="S136" s="42"/>
      <c r="T136" s="54"/>
      <c r="U136" s="26"/>
      <c r="V136" s="15"/>
      <c r="W136" s="43"/>
      <c r="AD136" s="15"/>
      <c r="AE136" s="54"/>
      <c r="AF136" s="15"/>
      <c r="AG136" s="15"/>
      <c r="AH136" s="15"/>
      <c r="AI136" s="15"/>
      <c r="AJ136" s="54"/>
      <c r="AK136" s="15"/>
      <c r="AL136" s="15"/>
      <c r="AM136" s="15"/>
      <c r="AN136" s="15"/>
      <c r="AO136" s="54"/>
      <c r="AP136" s="26"/>
      <c r="AQ136" s="15"/>
      <c r="AR136" s="15"/>
      <c r="AS136" s="15"/>
    </row>
    <row r="137" spans="2:45" x14ac:dyDescent="0.25">
      <c r="B137" s="42"/>
      <c r="C137" s="15"/>
      <c r="D137" s="15"/>
      <c r="E137" s="15"/>
      <c r="F137" s="15"/>
      <c r="G137" s="43"/>
      <c r="O137" s="59"/>
      <c r="P137" s="26"/>
      <c r="Q137" s="15"/>
      <c r="R137" s="15"/>
      <c r="S137" s="42"/>
      <c r="T137" s="54"/>
      <c r="U137" s="26"/>
      <c r="V137" s="15"/>
      <c r="W137" s="43"/>
      <c r="AD137" s="15"/>
      <c r="AE137" s="54"/>
      <c r="AF137" s="15"/>
      <c r="AG137" s="15"/>
      <c r="AH137" s="15"/>
      <c r="AI137" s="15"/>
      <c r="AJ137" s="54"/>
      <c r="AK137" s="15"/>
      <c r="AL137" s="15"/>
      <c r="AM137" s="15"/>
      <c r="AN137" s="15"/>
      <c r="AO137" s="54"/>
      <c r="AP137" s="26"/>
      <c r="AQ137" s="15"/>
      <c r="AR137" s="15"/>
      <c r="AS137" s="15"/>
    </row>
    <row r="138" spans="2:45" x14ac:dyDescent="0.25">
      <c r="B138" s="42"/>
      <c r="C138" s="15"/>
      <c r="D138" s="15"/>
      <c r="E138" s="15"/>
      <c r="F138" s="15"/>
      <c r="G138" s="43"/>
      <c r="O138" s="59"/>
      <c r="P138" s="26"/>
      <c r="Q138" s="15"/>
      <c r="R138" s="15"/>
      <c r="S138" s="42"/>
      <c r="T138" s="54"/>
      <c r="U138" s="26"/>
      <c r="V138" s="15"/>
      <c r="W138" s="43"/>
    </row>
    <row r="139" spans="2:45" x14ac:dyDescent="0.25">
      <c r="B139" s="42"/>
      <c r="C139" s="15"/>
      <c r="D139" s="15"/>
      <c r="E139" s="15"/>
      <c r="F139" s="15"/>
      <c r="G139" s="43"/>
      <c r="O139" s="59"/>
      <c r="P139" s="26"/>
      <c r="Q139" s="15"/>
      <c r="R139" s="15"/>
      <c r="S139" s="42"/>
      <c r="T139" s="54"/>
      <c r="U139" s="26"/>
      <c r="V139" s="15"/>
      <c r="W139" s="43"/>
    </row>
    <row r="140" spans="2:45" x14ac:dyDescent="0.25">
      <c r="B140" s="42"/>
      <c r="C140" s="15"/>
      <c r="D140" s="15"/>
      <c r="E140" s="15"/>
      <c r="F140" s="15"/>
      <c r="G140" s="43"/>
      <c r="O140" s="59"/>
      <c r="P140" s="26"/>
      <c r="Q140" s="15"/>
      <c r="R140" s="15"/>
      <c r="S140" s="42"/>
      <c r="T140" s="54"/>
      <c r="U140" s="26"/>
      <c r="V140" s="15"/>
      <c r="W140" s="43"/>
    </row>
    <row r="141" spans="2:45" x14ac:dyDescent="0.25">
      <c r="B141" s="42"/>
      <c r="C141" s="15"/>
      <c r="D141" s="15"/>
      <c r="E141" s="15"/>
      <c r="F141" s="15"/>
      <c r="G141" s="43"/>
      <c r="O141" s="59"/>
      <c r="P141" s="26"/>
      <c r="Q141" s="15"/>
      <c r="R141" s="15"/>
      <c r="S141" s="42"/>
      <c r="T141" s="54"/>
      <c r="U141" s="26"/>
      <c r="V141" s="15"/>
      <c r="W141" s="43"/>
    </row>
    <row r="142" spans="2:45" x14ac:dyDescent="0.25">
      <c r="B142" s="42"/>
      <c r="C142" s="15"/>
      <c r="D142" s="15"/>
      <c r="E142" s="15"/>
      <c r="F142" s="15"/>
      <c r="G142" s="43"/>
      <c r="O142" s="59"/>
      <c r="P142" s="26"/>
      <c r="Q142" s="15"/>
      <c r="R142" s="15"/>
      <c r="S142" s="42"/>
      <c r="T142" s="54"/>
      <c r="U142" s="26"/>
      <c r="V142" s="15"/>
      <c r="W142" s="43"/>
    </row>
    <row r="143" spans="2:45" x14ac:dyDescent="0.25">
      <c r="B143" s="42"/>
      <c r="C143" s="15"/>
      <c r="D143" s="15"/>
      <c r="E143" s="15"/>
      <c r="F143" s="15"/>
      <c r="G143" s="43"/>
      <c r="O143" s="59"/>
      <c r="P143" s="26"/>
      <c r="Q143" s="15"/>
      <c r="R143" s="15"/>
      <c r="S143" s="42"/>
      <c r="T143" s="54"/>
      <c r="U143" s="26"/>
      <c r="V143" s="15"/>
      <c r="W143" s="43"/>
    </row>
    <row r="144" spans="2:45" x14ac:dyDescent="0.25">
      <c r="B144" s="42"/>
      <c r="C144" s="15"/>
      <c r="D144" s="15"/>
      <c r="E144" s="15"/>
      <c r="F144" s="15"/>
      <c r="G144" s="43"/>
      <c r="O144" s="59"/>
      <c r="P144" s="26"/>
      <c r="Q144" s="15"/>
      <c r="R144" s="15"/>
      <c r="S144" s="42"/>
      <c r="T144" s="54"/>
      <c r="U144" s="26"/>
      <c r="V144" s="15"/>
      <c r="W144" s="43"/>
    </row>
    <row r="145" spans="1:34" x14ac:dyDescent="0.25">
      <c r="B145" s="42"/>
      <c r="C145" s="15"/>
      <c r="D145" s="15"/>
      <c r="E145" s="15"/>
      <c r="F145" s="15"/>
      <c r="G145" s="43"/>
      <c r="O145" s="59"/>
      <c r="P145" s="26"/>
      <c r="Q145" s="15"/>
      <c r="R145" s="15"/>
      <c r="S145" s="42"/>
      <c r="T145" s="54"/>
      <c r="U145" s="26"/>
      <c r="V145" s="15"/>
      <c r="W145" s="43"/>
    </row>
    <row r="146" spans="1:34" x14ac:dyDescent="0.25">
      <c r="B146" s="42"/>
      <c r="C146" s="15"/>
      <c r="D146" s="15"/>
      <c r="E146" s="15"/>
      <c r="F146" s="15"/>
      <c r="G146" s="43"/>
      <c r="O146" s="59"/>
      <c r="P146" s="26"/>
      <c r="Q146" s="15"/>
      <c r="R146" s="15"/>
      <c r="S146" s="42"/>
      <c r="T146" s="54"/>
      <c r="U146" s="26"/>
      <c r="V146" s="15"/>
      <c r="W146" s="43"/>
    </row>
    <row r="147" spans="1:34" x14ac:dyDescent="0.25">
      <c r="B147" s="42"/>
      <c r="C147" s="15"/>
      <c r="D147" s="15"/>
      <c r="E147" s="15"/>
      <c r="F147" s="15"/>
      <c r="G147" s="43"/>
      <c r="O147" s="59"/>
      <c r="P147" s="26"/>
      <c r="Q147" s="15"/>
      <c r="R147" s="15"/>
      <c r="S147" s="42"/>
      <c r="T147" s="54"/>
      <c r="U147" s="26"/>
      <c r="V147" s="15"/>
      <c r="W147" s="43"/>
    </row>
    <row r="148" spans="1:34" x14ac:dyDescent="0.25">
      <c r="B148" s="42"/>
      <c r="C148" s="15"/>
      <c r="D148" s="15"/>
      <c r="E148" s="15"/>
      <c r="F148" s="15"/>
      <c r="G148" s="43"/>
      <c r="O148" s="59"/>
      <c r="P148" s="26"/>
      <c r="Q148" s="15"/>
      <c r="R148" s="15"/>
      <c r="S148" s="42"/>
      <c r="T148" s="54"/>
      <c r="U148" s="26"/>
      <c r="V148" s="15"/>
      <c r="W148" s="43"/>
    </row>
    <row r="149" spans="1:34" x14ac:dyDescent="0.25">
      <c r="B149" s="42"/>
      <c r="C149" s="15"/>
      <c r="D149" s="15"/>
      <c r="E149" s="15"/>
      <c r="F149" s="15"/>
      <c r="G149" s="43"/>
      <c r="O149" s="59"/>
      <c r="P149" s="26"/>
      <c r="Q149" s="15"/>
      <c r="R149" s="15"/>
      <c r="S149" s="42"/>
      <c r="T149" s="54"/>
      <c r="U149" s="26"/>
      <c r="V149" s="15"/>
      <c r="W149" s="43"/>
    </row>
    <row r="150" spans="1:34" x14ac:dyDescent="0.25">
      <c r="B150" s="42"/>
      <c r="C150" s="15"/>
      <c r="D150" s="15"/>
      <c r="E150" s="15"/>
      <c r="F150" s="15"/>
      <c r="G150" s="43"/>
      <c r="O150" s="59"/>
      <c r="P150" s="26"/>
      <c r="Q150" s="15"/>
      <c r="R150" s="15"/>
      <c r="S150" s="42"/>
      <c r="T150" s="54"/>
      <c r="U150" s="26"/>
      <c r="V150" s="15"/>
      <c r="W150" s="43"/>
    </row>
    <row r="151" spans="1:34" x14ac:dyDescent="0.25">
      <c r="B151" s="42"/>
      <c r="C151" s="15"/>
      <c r="D151" s="15"/>
      <c r="E151" s="15"/>
      <c r="F151" s="15"/>
      <c r="G151" s="43"/>
      <c r="O151" s="59"/>
      <c r="P151" s="26"/>
      <c r="Q151" s="15"/>
      <c r="R151" s="15"/>
      <c r="S151" s="42"/>
      <c r="T151" s="54"/>
      <c r="U151" s="26"/>
      <c r="V151" s="15"/>
      <c r="W151" s="43"/>
    </row>
    <row r="152" spans="1:34" x14ac:dyDescent="0.25">
      <c r="B152" s="42"/>
      <c r="C152" s="15"/>
      <c r="D152" s="15"/>
      <c r="E152" s="15"/>
      <c r="F152" s="15"/>
      <c r="G152" s="43"/>
      <c r="O152" s="59"/>
      <c r="P152" s="26"/>
      <c r="Q152" s="15"/>
      <c r="R152" s="15"/>
      <c r="S152" s="42"/>
      <c r="T152" s="54"/>
      <c r="U152" s="26"/>
      <c r="V152" s="15"/>
      <c r="W152" s="43"/>
    </row>
    <row r="153" spans="1:34" x14ac:dyDescent="0.25">
      <c r="B153" s="42"/>
      <c r="C153" s="15"/>
      <c r="D153" s="15"/>
      <c r="E153" s="15"/>
      <c r="F153" s="15"/>
      <c r="G153" s="43"/>
      <c r="O153" s="59"/>
      <c r="P153" s="26"/>
      <c r="Q153" s="15"/>
      <c r="R153" s="15"/>
      <c r="S153" s="42"/>
      <c r="T153" s="54"/>
      <c r="U153" s="26"/>
      <c r="V153" s="15"/>
      <c r="W153" s="43"/>
      <c r="AE153" s="10"/>
      <c r="AF153" s="9"/>
      <c r="AG153" s="9"/>
      <c r="AH153" s="9"/>
    </row>
    <row r="154" spans="1:34" x14ac:dyDescent="0.25">
      <c r="B154" s="42"/>
      <c r="C154" s="15"/>
      <c r="D154" s="15"/>
      <c r="E154" s="15"/>
      <c r="F154" s="15"/>
      <c r="G154" s="43"/>
      <c r="O154" s="59"/>
      <c r="P154" s="26"/>
      <c r="Q154" s="15"/>
      <c r="R154" s="15"/>
      <c r="S154" s="42"/>
      <c r="T154" s="54"/>
      <c r="U154" s="26"/>
      <c r="V154" s="15"/>
      <c r="W154" s="43"/>
    </row>
    <row r="155" spans="1:34" x14ac:dyDescent="0.25">
      <c r="B155" s="42"/>
      <c r="C155" s="15"/>
      <c r="D155" s="15"/>
      <c r="E155" s="15"/>
      <c r="F155" s="15"/>
      <c r="G155" s="43"/>
      <c r="O155" s="59"/>
      <c r="P155" s="26"/>
      <c r="Q155" s="15"/>
      <c r="R155" s="15"/>
      <c r="S155" s="42"/>
      <c r="T155" s="54"/>
      <c r="U155" s="26"/>
      <c r="V155" s="15"/>
      <c r="W155" s="43"/>
    </row>
    <row r="156" spans="1:34" x14ac:dyDescent="0.25">
      <c r="B156" s="44"/>
      <c r="C156" s="45"/>
      <c r="D156" s="45"/>
      <c r="E156" s="45"/>
      <c r="F156" s="45"/>
      <c r="G156" s="46"/>
      <c r="O156" s="59"/>
      <c r="P156" s="26"/>
      <c r="Q156" s="15"/>
      <c r="R156" s="15"/>
      <c r="S156" s="42"/>
      <c r="T156" s="54"/>
      <c r="U156" s="26"/>
      <c r="V156" s="15"/>
      <c r="W156" s="43"/>
    </row>
    <row r="157" spans="1:34" x14ac:dyDescent="0.25">
      <c r="O157" s="59"/>
      <c r="P157" s="26"/>
      <c r="Q157" s="15"/>
      <c r="R157" s="15"/>
      <c r="S157" s="42"/>
      <c r="T157" s="54"/>
      <c r="U157" s="26"/>
      <c r="V157" s="15"/>
      <c r="W157" s="43"/>
    </row>
    <row r="158" spans="1:34" x14ac:dyDescent="0.25">
      <c r="A158" s="1" t="s">
        <v>645</v>
      </c>
      <c r="B158" s="39" t="str" cm="1">
        <f t="array" ref="B158">IFERROR(_xlfn.CHOOSECOLS(_xlfn._xlws.FILTER('SpaceCA (3)'!E5:AE24,'SpaceCA (3)'!AA5:AA24&gt;0,""),1,23,24,25,26,27),"")</f>
        <v/>
      </c>
      <c r="C158" s="40"/>
      <c r="D158" s="40"/>
      <c r="E158" s="40"/>
      <c r="F158" s="40"/>
      <c r="G158" s="41"/>
      <c r="O158" s="59"/>
      <c r="P158" s="26"/>
      <c r="Q158" s="15"/>
      <c r="R158" s="15"/>
      <c r="S158" s="42"/>
      <c r="T158" s="54"/>
      <c r="U158" s="26"/>
      <c r="V158" s="15"/>
      <c r="W158" s="43"/>
    </row>
    <row r="159" spans="1:34" x14ac:dyDescent="0.25">
      <c r="B159" s="42"/>
      <c r="C159" s="15"/>
      <c r="D159" s="15"/>
      <c r="E159" s="15"/>
      <c r="F159" s="15"/>
      <c r="G159" s="43"/>
      <c r="O159" s="59"/>
      <c r="P159" s="26"/>
      <c r="Q159" s="15"/>
      <c r="R159" s="15"/>
      <c r="S159" s="42"/>
      <c r="T159" s="54"/>
      <c r="U159" s="26"/>
      <c r="V159" s="15"/>
      <c r="W159" s="43"/>
    </row>
    <row r="160" spans="1:34" x14ac:dyDescent="0.25">
      <c r="B160" s="42"/>
      <c r="C160" s="15"/>
      <c r="D160" s="15"/>
      <c r="E160" s="15"/>
      <c r="F160" s="15"/>
      <c r="G160" s="43"/>
      <c r="O160" s="59"/>
      <c r="P160" s="26"/>
      <c r="Q160" s="15"/>
      <c r="R160" s="15"/>
      <c r="S160" s="42"/>
      <c r="T160" s="54"/>
      <c r="U160" s="26"/>
      <c r="V160" s="15"/>
      <c r="W160" s="43"/>
    </row>
    <row r="161" spans="2:23" x14ac:dyDescent="0.25">
      <c r="B161" s="42"/>
      <c r="C161" s="15"/>
      <c r="D161" s="15"/>
      <c r="E161" s="15"/>
      <c r="F161" s="15"/>
      <c r="G161" s="43"/>
      <c r="O161" s="59"/>
      <c r="P161" s="26"/>
      <c r="Q161" s="15"/>
      <c r="R161" s="15"/>
      <c r="S161" s="42"/>
      <c r="T161" s="54"/>
      <c r="U161" s="26"/>
      <c r="V161" s="15"/>
      <c r="W161" s="43"/>
    </row>
    <row r="162" spans="2:23" x14ac:dyDescent="0.25">
      <c r="B162" s="42"/>
      <c r="C162" s="15"/>
      <c r="D162" s="15"/>
      <c r="E162" s="15"/>
      <c r="F162" s="15"/>
      <c r="G162" s="43"/>
      <c r="O162" s="59"/>
      <c r="P162" s="26"/>
      <c r="Q162" s="15"/>
      <c r="R162" s="15"/>
      <c r="S162" s="42"/>
      <c r="T162" s="54"/>
      <c r="U162" s="26"/>
      <c r="V162" s="15"/>
      <c r="W162" s="43"/>
    </row>
    <row r="163" spans="2:23" x14ac:dyDescent="0.25">
      <c r="B163" s="42"/>
      <c r="C163" s="15"/>
      <c r="D163" s="15"/>
      <c r="E163" s="15"/>
      <c r="F163" s="15"/>
      <c r="G163" s="43"/>
      <c r="O163" s="59"/>
      <c r="P163" s="26"/>
      <c r="Q163" s="15"/>
      <c r="R163" s="15"/>
      <c r="S163" s="42"/>
      <c r="T163" s="54"/>
      <c r="U163" s="26"/>
      <c r="V163" s="15"/>
      <c r="W163" s="43"/>
    </row>
    <row r="164" spans="2:23" x14ac:dyDescent="0.25">
      <c r="B164" s="42"/>
      <c r="C164" s="15"/>
      <c r="D164" s="15"/>
      <c r="E164" s="15"/>
      <c r="F164" s="15"/>
      <c r="G164" s="43"/>
      <c r="O164" s="59"/>
      <c r="P164" s="26"/>
      <c r="Q164" s="15"/>
      <c r="R164" s="15"/>
      <c r="S164" s="42"/>
      <c r="T164" s="54"/>
      <c r="U164" s="26"/>
      <c r="V164" s="15"/>
      <c r="W164" s="43"/>
    </row>
    <row r="165" spans="2:23" x14ac:dyDescent="0.25">
      <c r="B165" s="42"/>
      <c r="C165" s="15"/>
      <c r="D165" s="15"/>
      <c r="E165" s="15"/>
      <c r="F165" s="15"/>
      <c r="G165" s="43"/>
      <c r="O165" s="59"/>
      <c r="P165" s="26"/>
      <c r="Q165" s="15"/>
      <c r="R165" s="15"/>
      <c r="S165" s="42"/>
      <c r="T165" s="54"/>
      <c r="U165" s="26"/>
      <c r="V165" s="15"/>
      <c r="W165" s="43"/>
    </row>
    <row r="166" spans="2:23" x14ac:dyDescent="0.25">
      <c r="B166" s="42"/>
      <c r="C166" s="15"/>
      <c r="D166" s="15"/>
      <c r="E166" s="15"/>
      <c r="F166" s="15"/>
      <c r="G166" s="43"/>
      <c r="O166" s="59"/>
      <c r="P166" s="26"/>
      <c r="Q166" s="15"/>
      <c r="R166" s="15"/>
      <c r="S166" s="42"/>
      <c r="T166" s="54"/>
      <c r="U166" s="26"/>
      <c r="V166" s="15"/>
      <c r="W166" s="43"/>
    </row>
    <row r="167" spans="2:23" x14ac:dyDescent="0.25">
      <c r="B167" s="42"/>
      <c r="C167" s="15"/>
      <c r="D167" s="15"/>
      <c r="E167" s="15"/>
      <c r="F167" s="15"/>
      <c r="G167" s="43"/>
      <c r="O167" s="59"/>
      <c r="P167" s="26"/>
      <c r="Q167" s="15"/>
      <c r="R167" s="15"/>
      <c r="S167" s="42"/>
      <c r="T167" s="54"/>
      <c r="U167" s="26"/>
      <c r="V167" s="15"/>
      <c r="W167" s="43"/>
    </row>
    <row r="168" spans="2:23" x14ac:dyDescent="0.25">
      <c r="B168" s="42"/>
      <c r="C168" s="15"/>
      <c r="D168" s="15"/>
      <c r="E168" s="15"/>
      <c r="F168" s="15"/>
      <c r="G168" s="43"/>
      <c r="O168" s="59"/>
      <c r="P168" s="26"/>
      <c r="Q168" s="15"/>
      <c r="R168" s="15"/>
      <c r="S168" s="42"/>
      <c r="T168" s="54"/>
      <c r="U168" s="26"/>
      <c r="V168" s="15"/>
      <c r="W168" s="43"/>
    </row>
    <row r="169" spans="2:23" x14ac:dyDescent="0.25">
      <c r="B169" s="42"/>
      <c r="C169" s="15"/>
      <c r="D169" s="15"/>
      <c r="E169" s="15"/>
      <c r="F169" s="15"/>
      <c r="G169" s="43"/>
      <c r="O169" s="59"/>
      <c r="P169" s="26"/>
      <c r="Q169" s="15"/>
      <c r="R169" s="15"/>
      <c r="S169" s="42"/>
      <c r="T169" s="54"/>
      <c r="U169" s="26"/>
      <c r="V169" s="15"/>
      <c r="W169" s="43"/>
    </row>
    <row r="170" spans="2:23" x14ac:dyDescent="0.25">
      <c r="B170" s="42"/>
      <c r="C170" s="15"/>
      <c r="D170" s="15"/>
      <c r="E170" s="15"/>
      <c r="F170" s="15"/>
      <c r="G170" s="43"/>
      <c r="O170" s="59"/>
      <c r="P170" s="26"/>
      <c r="Q170" s="15"/>
      <c r="R170" s="15"/>
      <c r="S170" s="42"/>
      <c r="T170" s="54"/>
      <c r="U170" s="26"/>
      <c r="V170" s="15"/>
      <c r="W170" s="43"/>
    </row>
    <row r="171" spans="2:23" x14ac:dyDescent="0.25">
      <c r="B171" s="42"/>
      <c r="C171" s="15"/>
      <c r="D171" s="15"/>
      <c r="E171" s="15"/>
      <c r="F171" s="15"/>
      <c r="G171" s="43"/>
      <c r="O171" s="59"/>
      <c r="P171" s="26"/>
      <c r="Q171" s="15"/>
      <c r="R171" s="15"/>
      <c r="S171" s="42"/>
      <c r="T171" s="54"/>
      <c r="U171" s="26"/>
      <c r="V171" s="15"/>
      <c r="W171" s="43"/>
    </row>
    <row r="172" spans="2:23" x14ac:dyDescent="0.25">
      <c r="B172" s="42"/>
      <c r="C172" s="15"/>
      <c r="D172" s="15"/>
      <c r="E172" s="15"/>
      <c r="F172" s="15"/>
      <c r="G172" s="43"/>
      <c r="O172" s="59"/>
      <c r="P172" s="26"/>
      <c r="Q172" s="15"/>
      <c r="R172" s="15"/>
      <c r="S172" s="42"/>
      <c r="T172" s="54"/>
      <c r="U172" s="26"/>
      <c r="V172" s="15"/>
      <c r="W172" s="43"/>
    </row>
    <row r="173" spans="2:23" x14ac:dyDescent="0.25">
      <c r="B173" s="42"/>
      <c r="C173" s="15"/>
      <c r="D173" s="15"/>
      <c r="E173" s="15"/>
      <c r="F173" s="15"/>
      <c r="G173" s="43"/>
      <c r="O173" s="59"/>
      <c r="P173" s="26"/>
      <c r="Q173" s="15"/>
      <c r="R173" s="15"/>
      <c r="S173" s="42"/>
      <c r="T173" s="54"/>
      <c r="U173" s="26"/>
      <c r="V173" s="15"/>
      <c r="W173" s="43"/>
    </row>
    <row r="174" spans="2:23" x14ac:dyDescent="0.25">
      <c r="B174" s="42"/>
      <c r="C174" s="15"/>
      <c r="D174" s="15"/>
      <c r="E174" s="15"/>
      <c r="F174" s="15"/>
      <c r="G174" s="43"/>
      <c r="O174" s="59"/>
      <c r="P174" s="26"/>
      <c r="Q174" s="15"/>
      <c r="R174" s="15"/>
      <c r="S174" s="42"/>
      <c r="T174" s="54"/>
      <c r="U174" s="26"/>
      <c r="V174" s="15"/>
      <c r="W174" s="43"/>
    </row>
    <row r="175" spans="2:23" x14ac:dyDescent="0.25">
      <c r="B175" s="42"/>
      <c r="C175" s="15"/>
      <c r="D175" s="15"/>
      <c r="E175" s="15"/>
      <c r="F175" s="15"/>
      <c r="G175" s="43"/>
      <c r="O175" s="59"/>
      <c r="P175" s="26"/>
      <c r="Q175" s="15"/>
      <c r="R175" s="15"/>
      <c r="S175" s="42"/>
      <c r="T175" s="54"/>
      <c r="U175" s="26"/>
      <c r="V175" s="15"/>
      <c r="W175" s="43"/>
    </row>
    <row r="176" spans="2:23" x14ac:dyDescent="0.25">
      <c r="B176" s="42"/>
      <c r="C176" s="15"/>
      <c r="D176" s="15"/>
      <c r="E176" s="15"/>
      <c r="F176" s="15"/>
      <c r="G176" s="43"/>
      <c r="O176" s="59"/>
      <c r="P176" s="26"/>
      <c r="Q176" s="15"/>
      <c r="R176" s="15"/>
      <c r="S176" s="42"/>
      <c r="T176" s="54"/>
      <c r="U176" s="26"/>
      <c r="V176" s="15"/>
      <c r="W176" s="43"/>
    </row>
    <row r="177" spans="1:23" x14ac:dyDescent="0.25">
      <c r="B177" s="44"/>
      <c r="C177" s="45"/>
      <c r="D177" s="45"/>
      <c r="E177" s="45"/>
      <c r="F177" s="45"/>
      <c r="G177" s="46"/>
      <c r="O177" s="59"/>
      <c r="P177" s="26"/>
      <c r="Q177" s="15"/>
      <c r="R177" s="15"/>
      <c r="S177" s="42"/>
      <c r="T177" s="54"/>
      <c r="U177" s="26"/>
      <c r="V177" s="15"/>
      <c r="W177" s="43"/>
    </row>
    <row r="178" spans="1:23" x14ac:dyDescent="0.25">
      <c r="O178" s="59"/>
      <c r="P178" s="26"/>
      <c r="Q178" s="15"/>
      <c r="R178" s="15"/>
      <c r="S178" s="42"/>
      <c r="T178" s="54"/>
      <c r="U178" s="26"/>
      <c r="V178" s="15"/>
      <c r="W178" s="43"/>
    </row>
    <row r="179" spans="1:23" x14ac:dyDescent="0.25">
      <c r="A179" s="1" t="s">
        <v>646</v>
      </c>
      <c r="B179" s="39" t="str" cm="1">
        <f t="array" ref="B179">IFERROR(_xlfn.CHOOSECOLS(_xlfn._xlws.FILTER('SpaceCA (4)'!E5:AE13,'SpaceCA (4)'!AA5:AA13&gt;0,""),1,23,24,25,26,27),"")</f>
        <v/>
      </c>
      <c r="C179" s="40"/>
      <c r="D179" s="40"/>
      <c r="E179" s="40"/>
      <c r="F179" s="40"/>
      <c r="G179" s="41"/>
      <c r="O179" s="59"/>
      <c r="P179" s="26"/>
      <c r="Q179" s="15"/>
      <c r="R179" s="15"/>
      <c r="S179" s="42"/>
      <c r="T179" s="54"/>
      <c r="U179" s="26"/>
      <c r="V179" s="15"/>
      <c r="W179" s="43"/>
    </row>
    <row r="180" spans="1:23" x14ac:dyDescent="0.25">
      <c r="B180" s="42"/>
      <c r="C180" s="15"/>
      <c r="D180" s="15"/>
      <c r="E180" s="15"/>
      <c r="F180" s="15"/>
      <c r="G180" s="43"/>
      <c r="O180" s="59"/>
      <c r="P180" s="26"/>
      <c r="Q180" s="15"/>
      <c r="R180" s="15"/>
      <c r="S180" s="42"/>
      <c r="T180" s="54"/>
      <c r="U180" s="26"/>
      <c r="V180" s="15"/>
      <c r="W180" s="43"/>
    </row>
    <row r="181" spans="1:23" x14ac:dyDescent="0.25">
      <c r="B181" s="42"/>
      <c r="C181" s="15"/>
      <c r="D181" s="15"/>
      <c r="E181" s="15"/>
      <c r="F181" s="15"/>
      <c r="G181" s="43"/>
      <c r="O181" s="59"/>
      <c r="P181" s="26"/>
      <c r="Q181" s="15"/>
      <c r="R181" s="15"/>
      <c r="S181" s="42"/>
      <c r="T181" s="54"/>
      <c r="U181" s="26"/>
      <c r="V181" s="15"/>
      <c r="W181" s="43"/>
    </row>
    <row r="182" spans="1:23" x14ac:dyDescent="0.25">
      <c r="B182" s="42"/>
      <c r="C182" s="15"/>
      <c r="D182" s="15"/>
      <c r="E182" s="15"/>
      <c r="F182" s="15"/>
      <c r="G182" s="43"/>
      <c r="O182" s="59"/>
      <c r="P182" s="26"/>
      <c r="Q182" s="15"/>
      <c r="R182" s="15"/>
      <c r="S182" s="42"/>
      <c r="T182" s="54"/>
      <c r="U182" s="26"/>
      <c r="V182" s="15"/>
      <c r="W182" s="43"/>
    </row>
    <row r="183" spans="1:23" x14ac:dyDescent="0.25">
      <c r="B183" s="42"/>
      <c r="C183" s="15"/>
      <c r="D183" s="15"/>
      <c r="E183" s="15"/>
      <c r="F183" s="15"/>
      <c r="G183" s="43"/>
      <c r="O183" s="59"/>
      <c r="P183" s="26"/>
      <c r="Q183" s="15"/>
      <c r="R183" s="15"/>
      <c r="S183" s="42"/>
      <c r="T183" s="54"/>
      <c r="U183" s="26"/>
      <c r="V183" s="15"/>
      <c r="W183" s="43"/>
    </row>
    <row r="184" spans="1:23" x14ac:dyDescent="0.25">
      <c r="B184" s="42"/>
      <c r="C184" s="15"/>
      <c r="D184" s="15"/>
      <c r="E184" s="15"/>
      <c r="F184" s="15"/>
      <c r="G184" s="43"/>
      <c r="O184" s="59"/>
      <c r="P184" s="26"/>
      <c r="Q184" s="15"/>
      <c r="R184" s="15"/>
      <c r="S184" s="42"/>
      <c r="T184" s="54"/>
      <c r="U184" s="26"/>
      <c r="V184" s="15"/>
      <c r="W184" s="43"/>
    </row>
    <row r="185" spans="1:23" x14ac:dyDescent="0.25">
      <c r="B185" s="42"/>
      <c r="C185" s="15"/>
      <c r="D185" s="15"/>
      <c r="E185" s="15"/>
      <c r="F185" s="15"/>
      <c r="G185" s="43"/>
      <c r="O185" s="59"/>
      <c r="P185" s="26"/>
      <c r="Q185" s="15"/>
      <c r="R185" s="15"/>
      <c r="S185" s="42"/>
      <c r="T185" s="54"/>
      <c r="U185" s="26"/>
      <c r="V185" s="15"/>
      <c r="W185" s="43"/>
    </row>
    <row r="186" spans="1:23" x14ac:dyDescent="0.25">
      <c r="B186" s="42"/>
      <c r="C186" s="15"/>
      <c r="D186" s="15"/>
      <c r="E186" s="15"/>
      <c r="F186" s="15"/>
      <c r="G186" s="43"/>
      <c r="O186" s="59"/>
      <c r="P186" s="26"/>
      <c r="Q186" s="15"/>
      <c r="R186" s="15"/>
      <c r="S186" s="42"/>
      <c r="T186" s="54"/>
      <c r="U186" s="26"/>
      <c r="V186" s="15"/>
      <c r="W186" s="43"/>
    </row>
    <row r="187" spans="1:23" x14ac:dyDescent="0.25">
      <c r="B187" s="44"/>
      <c r="C187" s="45"/>
      <c r="D187" s="45"/>
      <c r="E187" s="45"/>
      <c r="F187" s="45"/>
      <c r="G187" s="46"/>
      <c r="O187" s="59"/>
      <c r="P187" s="26"/>
      <c r="Q187" s="15"/>
      <c r="R187" s="15"/>
      <c r="S187" s="42"/>
      <c r="T187" s="54"/>
      <c r="U187" s="26"/>
      <c r="V187" s="15"/>
      <c r="W187" s="43"/>
    </row>
    <row r="188" spans="1:23" x14ac:dyDescent="0.25">
      <c r="O188" s="59"/>
      <c r="P188" s="26"/>
      <c r="Q188" s="15"/>
      <c r="R188" s="15"/>
      <c r="S188" s="42"/>
      <c r="T188" s="54"/>
      <c r="U188" s="26"/>
      <c r="V188" s="15"/>
      <c r="W188" s="43"/>
    </row>
    <row r="189" spans="1:23" x14ac:dyDescent="0.25">
      <c r="A189" s="1" t="s">
        <v>655</v>
      </c>
      <c r="B189" s="39" t="str" cm="1">
        <f t="array" ref="B189">IFERROR(_xlfn.CHOOSECOLS(_xlfn._xlws.FILTER(SpaceGR!E5:Y30,SpaceGR!Q5:Q30&gt;0,""),1,13,18,19,20,21),"")</f>
        <v/>
      </c>
      <c r="C189" s="40"/>
      <c r="D189" s="40"/>
      <c r="E189" s="40"/>
      <c r="F189" s="40"/>
      <c r="G189" s="41"/>
      <c r="O189" s="59"/>
      <c r="P189" s="26"/>
      <c r="Q189" s="15"/>
      <c r="R189" s="15"/>
      <c r="S189" s="42"/>
      <c r="T189" s="54"/>
      <c r="U189" s="26"/>
      <c r="V189" s="15"/>
      <c r="W189" s="43"/>
    </row>
    <row r="190" spans="1:23" x14ac:dyDescent="0.25">
      <c r="B190" s="42"/>
      <c r="C190" s="15"/>
      <c r="D190" s="15"/>
      <c r="E190" s="15"/>
      <c r="F190" s="15"/>
      <c r="G190" s="43"/>
      <c r="O190" s="59"/>
      <c r="P190" s="26"/>
      <c r="Q190" s="15"/>
      <c r="R190" s="15"/>
      <c r="S190" s="42"/>
      <c r="T190" s="54"/>
      <c r="U190" s="26"/>
      <c r="V190" s="15"/>
      <c r="W190" s="43"/>
    </row>
    <row r="191" spans="1:23" x14ac:dyDescent="0.25">
      <c r="B191" s="42"/>
      <c r="C191" s="15"/>
      <c r="D191" s="15"/>
      <c r="E191" s="15"/>
      <c r="F191" s="15"/>
      <c r="G191" s="43"/>
      <c r="O191" s="59"/>
      <c r="P191" s="26"/>
      <c r="Q191" s="15"/>
      <c r="R191" s="15"/>
      <c r="S191" s="42"/>
      <c r="T191" s="54"/>
      <c r="U191" s="26"/>
      <c r="V191" s="15"/>
      <c r="W191" s="43"/>
    </row>
    <row r="192" spans="1:23" x14ac:dyDescent="0.25">
      <c r="B192" s="42"/>
      <c r="C192" s="15"/>
      <c r="D192" s="15"/>
      <c r="E192" s="15"/>
      <c r="F192" s="15"/>
      <c r="G192" s="43"/>
      <c r="O192" s="59"/>
      <c r="P192" s="26"/>
      <c r="Q192" s="15"/>
      <c r="R192" s="15"/>
      <c r="S192" s="42"/>
      <c r="T192" s="54"/>
      <c r="U192" s="26"/>
      <c r="V192" s="15"/>
      <c r="W192" s="43"/>
    </row>
    <row r="193" spans="2:23" x14ac:dyDescent="0.25">
      <c r="B193" s="42"/>
      <c r="C193" s="15"/>
      <c r="D193" s="15"/>
      <c r="E193" s="15"/>
      <c r="F193" s="15"/>
      <c r="G193" s="43"/>
      <c r="O193" s="59"/>
      <c r="P193" s="26"/>
      <c r="Q193" s="15"/>
      <c r="R193" s="15"/>
      <c r="S193" s="42"/>
      <c r="T193" s="54"/>
      <c r="U193" s="26"/>
      <c r="V193" s="15"/>
      <c r="W193" s="43"/>
    </row>
    <row r="194" spans="2:23" x14ac:dyDescent="0.25">
      <c r="B194" s="42"/>
      <c r="C194" s="15"/>
      <c r="D194" s="15"/>
      <c r="E194" s="15"/>
      <c r="F194" s="15"/>
      <c r="G194" s="43"/>
      <c r="O194" s="59"/>
      <c r="P194" s="26"/>
      <c r="Q194" s="15"/>
      <c r="R194" s="15"/>
      <c r="S194" s="42"/>
      <c r="T194" s="54"/>
      <c r="U194" s="26"/>
      <c r="V194" s="15"/>
      <c r="W194" s="43"/>
    </row>
    <row r="195" spans="2:23" x14ac:dyDescent="0.25">
      <c r="B195" s="42"/>
      <c r="C195" s="15"/>
      <c r="D195" s="15"/>
      <c r="E195" s="15"/>
      <c r="F195" s="15"/>
      <c r="G195" s="43"/>
      <c r="O195" s="59"/>
      <c r="P195" s="26"/>
      <c r="Q195" s="15"/>
      <c r="R195" s="15"/>
      <c r="S195" s="42"/>
      <c r="T195" s="54"/>
      <c r="U195" s="26"/>
      <c r="V195" s="15"/>
      <c r="W195" s="43"/>
    </row>
    <row r="196" spans="2:23" x14ac:dyDescent="0.25">
      <c r="B196" s="42"/>
      <c r="C196" s="15"/>
      <c r="D196" s="15"/>
      <c r="E196" s="15"/>
      <c r="F196" s="15"/>
      <c r="G196" s="43"/>
      <c r="O196" s="59"/>
      <c r="P196" s="26"/>
      <c r="Q196" s="15"/>
      <c r="R196" s="15"/>
      <c r="S196" s="42"/>
      <c r="T196" s="54"/>
      <c r="U196" s="26"/>
      <c r="V196" s="15"/>
      <c r="W196" s="43"/>
    </row>
    <row r="197" spans="2:23" x14ac:dyDescent="0.25">
      <c r="B197" s="42"/>
      <c r="C197" s="15"/>
      <c r="D197" s="15"/>
      <c r="E197" s="15"/>
      <c r="F197" s="15"/>
      <c r="G197" s="43"/>
      <c r="O197" s="59"/>
      <c r="P197" s="26"/>
      <c r="Q197" s="15"/>
      <c r="R197" s="15"/>
      <c r="S197" s="42"/>
      <c r="T197" s="54"/>
      <c r="U197" s="26"/>
      <c r="V197" s="15"/>
      <c r="W197" s="43"/>
    </row>
    <row r="198" spans="2:23" x14ac:dyDescent="0.25">
      <c r="B198" s="42"/>
      <c r="C198" s="15"/>
      <c r="D198" s="15"/>
      <c r="E198" s="15"/>
      <c r="F198" s="15"/>
      <c r="G198" s="43"/>
      <c r="O198" s="59"/>
      <c r="P198" s="26"/>
      <c r="Q198" s="15"/>
      <c r="R198" s="15"/>
      <c r="S198" s="42"/>
      <c r="T198" s="54"/>
      <c r="U198" s="26"/>
      <c r="V198" s="15"/>
      <c r="W198" s="43"/>
    </row>
    <row r="199" spans="2:23" x14ac:dyDescent="0.25">
      <c r="B199" s="42"/>
      <c r="C199" s="15"/>
      <c r="D199" s="15"/>
      <c r="E199" s="15"/>
      <c r="F199" s="15"/>
      <c r="G199" s="43"/>
      <c r="O199" s="59"/>
      <c r="P199" s="26"/>
      <c r="Q199" s="15"/>
      <c r="R199" s="15"/>
      <c r="S199" s="42"/>
      <c r="T199" s="54"/>
      <c r="U199" s="26"/>
      <c r="V199" s="15"/>
      <c r="W199" s="43"/>
    </row>
    <row r="200" spans="2:23" x14ac:dyDescent="0.25">
      <c r="B200" s="42"/>
      <c r="C200" s="15"/>
      <c r="D200" s="15"/>
      <c r="E200" s="15"/>
      <c r="F200" s="15"/>
      <c r="G200" s="43"/>
      <c r="O200" s="59"/>
      <c r="P200" s="26"/>
      <c r="Q200" s="15"/>
      <c r="R200" s="15"/>
      <c r="S200" s="42"/>
      <c r="T200" s="54"/>
      <c r="U200" s="26"/>
      <c r="V200" s="15"/>
      <c r="W200" s="43"/>
    </row>
    <row r="201" spans="2:23" x14ac:dyDescent="0.25">
      <c r="B201" s="42"/>
      <c r="C201" s="15"/>
      <c r="D201" s="15"/>
      <c r="E201" s="15"/>
      <c r="F201" s="15"/>
      <c r="G201" s="43"/>
      <c r="O201" s="59"/>
      <c r="P201" s="26"/>
      <c r="Q201" s="15"/>
      <c r="R201" s="15"/>
      <c r="S201" s="42"/>
      <c r="T201" s="54"/>
      <c r="U201" s="26"/>
      <c r="V201" s="15"/>
      <c r="W201" s="43"/>
    </row>
    <row r="202" spans="2:23" x14ac:dyDescent="0.25">
      <c r="B202" s="42"/>
      <c r="C202" s="15"/>
      <c r="D202" s="15"/>
      <c r="E202" s="15"/>
      <c r="F202" s="15"/>
      <c r="G202" s="43"/>
      <c r="O202" s="59"/>
      <c r="P202" s="26"/>
      <c r="Q202" s="15"/>
      <c r="R202" s="15"/>
      <c r="S202" s="42"/>
      <c r="T202" s="54"/>
      <c r="U202" s="26"/>
      <c r="V202" s="15"/>
      <c r="W202" s="43"/>
    </row>
    <row r="203" spans="2:23" x14ac:dyDescent="0.25">
      <c r="B203" s="42"/>
      <c r="C203" s="15"/>
      <c r="D203" s="15"/>
      <c r="E203" s="15"/>
      <c r="F203" s="15"/>
      <c r="G203" s="43"/>
      <c r="O203" s="59"/>
      <c r="P203" s="26"/>
      <c r="Q203" s="15"/>
      <c r="R203" s="15"/>
      <c r="S203" s="42"/>
      <c r="T203" s="54"/>
      <c r="U203" s="26"/>
      <c r="V203" s="15"/>
      <c r="W203" s="43"/>
    </row>
    <row r="204" spans="2:23" x14ac:dyDescent="0.25">
      <c r="B204" s="42"/>
      <c r="C204" s="15"/>
      <c r="D204" s="15"/>
      <c r="E204" s="15"/>
      <c r="F204" s="15"/>
      <c r="G204" s="43"/>
      <c r="O204" s="59"/>
      <c r="P204" s="26"/>
      <c r="Q204" s="15"/>
      <c r="R204" s="15"/>
      <c r="S204" s="42"/>
      <c r="T204" s="54"/>
      <c r="U204" s="26"/>
      <c r="V204" s="15"/>
      <c r="W204" s="43"/>
    </row>
    <row r="205" spans="2:23" x14ac:dyDescent="0.25">
      <c r="B205" s="42"/>
      <c r="C205" s="15"/>
      <c r="D205" s="15"/>
      <c r="E205" s="15"/>
      <c r="F205" s="15"/>
      <c r="G205" s="43"/>
      <c r="O205" s="59"/>
      <c r="P205" s="26"/>
      <c r="Q205" s="15"/>
      <c r="R205" s="15"/>
      <c r="S205" s="42"/>
      <c r="T205" s="54"/>
      <c r="U205" s="26"/>
      <c r="V205" s="15"/>
      <c r="W205" s="43"/>
    </row>
    <row r="206" spans="2:23" x14ac:dyDescent="0.25">
      <c r="B206" s="42"/>
      <c r="C206" s="15"/>
      <c r="D206" s="15"/>
      <c r="E206" s="15"/>
      <c r="F206" s="15"/>
      <c r="G206" s="43"/>
      <c r="O206" s="59"/>
      <c r="P206" s="26"/>
      <c r="Q206" s="15"/>
      <c r="R206" s="15"/>
      <c r="S206" s="42"/>
      <c r="T206" s="54"/>
      <c r="U206" s="26"/>
      <c r="V206" s="15"/>
      <c r="W206" s="43"/>
    </row>
    <row r="207" spans="2:23" x14ac:dyDescent="0.25">
      <c r="B207" s="42"/>
      <c r="C207" s="15"/>
      <c r="D207" s="15"/>
      <c r="E207" s="15"/>
      <c r="F207" s="15"/>
      <c r="G207" s="43"/>
      <c r="O207" s="59"/>
      <c r="P207" s="26"/>
      <c r="Q207" s="15"/>
      <c r="R207" s="15"/>
      <c r="S207" s="42"/>
      <c r="T207" s="54"/>
      <c r="U207" s="26"/>
      <c r="V207" s="15"/>
      <c r="W207" s="43"/>
    </row>
    <row r="208" spans="2:23" x14ac:dyDescent="0.25">
      <c r="B208" s="42"/>
      <c r="C208" s="15"/>
      <c r="D208" s="15"/>
      <c r="E208" s="15"/>
      <c r="F208" s="15"/>
      <c r="G208" s="43"/>
      <c r="O208" s="59"/>
      <c r="P208" s="26"/>
      <c r="Q208" s="15"/>
      <c r="R208" s="15"/>
      <c r="S208" s="42"/>
      <c r="T208" s="54"/>
      <c r="U208" s="26"/>
      <c r="V208" s="15"/>
      <c r="W208" s="43"/>
    </row>
    <row r="209" spans="2:23" x14ac:dyDescent="0.25">
      <c r="B209" s="42"/>
      <c r="C209" s="15"/>
      <c r="D209" s="15"/>
      <c r="E209" s="15"/>
      <c r="F209" s="15"/>
      <c r="G209" s="43"/>
      <c r="O209" s="59"/>
      <c r="P209" s="26"/>
      <c r="Q209" s="15"/>
      <c r="R209" s="15"/>
      <c r="S209" s="42"/>
      <c r="T209" s="54"/>
      <c r="U209" s="26"/>
      <c r="V209" s="15"/>
      <c r="W209" s="43"/>
    </row>
    <row r="210" spans="2:23" x14ac:dyDescent="0.25">
      <c r="B210" s="42"/>
      <c r="C210" s="15"/>
      <c r="D210" s="15"/>
      <c r="E210" s="15"/>
      <c r="F210" s="15"/>
      <c r="G210" s="43"/>
      <c r="O210" s="59"/>
      <c r="P210" s="26"/>
      <c r="Q210" s="15"/>
      <c r="R210" s="15"/>
      <c r="S210" s="42"/>
      <c r="T210" s="54"/>
      <c r="U210" s="26"/>
      <c r="V210" s="15"/>
      <c r="W210" s="43"/>
    </row>
    <row r="211" spans="2:23" x14ac:dyDescent="0.25">
      <c r="B211" s="42"/>
      <c r="C211" s="15"/>
      <c r="D211" s="15"/>
      <c r="E211" s="15"/>
      <c r="F211" s="15"/>
      <c r="G211" s="43"/>
      <c r="O211" s="59"/>
      <c r="P211" s="26"/>
      <c r="Q211" s="15"/>
      <c r="R211" s="15"/>
      <c r="S211" s="42"/>
      <c r="T211" s="54"/>
      <c r="U211" s="26"/>
      <c r="V211" s="15"/>
      <c r="W211" s="43"/>
    </row>
    <row r="212" spans="2:23" x14ac:dyDescent="0.25">
      <c r="B212" s="42"/>
      <c r="C212" s="15"/>
      <c r="D212" s="15"/>
      <c r="E212" s="15"/>
      <c r="F212" s="15"/>
      <c r="G212" s="43"/>
      <c r="O212" s="59"/>
      <c r="P212" s="26"/>
      <c r="Q212" s="15"/>
      <c r="R212" s="15"/>
      <c r="S212" s="42"/>
      <c r="T212" s="54"/>
      <c r="U212" s="26"/>
      <c r="V212" s="15"/>
      <c r="W212" s="43"/>
    </row>
    <row r="213" spans="2:23" x14ac:dyDescent="0.25">
      <c r="B213" s="42"/>
      <c r="C213" s="15"/>
      <c r="D213" s="15"/>
      <c r="E213" s="15"/>
      <c r="F213" s="15"/>
      <c r="G213" s="43"/>
      <c r="O213" s="59"/>
      <c r="P213" s="26"/>
      <c r="Q213" s="15"/>
      <c r="R213" s="15"/>
      <c r="S213" s="42"/>
      <c r="T213" s="54"/>
      <c r="U213" s="26"/>
      <c r="V213" s="15"/>
      <c r="W213" s="43"/>
    </row>
    <row r="214" spans="2:23" x14ac:dyDescent="0.25">
      <c r="B214" s="44"/>
      <c r="C214" s="45"/>
      <c r="D214" s="45"/>
      <c r="E214" s="45"/>
      <c r="F214" s="45"/>
      <c r="G214" s="46"/>
      <c r="O214" s="59"/>
      <c r="P214" s="26"/>
      <c r="Q214" s="15"/>
      <c r="R214" s="15"/>
      <c r="S214" s="42"/>
      <c r="T214" s="54"/>
      <c r="U214" s="26"/>
      <c r="V214" s="15"/>
      <c r="W214" s="43"/>
    </row>
    <row r="215" spans="2:23" x14ac:dyDescent="0.25">
      <c r="O215" s="59"/>
      <c r="P215" s="26"/>
      <c r="Q215" s="15"/>
      <c r="R215" s="15"/>
      <c r="S215" s="42"/>
      <c r="T215" s="54"/>
      <c r="U215" s="26"/>
      <c r="V215" s="15"/>
      <c r="W215" s="43"/>
    </row>
    <row r="216" spans="2:23" x14ac:dyDescent="0.25">
      <c r="O216" s="59"/>
      <c r="P216" s="26"/>
      <c r="Q216" s="15"/>
      <c r="R216" s="15"/>
      <c r="S216" s="42"/>
      <c r="T216" s="54"/>
      <c r="U216" s="26"/>
      <c r="V216" s="15"/>
      <c r="W216" s="43"/>
    </row>
    <row r="217" spans="2:23" x14ac:dyDescent="0.25">
      <c r="O217" s="59"/>
      <c r="P217" s="26"/>
      <c r="Q217" s="15"/>
      <c r="R217" s="15"/>
      <c r="S217" s="42"/>
      <c r="T217" s="54"/>
      <c r="U217" s="26"/>
      <c r="V217" s="15"/>
      <c r="W217" s="43"/>
    </row>
    <row r="218" spans="2:23" x14ac:dyDescent="0.25">
      <c r="O218" s="59"/>
      <c r="P218" s="26"/>
      <c r="Q218" s="15"/>
      <c r="R218" s="15"/>
      <c r="S218" s="42"/>
      <c r="T218" s="54"/>
      <c r="U218" s="26"/>
      <c r="V218" s="15"/>
      <c r="W218" s="43"/>
    </row>
    <row r="219" spans="2:23" x14ac:dyDescent="0.25">
      <c r="O219" s="59"/>
      <c r="P219" s="26"/>
      <c r="Q219" s="15"/>
      <c r="R219" s="15"/>
      <c r="S219" s="42"/>
      <c r="T219" s="54"/>
      <c r="U219" s="26"/>
      <c r="V219" s="15"/>
      <c r="W219" s="43"/>
    </row>
    <row r="220" spans="2:23" x14ac:dyDescent="0.25">
      <c r="O220" s="59"/>
      <c r="P220" s="26"/>
      <c r="Q220" s="15"/>
      <c r="R220" s="15"/>
      <c r="S220" s="42"/>
      <c r="T220" s="54"/>
      <c r="U220" s="26"/>
      <c r="V220" s="15"/>
      <c r="W220" s="43"/>
    </row>
    <row r="221" spans="2:23" x14ac:dyDescent="0.25">
      <c r="O221" s="59"/>
      <c r="P221" s="26"/>
      <c r="Q221" s="15"/>
      <c r="R221" s="15"/>
      <c r="S221" s="42"/>
      <c r="T221" s="54"/>
      <c r="U221" s="26"/>
      <c r="V221" s="15"/>
      <c r="W221" s="43"/>
    </row>
    <row r="222" spans="2:23" x14ac:dyDescent="0.25">
      <c r="O222" s="59"/>
      <c r="P222" s="26"/>
      <c r="Q222" s="15"/>
      <c r="R222" s="15"/>
      <c r="S222" s="42"/>
      <c r="T222" s="54"/>
      <c r="U222" s="26"/>
      <c r="V222" s="15"/>
      <c r="W222" s="43"/>
    </row>
    <row r="223" spans="2:23" x14ac:dyDescent="0.25">
      <c r="O223" s="59"/>
      <c r="P223" s="26"/>
      <c r="Q223" s="15"/>
      <c r="R223" s="15"/>
      <c r="S223" s="42"/>
      <c r="T223" s="54"/>
      <c r="U223" s="26"/>
      <c r="V223" s="15"/>
      <c r="W223" s="43"/>
    </row>
    <row r="224" spans="2:23" x14ac:dyDescent="0.25">
      <c r="O224" s="59"/>
      <c r="P224" s="26"/>
      <c r="Q224" s="15"/>
      <c r="R224" s="15"/>
      <c r="S224" s="42"/>
      <c r="T224" s="54"/>
      <c r="U224" s="26"/>
      <c r="V224" s="15"/>
      <c r="W224" s="43"/>
    </row>
    <row r="225" spans="15:23" x14ac:dyDescent="0.25">
      <c r="O225" s="59"/>
      <c r="P225" s="26"/>
      <c r="Q225" s="15"/>
      <c r="R225" s="15"/>
      <c r="S225" s="42"/>
      <c r="T225" s="54"/>
      <c r="U225" s="26"/>
      <c r="V225" s="15"/>
      <c r="W225" s="43"/>
    </row>
    <row r="226" spans="15:23" x14ac:dyDescent="0.25">
      <c r="O226" s="59"/>
      <c r="P226" s="26"/>
      <c r="Q226" s="15"/>
      <c r="R226" s="15"/>
      <c r="S226" s="42"/>
      <c r="T226" s="54"/>
      <c r="U226" s="26"/>
      <c r="V226" s="15"/>
      <c r="W226" s="43"/>
    </row>
    <row r="227" spans="15:23" x14ac:dyDescent="0.25">
      <c r="O227" s="59"/>
      <c r="P227" s="26"/>
      <c r="Q227" s="15"/>
      <c r="R227" s="15"/>
      <c r="S227" s="42"/>
      <c r="T227" s="54"/>
      <c r="U227" s="26"/>
      <c r="V227" s="15"/>
      <c r="W227" s="43"/>
    </row>
    <row r="228" spans="15:23" x14ac:dyDescent="0.25">
      <c r="O228" s="59"/>
      <c r="P228" s="26"/>
      <c r="Q228" s="15"/>
      <c r="R228" s="15"/>
      <c r="S228" s="42"/>
      <c r="T228" s="54"/>
      <c r="U228" s="26"/>
      <c r="V228" s="15"/>
      <c r="W228" s="43"/>
    </row>
    <row r="229" spans="15:23" x14ac:dyDescent="0.25">
      <c r="O229" s="59"/>
      <c r="P229" s="26"/>
      <c r="Q229" s="15"/>
      <c r="R229" s="15"/>
      <c r="S229" s="42"/>
      <c r="T229" s="54"/>
      <c r="U229" s="26"/>
      <c r="V229" s="15"/>
      <c r="W229" s="43"/>
    </row>
    <row r="230" spans="15:23" x14ac:dyDescent="0.25">
      <c r="O230" s="59"/>
      <c r="P230" s="26"/>
      <c r="Q230" s="15"/>
      <c r="R230" s="15"/>
      <c r="S230" s="42"/>
      <c r="T230" s="54"/>
      <c r="U230" s="26"/>
      <c r="V230" s="15"/>
      <c r="W230" s="43"/>
    </row>
    <row r="231" spans="15:23" x14ac:dyDescent="0.25">
      <c r="O231" s="59"/>
      <c r="P231" s="26"/>
      <c r="Q231" s="15"/>
      <c r="R231" s="15"/>
      <c r="S231" s="42"/>
      <c r="T231" s="54"/>
      <c r="U231" s="26"/>
      <c r="V231" s="15"/>
      <c r="W231" s="43"/>
    </row>
    <row r="232" spans="15:23" x14ac:dyDescent="0.25">
      <c r="O232" s="59"/>
      <c r="P232" s="26"/>
      <c r="Q232" s="15"/>
      <c r="R232" s="15"/>
      <c r="S232" s="42"/>
      <c r="T232" s="54"/>
      <c r="U232" s="26"/>
      <c r="V232" s="15"/>
      <c r="W232" s="43"/>
    </row>
    <row r="233" spans="15:23" x14ac:dyDescent="0.25">
      <c r="O233" s="59"/>
      <c r="P233" s="26"/>
      <c r="Q233" s="15"/>
      <c r="R233" s="15"/>
      <c r="S233" s="42"/>
      <c r="T233" s="54"/>
      <c r="U233" s="26"/>
      <c r="V233" s="15"/>
      <c r="W233" s="43"/>
    </row>
    <row r="234" spans="15:23" x14ac:dyDescent="0.25">
      <c r="O234" s="59"/>
      <c r="P234" s="26"/>
      <c r="Q234" s="15"/>
      <c r="R234" s="15"/>
      <c r="S234" s="42"/>
      <c r="T234" s="54"/>
      <c r="U234" s="26"/>
      <c r="V234" s="15"/>
      <c r="W234" s="43"/>
    </row>
    <row r="235" spans="15:23" x14ac:dyDescent="0.25">
      <c r="O235" s="59"/>
      <c r="P235" s="26"/>
      <c r="Q235" s="15"/>
      <c r="R235" s="15"/>
      <c r="S235" s="42"/>
      <c r="T235" s="54"/>
      <c r="U235" s="26"/>
      <c r="V235" s="15"/>
      <c r="W235" s="43"/>
    </row>
    <row r="236" spans="15:23" x14ac:dyDescent="0.25">
      <c r="O236" s="59"/>
      <c r="P236" s="26"/>
      <c r="Q236" s="15"/>
      <c r="R236" s="15"/>
      <c r="S236" s="42"/>
      <c r="T236" s="54"/>
      <c r="U236" s="26"/>
      <c r="V236" s="15"/>
      <c r="W236" s="43"/>
    </row>
    <row r="237" spans="15:23" x14ac:dyDescent="0.25">
      <c r="O237" s="59"/>
      <c r="P237" s="26"/>
      <c r="Q237" s="15"/>
      <c r="R237" s="15"/>
      <c r="S237" s="42"/>
      <c r="T237" s="54"/>
      <c r="U237" s="26"/>
      <c r="V237" s="15"/>
      <c r="W237" s="43"/>
    </row>
    <row r="238" spans="15:23" x14ac:dyDescent="0.25">
      <c r="O238" s="59"/>
      <c r="P238" s="26"/>
      <c r="Q238" s="15"/>
      <c r="R238" s="15"/>
      <c r="S238" s="42"/>
      <c r="T238" s="54"/>
      <c r="U238" s="26"/>
      <c r="V238" s="15"/>
      <c r="W238" s="43"/>
    </row>
    <row r="239" spans="15:23" x14ac:dyDescent="0.25">
      <c r="O239" s="59"/>
      <c r="P239" s="26"/>
      <c r="Q239" s="15"/>
      <c r="R239" s="15"/>
      <c r="S239" s="42"/>
      <c r="T239" s="54"/>
      <c r="U239" s="26"/>
      <c r="V239" s="15"/>
      <c r="W239" s="43"/>
    </row>
    <row r="240" spans="15:23" x14ac:dyDescent="0.25">
      <c r="O240" s="59"/>
      <c r="P240" s="26"/>
      <c r="Q240" s="15"/>
      <c r="R240" s="15"/>
      <c r="S240" s="42"/>
      <c r="T240" s="54"/>
      <c r="U240" s="26"/>
      <c r="V240" s="15"/>
      <c r="W240" s="43"/>
    </row>
    <row r="241" spans="15:23" x14ac:dyDescent="0.25">
      <c r="O241" s="59"/>
      <c r="P241" s="26"/>
      <c r="Q241" s="15"/>
      <c r="R241" s="15"/>
      <c r="S241" s="42"/>
      <c r="T241" s="54"/>
      <c r="U241" s="26"/>
      <c r="V241" s="15"/>
      <c r="W241" s="43"/>
    </row>
    <row r="242" spans="15:23" x14ac:dyDescent="0.25">
      <c r="O242" s="59"/>
      <c r="P242" s="26"/>
      <c r="Q242" s="15"/>
      <c r="R242" s="15"/>
      <c r="S242" s="42"/>
      <c r="T242" s="54"/>
      <c r="U242" s="26"/>
      <c r="V242" s="15"/>
      <c r="W242" s="43"/>
    </row>
    <row r="243" spans="15:23" x14ac:dyDescent="0.25">
      <c r="O243" s="59"/>
      <c r="P243" s="26"/>
      <c r="Q243" s="15"/>
      <c r="R243" s="15"/>
      <c r="S243" s="42"/>
      <c r="T243" s="54"/>
      <c r="U243" s="26"/>
      <c r="V243" s="15"/>
      <c r="W243" s="43"/>
    </row>
    <row r="244" spans="15:23" x14ac:dyDescent="0.25">
      <c r="O244" s="59"/>
      <c r="P244" s="26"/>
      <c r="Q244" s="15"/>
      <c r="R244" s="15"/>
      <c r="S244" s="42"/>
      <c r="T244" s="54"/>
      <c r="U244" s="26"/>
      <c r="V244" s="15"/>
      <c r="W244" s="43"/>
    </row>
    <row r="245" spans="15:23" x14ac:dyDescent="0.25">
      <c r="O245" s="59"/>
      <c r="P245" s="26"/>
      <c r="Q245" s="15"/>
      <c r="R245" s="15"/>
      <c r="S245" s="42"/>
      <c r="T245" s="54"/>
      <c r="U245" s="26"/>
      <c r="V245" s="15"/>
      <c r="W245" s="43"/>
    </row>
    <row r="246" spans="15:23" x14ac:dyDescent="0.25">
      <c r="O246" s="59"/>
      <c r="P246" s="26"/>
      <c r="Q246" s="15"/>
      <c r="R246" s="15"/>
      <c r="S246" s="42"/>
      <c r="T246" s="54"/>
      <c r="U246" s="26"/>
      <c r="V246" s="15"/>
      <c r="W246" s="43"/>
    </row>
    <row r="247" spans="15:23" x14ac:dyDescent="0.25">
      <c r="O247" s="59"/>
      <c r="P247" s="26"/>
      <c r="Q247" s="15"/>
      <c r="R247" s="15"/>
      <c r="S247" s="42"/>
      <c r="T247" s="54"/>
      <c r="U247" s="26"/>
      <c r="V247" s="15"/>
      <c r="W247" s="43"/>
    </row>
    <row r="248" spans="15:23" x14ac:dyDescent="0.25">
      <c r="O248" s="59"/>
      <c r="P248" s="26"/>
      <c r="Q248" s="15"/>
      <c r="R248" s="15"/>
      <c r="S248" s="42"/>
      <c r="T248" s="54"/>
      <c r="U248" s="26"/>
      <c r="V248" s="15"/>
      <c r="W248" s="43"/>
    </row>
    <row r="249" spans="15:23" x14ac:dyDescent="0.25">
      <c r="O249" s="59"/>
      <c r="P249" s="26"/>
      <c r="Q249" s="15"/>
      <c r="R249" s="15"/>
      <c r="S249" s="42"/>
      <c r="T249" s="54"/>
      <c r="U249" s="26"/>
      <c r="V249" s="15"/>
      <c r="W249" s="43"/>
    </row>
    <row r="250" spans="15:23" x14ac:dyDescent="0.25">
      <c r="O250" s="59"/>
      <c r="P250" s="26"/>
      <c r="Q250" s="15"/>
      <c r="R250" s="15"/>
      <c r="S250" s="42"/>
      <c r="T250" s="54"/>
      <c r="U250" s="26"/>
      <c r="V250" s="15"/>
      <c r="W250" s="43"/>
    </row>
    <row r="251" spans="15:23" x14ac:dyDescent="0.25">
      <c r="O251" s="59"/>
      <c r="P251" s="26"/>
      <c r="Q251" s="15"/>
      <c r="R251" s="15"/>
      <c r="S251" s="42"/>
      <c r="T251" s="54"/>
      <c r="U251" s="26"/>
      <c r="V251" s="15"/>
      <c r="W251" s="43"/>
    </row>
    <row r="252" spans="15:23" x14ac:dyDescent="0.25">
      <c r="O252" s="59"/>
      <c r="P252" s="26"/>
      <c r="Q252" s="15"/>
      <c r="R252" s="15"/>
      <c r="S252" s="42"/>
      <c r="T252" s="54"/>
      <c r="U252" s="26"/>
      <c r="V252" s="15"/>
      <c r="W252" s="43"/>
    </row>
    <row r="253" spans="15:23" x14ac:dyDescent="0.25">
      <c r="O253" s="59"/>
      <c r="P253" s="26"/>
      <c r="Q253" s="15"/>
      <c r="R253" s="15"/>
      <c r="S253" s="42"/>
      <c r="T253" s="54"/>
      <c r="U253" s="26"/>
      <c r="V253" s="15"/>
      <c r="W253" s="43"/>
    </row>
    <row r="254" spans="15:23" x14ac:dyDescent="0.25">
      <c r="O254" s="59"/>
      <c r="P254" s="26"/>
      <c r="Q254" s="15"/>
      <c r="R254" s="15"/>
      <c r="S254" s="42"/>
      <c r="T254" s="54"/>
      <c r="U254" s="26"/>
      <c r="V254" s="15"/>
      <c r="W254" s="43"/>
    </row>
    <row r="255" spans="15:23" x14ac:dyDescent="0.25">
      <c r="O255" s="59"/>
      <c r="P255" s="26"/>
      <c r="Q255" s="15"/>
      <c r="R255" s="15"/>
      <c r="S255" s="42"/>
      <c r="T255" s="54"/>
      <c r="U255" s="26"/>
      <c r="V255" s="15"/>
      <c r="W255" s="43"/>
    </row>
    <row r="256" spans="15:23" x14ac:dyDescent="0.25">
      <c r="O256" s="59"/>
      <c r="P256" s="26"/>
      <c r="Q256" s="15"/>
      <c r="R256" s="15"/>
      <c r="S256" s="42"/>
      <c r="T256" s="54"/>
      <c r="U256" s="26"/>
      <c r="V256" s="15"/>
      <c r="W256" s="43"/>
    </row>
    <row r="257" spans="15:23" x14ac:dyDescent="0.25">
      <c r="O257" s="59"/>
      <c r="P257" s="26"/>
      <c r="Q257" s="15"/>
      <c r="R257" s="15"/>
      <c r="S257" s="42"/>
      <c r="T257" s="54"/>
      <c r="U257" s="26"/>
      <c r="V257" s="15"/>
      <c r="W257" s="43"/>
    </row>
    <row r="258" spans="15:23" x14ac:dyDescent="0.25">
      <c r="O258" s="59"/>
      <c r="P258" s="26"/>
      <c r="Q258" s="15"/>
      <c r="R258" s="15"/>
      <c r="S258" s="42"/>
      <c r="T258" s="54"/>
      <c r="U258" s="26"/>
      <c r="V258" s="15"/>
      <c r="W258" s="43"/>
    </row>
    <row r="259" spans="15:23" x14ac:dyDescent="0.25">
      <c r="O259" s="59"/>
      <c r="P259" s="26"/>
      <c r="Q259" s="15"/>
      <c r="R259" s="15"/>
      <c r="S259" s="42"/>
      <c r="T259" s="54"/>
      <c r="U259" s="26"/>
      <c r="V259" s="15"/>
      <c r="W259" s="43"/>
    </row>
    <row r="260" spans="15:23" x14ac:dyDescent="0.25">
      <c r="O260" s="59"/>
      <c r="P260" s="26"/>
      <c r="Q260" s="15"/>
      <c r="R260" s="15"/>
      <c r="S260" s="42"/>
      <c r="T260" s="54"/>
      <c r="U260" s="26"/>
      <c r="V260" s="15"/>
      <c r="W260" s="43"/>
    </row>
    <row r="261" spans="15:23" x14ac:dyDescent="0.25">
      <c r="O261" s="59"/>
      <c r="P261" s="26"/>
      <c r="Q261" s="15"/>
      <c r="R261" s="15"/>
      <c r="S261" s="42"/>
      <c r="T261" s="54"/>
      <c r="U261" s="26"/>
      <c r="V261" s="15"/>
      <c r="W261" s="43"/>
    </row>
    <row r="262" spans="15:23" x14ac:dyDescent="0.25">
      <c r="O262" s="59"/>
      <c r="P262" s="26"/>
      <c r="Q262" s="15"/>
      <c r="R262" s="15"/>
      <c r="S262" s="42"/>
      <c r="T262" s="54"/>
      <c r="U262" s="26"/>
      <c r="V262" s="15"/>
      <c r="W262" s="43"/>
    </row>
    <row r="263" spans="15:23" x14ac:dyDescent="0.25">
      <c r="O263" s="59"/>
      <c r="P263" s="26"/>
      <c r="Q263" s="15"/>
      <c r="R263" s="15"/>
      <c r="S263" s="42"/>
      <c r="T263" s="54"/>
      <c r="U263" s="26"/>
      <c r="V263" s="15"/>
      <c r="W263" s="43"/>
    </row>
    <row r="264" spans="15:23" x14ac:dyDescent="0.25">
      <c r="O264" s="59"/>
      <c r="P264" s="26"/>
      <c r="Q264" s="15"/>
      <c r="R264" s="15"/>
      <c r="S264" s="42"/>
      <c r="T264" s="54"/>
      <c r="U264" s="26"/>
      <c r="V264" s="15"/>
      <c r="W264" s="43"/>
    </row>
    <row r="265" spans="15:23" x14ac:dyDescent="0.25">
      <c r="O265" s="59"/>
      <c r="P265" s="26"/>
      <c r="Q265" s="15"/>
      <c r="R265" s="15"/>
      <c r="S265" s="42"/>
      <c r="T265" s="54"/>
      <c r="U265" s="26"/>
      <c r="V265" s="15"/>
      <c r="W265" s="43"/>
    </row>
    <row r="266" spans="15:23" x14ac:dyDescent="0.25">
      <c r="O266" s="59"/>
      <c r="P266" s="26"/>
      <c r="Q266" s="15"/>
      <c r="R266" s="15"/>
      <c r="S266" s="42"/>
      <c r="T266" s="54"/>
      <c r="U266" s="26"/>
      <c r="V266" s="15"/>
      <c r="W266" s="43"/>
    </row>
    <row r="267" spans="15:23" x14ac:dyDescent="0.25">
      <c r="O267" s="59"/>
      <c r="P267" s="26"/>
      <c r="Q267" s="15"/>
      <c r="R267" s="15"/>
      <c r="S267" s="42"/>
      <c r="T267" s="54"/>
      <c r="U267" s="26"/>
      <c r="V267" s="15"/>
      <c r="W267" s="43"/>
    </row>
    <row r="268" spans="15:23" x14ac:dyDescent="0.25">
      <c r="O268" s="59"/>
      <c r="P268" s="26"/>
      <c r="Q268" s="15"/>
      <c r="R268" s="15"/>
      <c r="S268" s="42"/>
      <c r="T268" s="54"/>
      <c r="U268" s="26"/>
      <c r="V268" s="15"/>
      <c r="W268" s="43"/>
    </row>
    <row r="269" spans="15:23" x14ac:dyDescent="0.25">
      <c r="O269" s="59"/>
      <c r="P269" s="26"/>
      <c r="Q269" s="15"/>
      <c r="R269" s="15"/>
      <c r="S269" s="42"/>
      <c r="T269" s="54"/>
      <c r="U269" s="26"/>
      <c r="V269" s="15"/>
      <c r="W269" s="43"/>
    </row>
    <row r="270" spans="15:23" x14ac:dyDescent="0.25">
      <c r="O270" s="59"/>
      <c r="P270" s="26"/>
      <c r="Q270" s="15"/>
      <c r="R270" s="15"/>
      <c r="S270" s="42"/>
      <c r="T270" s="54"/>
      <c r="U270" s="26"/>
      <c r="V270" s="15"/>
      <c r="W270" s="43"/>
    </row>
    <row r="271" spans="15:23" x14ac:dyDescent="0.25">
      <c r="O271" s="59"/>
      <c r="P271" s="26"/>
      <c r="Q271" s="15"/>
      <c r="R271" s="15"/>
      <c r="S271" s="42"/>
      <c r="T271" s="54"/>
      <c r="U271" s="26"/>
      <c r="V271" s="15"/>
      <c r="W271" s="43"/>
    </row>
    <row r="272" spans="15:23" x14ac:dyDescent="0.25">
      <c r="O272" s="59"/>
      <c r="P272" s="26"/>
      <c r="Q272" s="15"/>
      <c r="R272" s="15"/>
      <c r="S272" s="42"/>
      <c r="T272" s="54"/>
      <c r="U272" s="26"/>
      <c r="V272" s="15"/>
      <c r="W272" s="43"/>
    </row>
    <row r="273" spans="15:23" x14ac:dyDescent="0.25">
      <c r="O273" s="59"/>
      <c r="P273" s="26"/>
      <c r="Q273" s="15"/>
      <c r="R273" s="15"/>
      <c r="S273" s="42"/>
      <c r="T273" s="54"/>
      <c r="U273" s="26"/>
      <c r="V273" s="15"/>
      <c r="W273" s="43"/>
    </row>
    <row r="274" spans="15:23" x14ac:dyDescent="0.25">
      <c r="O274" s="59"/>
      <c r="P274" s="26"/>
      <c r="Q274" s="15"/>
      <c r="R274" s="15"/>
      <c r="S274" s="42"/>
      <c r="T274" s="54"/>
      <c r="U274" s="26"/>
      <c r="V274" s="15"/>
      <c r="W274" s="43"/>
    </row>
    <row r="275" spans="15:23" x14ac:dyDescent="0.25">
      <c r="O275" s="59"/>
      <c r="P275" s="26"/>
      <c r="Q275" s="15"/>
      <c r="R275" s="15"/>
      <c r="S275" s="42"/>
      <c r="T275" s="54"/>
      <c r="U275" s="26"/>
      <c r="V275" s="15"/>
      <c r="W275" s="43"/>
    </row>
    <row r="276" spans="15:23" x14ac:dyDescent="0.25">
      <c r="O276" s="59"/>
      <c r="P276" s="26"/>
      <c r="Q276" s="15"/>
      <c r="R276" s="15"/>
      <c r="S276" s="42"/>
      <c r="T276" s="54"/>
      <c r="U276" s="26"/>
      <c r="V276" s="15"/>
      <c r="W276" s="43"/>
    </row>
    <row r="277" spans="15:23" x14ac:dyDescent="0.25">
      <c r="O277" s="59"/>
      <c r="P277" s="26"/>
      <c r="Q277" s="15"/>
      <c r="R277" s="15"/>
      <c r="S277" s="42"/>
      <c r="T277" s="54"/>
      <c r="U277" s="26"/>
      <c r="V277" s="15"/>
      <c r="W277" s="43"/>
    </row>
    <row r="278" spans="15:23" x14ac:dyDescent="0.25">
      <c r="O278" s="59"/>
      <c r="P278" s="26"/>
      <c r="Q278" s="15"/>
      <c r="R278" s="15"/>
      <c r="S278" s="42"/>
      <c r="T278" s="54"/>
      <c r="U278" s="26"/>
      <c r="V278" s="15"/>
      <c r="W278" s="43"/>
    </row>
    <row r="279" spans="15:23" x14ac:dyDescent="0.25">
      <c r="O279" s="59"/>
      <c r="P279" s="26"/>
      <c r="Q279" s="15"/>
      <c r="R279" s="15"/>
      <c r="S279" s="42"/>
      <c r="T279" s="54"/>
      <c r="U279" s="26"/>
      <c r="V279" s="15"/>
      <c r="W279" s="43"/>
    </row>
    <row r="280" spans="15:23" x14ac:dyDescent="0.25">
      <c r="O280" s="59"/>
      <c r="P280" s="26"/>
      <c r="Q280" s="15"/>
      <c r="R280" s="15"/>
      <c r="S280" s="42"/>
      <c r="T280" s="54"/>
      <c r="U280" s="26"/>
      <c r="V280" s="15"/>
      <c r="W280" s="43"/>
    </row>
    <row r="281" spans="15:23" x14ac:dyDescent="0.25">
      <c r="O281" s="59"/>
      <c r="P281" s="26"/>
      <c r="Q281" s="15"/>
      <c r="R281" s="15"/>
      <c r="S281" s="42"/>
      <c r="T281" s="54"/>
      <c r="U281" s="26"/>
      <c r="V281" s="15"/>
      <c r="W281" s="43"/>
    </row>
    <row r="282" spans="15:23" x14ac:dyDescent="0.25">
      <c r="O282" s="59"/>
      <c r="P282" s="26"/>
      <c r="Q282" s="15"/>
      <c r="R282" s="15"/>
      <c r="S282" s="42"/>
      <c r="T282" s="54"/>
      <c r="U282" s="26"/>
      <c r="V282" s="15"/>
      <c r="W282" s="43"/>
    </row>
    <row r="283" spans="15:23" x14ac:dyDescent="0.25">
      <c r="O283" s="59"/>
      <c r="P283" s="26"/>
      <c r="Q283" s="15"/>
      <c r="R283" s="15"/>
      <c r="S283" s="42"/>
      <c r="T283" s="54"/>
      <c r="U283" s="26"/>
      <c r="V283" s="15"/>
      <c r="W283" s="43"/>
    </row>
    <row r="284" spans="15:23" x14ac:dyDescent="0.25">
      <c r="O284" s="59"/>
      <c r="P284" s="26"/>
      <c r="Q284" s="15"/>
      <c r="R284" s="15"/>
      <c r="S284" s="42"/>
      <c r="T284" s="54"/>
      <c r="U284" s="26"/>
      <c r="V284" s="15"/>
      <c r="W284" s="43"/>
    </row>
    <row r="285" spans="15:23" x14ac:dyDescent="0.25">
      <c r="O285" s="59"/>
      <c r="P285" s="26"/>
      <c r="Q285" s="15"/>
      <c r="R285" s="15"/>
      <c r="S285" s="42"/>
      <c r="T285" s="54"/>
      <c r="U285" s="26"/>
      <c r="V285" s="15"/>
      <c r="W285" s="43"/>
    </row>
    <row r="286" spans="15:23" x14ac:dyDescent="0.25">
      <c r="O286" s="59"/>
      <c r="P286" s="26"/>
      <c r="Q286" s="15"/>
      <c r="R286" s="15"/>
      <c r="S286" s="42"/>
      <c r="T286" s="54"/>
      <c r="U286" s="26"/>
      <c r="V286" s="15"/>
      <c r="W286" s="43"/>
    </row>
    <row r="287" spans="15:23" x14ac:dyDescent="0.25">
      <c r="O287" s="59"/>
      <c r="P287" s="26"/>
      <c r="Q287" s="15"/>
      <c r="R287" s="15"/>
      <c r="S287" s="42"/>
      <c r="T287" s="54"/>
      <c r="U287" s="26"/>
      <c r="V287" s="15"/>
      <c r="W287" s="43"/>
    </row>
    <row r="288" spans="15:23" x14ac:dyDescent="0.25">
      <c r="O288" s="59"/>
      <c r="P288" s="26"/>
      <c r="Q288" s="15"/>
      <c r="R288" s="15"/>
      <c r="S288" s="42"/>
      <c r="T288" s="54"/>
      <c r="U288" s="26"/>
      <c r="V288" s="15"/>
      <c r="W288" s="43"/>
    </row>
    <row r="289" spans="15:23" x14ac:dyDescent="0.25">
      <c r="O289" s="59"/>
      <c r="P289" s="26"/>
      <c r="Q289" s="15"/>
      <c r="R289" s="15"/>
      <c r="S289" s="42"/>
      <c r="T289" s="54"/>
      <c r="U289" s="26"/>
      <c r="V289" s="15"/>
      <c r="W289" s="43"/>
    </row>
    <row r="290" spans="15:23" x14ac:dyDescent="0.25">
      <c r="O290" s="59"/>
      <c r="P290" s="26"/>
      <c r="Q290" s="15"/>
      <c r="R290" s="15"/>
      <c r="S290" s="42"/>
      <c r="T290" s="54"/>
      <c r="U290" s="26"/>
      <c r="V290" s="15"/>
      <c r="W290" s="43"/>
    </row>
    <row r="291" spans="15:23" x14ac:dyDescent="0.25">
      <c r="O291" s="59"/>
      <c r="P291" s="26"/>
      <c r="Q291" s="15"/>
      <c r="R291" s="15"/>
      <c r="S291" s="42"/>
      <c r="T291" s="54"/>
      <c r="U291" s="26"/>
      <c r="V291" s="15"/>
      <c r="W291" s="43"/>
    </row>
    <row r="292" spans="15:23" x14ac:dyDescent="0.25">
      <c r="O292" s="59"/>
      <c r="P292" s="26"/>
      <c r="Q292" s="15"/>
      <c r="R292" s="15"/>
      <c r="S292" s="42"/>
      <c r="T292" s="54"/>
      <c r="U292" s="26"/>
      <c r="V292" s="15"/>
      <c r="W292" s="43"/>
    </row>
    <row r="293" spans="15:23" x14ac:dyDescent="0.25">
      <c r="O293" s="59"/>
      <c r="P293" s="26"/>
      <c r="Q293" s="15"/>
      <c r="R293" s="15"/>
      <c r="S293" s="42"/>
      <c r="T293" s="54"/>
      <c r="U293" s="26"/>
      <c r="V293" s="15"/>
      <c r="W293" s="43"/>
    </row>
    <row r="294" spans="15:23" x14ac:dyDescent="0.25">
      <c r="O294" s="59"/>
      <c r="P294" s="26"/>
      <c r="Q294" s="15"/>
      <c r="R294" s="15"/>
      <c r="S294" s="42"/>
      <c r="T294" s="54"/>
      <c r="U294" s="26"/>
      <c r="V294" s="15"/>
      <c r="W294" s="43"/>
    </row>
    <row r="295" spans="15:23" x14ac:dyDescent="0.25">
      <c r="O295" s="59"/>
      <c r="P295" s="26"/>
      <c r="Q295" s="15"/>
      <c r="R295" s="15"/>
      <c r="S295" s="42"/>
      <c r="T295" s="54"/>
      <c r="U295" s="26"/>
      <c r="V295" s="15"/>
      <c r="W295" s="43"/>
    </row>
    <row r="296" spans="15:23" x14ac:dyDescent="0.25">
      <c r="O296" s="59"/>
      <c r="P296" s="26"/>
      <c r="Q296" s="15"/>
      <c r="R296" s="15"/>
      <c r="S296" s="42"/>
      <c r="T296" s="54"/>
      <c r="U296" s="26"/>
      <c r="V296" s="15"/>
      <c r="W296" s="43"/>
    </row>
    <row r="297" spans="15:23" x14ac:dyDescent="0.25">
      <c r="O297" s="59"/>
      <c r="P297" s="26"/>
      <c r="Q297" s="15"/>
      <c r="R297" s="15"/>
      <c r="S297" s="42"/>
      <c r="T297" s="54"/>
      <c r="U297" s="26"/>
      <c r="V297" s="15"/>
      <c r="W297" s="43"/>
    </row>
    <row r="298" spans="15:23" x14ac:dyDescent="0.25">
      <c r="O298" s="59"/>
      <c r="P298" s="26"/>
      <c r="Q298" s="15"/>
      <c r="R298" s="15"/>
      <c r="S298" s="42"/>
      <c r="T298" s="54"/>
      <c r="U298" s="26"/>
      <c r="V298" s="15"/>
      <c r="W298" s="43"/>
    </row>
    <row r="299" spans="15:23" x14ac:dyDescent="0.25">
      <c r="O299" s="59"/>
      <c r="P299" s="26"/>
      <c r="Q299" s="15"/>
      <c r="R299" s="15"/>
      <c r="S299" s="42"/>
      <c r="T299" s="54"/>
      <c r="U299" s="26"/>
      <c r="V299" s="15"/>
      <c r="W299" s="43"/>
    </row>
    <row r="300" spans="15:23" x14ac:dyDescent="0.25">
      <c r="O300" s="59"/>
      <c r="P300" s="26"/>
      <c r="Q300" s="15"/>
      <c r="R300" s="15"/>
      <c r="S300" s="42"/>
      <c r="T300" s="54"/>
      <c r="U300" s="26"/>
      <c r="V300" s="15"/>
      <c r="W300" s="43"/>
    </row>
    <row r="301" spans="15:23" x14ac:dyDescent="0.25">
      <c r="O301" s="59"/>
      <c r="P301" s="26"/>
      <c r="Q301" s="15"/>
      <c r="R301" s="15"/>
      <c r="S301" s="42"/>
      <c r="T301" s="54"/>
      <c r="U301" s="26"/>
      <c r="V301" s="15"/>
      <c r="W301" s="43"/>
    </row>
    <row r="302" spans="15:23" x14ac:dyDescent="0.25">
      <c r="O302" s="59"/>
      <c r="P302" s="26"/>
      <c r="Q302" s="15"/>
      <c r="R302" s="15"/>
      <c r="S302" s="42"/>
      <c r="T302" s="54"/>
      <c r="U302" s="26"/>
      <c r="V302" s="15"/>
      <c r="W302" s="43"/>
    </row>
    <row r="303" spans="15:23" x14ac:dyDescent="0.25">
      <c r="O303" s="59"/>
      <c r="P303" s="26"/>
      <c r="Q303" s="15"/>
      <c r="R303" s="15"/>
      <c r="S303" s="42"/>
      <c r="T303" s="54"/>
      <c r="U303" s="26"/>
      <c r="V303" s="15"/>
      <c r="W303" s="43"/>
    </row>
    <row r="304" spans="15:23" x14ac:dyDescent="0.25">
      <c r="O304" s="59"/>
      <c r="P304" s="26"/>
      <c r="Q304" s="15"/>
      <c r="R304" s="15"/>
      <c r="S304" s="42"/>
      <c r="T304" s="54"/>
      <c r="U304" s="26"/>
      <c r="V304" s="15"/>
      <c r="W304" s="43"/>
    </row>
    <row r="305" spans="15:23" x14ac:dyDescent="0.25">
      <c r="O305" s="59"/>
      <c r="P305" s="26"/>
      <c r="Q305" s="15"/>
      <c r="R305" s="15"/>
      <c r="S305" s="42"/>
      <c r="T305" s="54"/>
      <c r="U305" s="26"/>
      <c r="V305" s="15"/>
      <c r="W305" s="43"/>
    </row>
    <row r="306" spans="15:23" x14ac:dyDescent="0.25">
      <c r="O306" s="59"/>
      <c r="P306" s="26"/>
      <c r="Q306" s="15"/>
      <c r="R306" s="15"/>
      <c r="S306" s="42"/>
      <c r="T306" s="54"/>
      <c r="U306" s="26"/>
      <c r="V306" s="15"/>
      <c r="W306" s="43"/>
    </row>
    <row r="307" spans="15:23" x14ac:dyDescent="0.25">
      <c r="O307" s="59"/>
      <c r="P307" s="26"/>
      <c r="Q307" s="15"/>
      <c r="R307" s="15"/>
      <c r="S307" s="42"/>
      <c r="T307" s="54"/>
      <c r="U307" s="26"/>
      <c r="V307" s="15"/>
      <c r="W307" s="43"/>
    </row>
    <row r="308" spans="15:23" x14ac:dyDescent="0.25">
      <c r="O308" s="59"/>
      <c r="P308" s="26"/>
      <c r="Q308" s="15"/>
      <c r="R308" s="15"/>
      <c r="S308" s="42"/>
      <c r="T308" s="54"/>
      <c r="U308" s="26"/>
      <c r="V308" s="15"/>
      <c r="W308" s="43"/>
    </row>
    <row r="309" spans="15:23" x14ac:dyDescent="0.25">
      <c r="O309" s="59"/>
      <c r="P309" s="26"/>
      <c r="Q309" s="15"/>
      <c r="R309" s="15"/>
      <c r="S309" s="42"/>
      <c r="T309" s="54"/>
      <c r="U309" s="26"/>
      <c r="V309" s="15"/>
      <c r="W309" s="43"/>
    </row>
    <row r="310" spans="15:23" x14ac:dyDescent="0.25">
      <c r="O310" s="59"/>
      <c r="P310" s="26"/>
      <c r="Q310" s="15"/>
      <c r="R310" s="15"/>
      <c r="S310" s="42"/>
      <c r="T310" s="54"/>
      <c r="U310" s="26"/>
      <c r="V310" s="15"/>
      <c r="W310" s="43"/>
    </row>
    <row r="311" spans="15:23" x14ac:dyDescent="0.25">
      <c r="O311" s="59"/>
      <c r="P311" s="26"/>
      <c r="Q311" s="15"/>
      <c r="R311" s="15"/>
      <c r="S311" s="42"/>
      <c r="T311" s="54"/>
      <c r="U311" s="26"/>
      <c r="V311" s="15"/>
      <c r="W311" s="43"/>
    </row>
    <row r="312" spans="15:23" x14ac:dyDescent="0.25">
      <c r="O312" s="59"/>
      <c r="P312" s="26"/>
      <c r="Q312" s="15"/>
      <c r="R312" s="15"/>
      <c r="S312" s="42"/>
      <c r="T312" s="54"/>
      <c r="U312" s="26"/>
      <c r="V312" s="15"/>
      <c r="W312" s="43"/>
    </row>
    <row r="313" spans="15:23" x14ac:dyDescent="0.25">
      <c r="O313" s="59"/>
      <c r="P313" s="26"/>
      <c r="Q313" s="15"/>
      <c r="R313" s="15"/>
      <c r="S313" s="42"/>
      <c r="T313" s="54"/>
      <c r="U313" s="26"/>
      <c r="V313" s="15"/>
      <c r="W313" s="43"/>
    </row>
    <row r="314" spans="15:23" x14ac:dyDescent="0.25">
      <c r="O314" s="59"/>
      <c r="P314" s="26"/>
      <c r="Q314" s="15"/>
      <c r="R314" s="15"/>
      <c r="S314" s="42"/>
      <c r="T314" s="54"/>
      <c r="U314" s="26"/>
      <c r="V314" s="15"/>
      <c r="W314" s="43"/>
    </row>
    <row r="315" spans="15:23" x14ac:dyDescent="0.25">
      <c r="O315" s="59"/>
      <c r="P315" s="26"/>
      <c r="Q315" s="15"/>
      <c r="R315" s="15"/>
      <c r="S315" s="42"/>
      <c r="T315" s="54"/>
      <c r="U315" s="26"/>
      <c r="V315" s="15"/>
      <c r="W315" s="43"/>
    </row>
    <row r="316" spans="15:23" x14ac:dyDescent="0.25">
      <c r="O316" s="59"/>
      <c r="P316" s="26"/>
      <c r="Q316" s="15"/>
      <c r="R316" s="15"/>
      <c r="S316" s="42"/>
      <c r="T316" s="54"/>
      <c r="U316" s="26"/>
      <c r="V316" s="15"/>
      <c r="W316" s="43"/>
    </row>
    <row r="317" spans="15:23" x14ac:dyDescent="0.25">
      <c r="O317" s="59"/>
      <c r="P317" s="26"/>
      <c r="Q317" s="15"/>
      <c r="R317" s="15"/>
      <c r="S317" s="42"/>
      <c r="T317" s="54"/>
      <c r="U317" s="26"/>
      <c r="V317" s="15"/>
      <c r="W317" s="43"/>
    </row>
    <row r="318" spans="15:23" x14ac:dyDescent="0.25">
      <c r="O318" s="59"/>
      <c r="P318" s="26"/>
      <c r="Q318" s="15"/>
      <c r="R318" s="15"/>
      <c r="S318" s="42"/>
      <c r="T318" s="54"/>
      <c r="U318" s="26"/>
      <c r="V318" s="15"/>
      <c r="W318" s="43"/>
    </row>
    <row r="319" spans="15:23" x14ac:dyDescent="0.25">
      <c r="O319" s="59"/>
      <c r="P319" s="26"/>
      <c r="Q319" s="15"/>
      <c r="R319" s="15"/>
      <c r="S319" s="42"/>
      <c r="T319" s="54"/>
      <c r="U319" s="26"/>
      <c r="V319" s="15"/>
      <c r="W319" s="43"/>
    </row>
    <row r="320" spans="15:23" x14ac:dyDescent="0.25">
      <c r="O320" s="59"/>
      <c r="P320" s="26"/>
      <c r="Q320" s="15"/>
      <c r="R320" s="15"/>
      <c r="S320" s="42"/>
      <c r="T320" s="54"/>
      <c r="U320" s="26"/>
      <c r="V320" s="15"/>
      <c r="W320" s="43"/>
    </row>
    <row r="321" spans="15:23" x14ac:dyDescent="0.25">
      <c r="O321" s="59"/>
      <c r="P321" s="26"/>
      <c r="Q321" s="15"/>
      <c r="R321" s="15"/>
      <c r="S321" s="42"/>
      <c r="T321" s="54"/>
      <c r="U321" s="26"/>
      <c r="V321" s="15"/>
      <c r="W321" s="43"/>
    </row>
    <row r="322" spans="15:23" x14ac:dyDescent="0.25">
      <c r="O322" s="59"/>
      <c r="P322" s="26"/>
      <c r="Q322" s="15"/>
      <c r="R322" s="15"/>
      <c r="S322" s="42"/>
      <c r="T322" s="54"/>
      <c r="U322" s="26"/>
      <c r="V322" s="15"/>
      <c r="W322" s="43"/>
    </row>
    <row r="323" spans="15:23" x14ac:dyDescent="0.25">
      <c r="O323" s="59"/>
      <c r="P323" s="26"/>
      <c r="Q323" s="15"/>
      <c r="R323" s="15"/>
      <c r="S323" s="42"/>
      <c r="T323" s="54"/>
      <c r="U323" s="26"/>
      <c r="V323" s="15"/>
      <c r="W323" s="43"/>
    </row>
    <row r="324" spans="15:23" x14ac:dyDescent="0.25">
      <c r="O324" s="59"/>
      <c r="P324" s="26"/>
      <c r="Q324" s="15"/>
      <c r="R324" s="15"/>
      <c r="S324" s="42"/>
      <c r="T324" s="54"/>
      <c r="U324" s="26"/>
      <c r="V324" s="15"/>
      <c r="W324" s="43"/>
    </row>
    <row r="325" spans="15:23" x14ac:dyDescent="0.25">
      <c r="O325" s="59"/>
      <c r="P325" s="26"/>
      <c r="Q325" s="15"/>
      <c r="R325" s="15"/>
      <c r="S325" s="42"/>
      <c r="T325" s="54"/>
      <c r="U325" s="26"/>
      <c r="V325" s="15"/>
      <c r="W325" s="43"/>
    </row>
    <row r="326" spans="15:23" x14ac:dyDescent="0.25">
      <c r="O326" s="59"/>
      <c r="P326" s="26"/>
      <c r="Q326" s="15"/>
      <c r="R326" s="15"/>
      <c r="S326" s="42"/>
      <c r="T326" s="54"/>
      <c r="U326" s="26"/>
      <c r="V326" s="15"/>
      <c r="W326" s="43"/>
    </row>
    <row r="327" spans="15:23" x14ac:dyDescent="0.25">
      <c r="O327" s="59"/>
      <c r="P327" s="26"/>
      <c r="Q327" s="15"/>
      <c r="R327" s="15"/>
      <c r="S327" s="42"/>
      <c r="T327" s="54"/>
      <c r="U327" s="26"/>
      <c r="V327" s="15"/>
      <c r="W327" s="43"/>
    </row>
    <row r="328" spans="15:23" x14ac:dyDescent="0.25">
      <c r="O328" s="59"/>
      <c r="P328" s="26"/>
      <c r="Q328" s="15"/>
      <c r="R328" s="15"/>
      <c r="S328" s="42"/>
      <c r="T328" s="54"/>
      <c r="U328" s="26"/>
      <c r="V328" s="15"/>
      <c r="W328" s="43"/>
    </row>
    <row r="329" spans="15:23" x14ac:dyDescent="0.25">
      <c r="O329" s="59"/>
      <c r="P329" s="26"/>
      <c r="Q329" s="15"/>
      <c r="R329" s="15"/>
      <c r="S329" s="42"/>
      <c r="T329" s="54"/>
      <c r="U329" s="26"/>
      <c r="V329" s="15"/>
      <c r="W329" s="43"/>
    </row>
    <row r="330" spans="15:23" x14ac:dyDescent="0.25">
      <c r="O330" s="59"/>
      <c r="P330" s="26"/>
      <c r="Q330" s="15"/>
      <c r="R330" s="15"/>
      <c r="S330" s="42"/>
      <c r="T330" s="54"/>
      <c r="U330" s="26"/>
      <c r="V330" s="15"/>
      <c r="W330" s="43"/>
    </row>
    <row r="331" spans="15:23" x14ac:dyDescent="0.25">
      <c r="O331" s="59"/>
      <c r="P331" s="26"/>
      <c r="Q331" s="15"/>
      <c r="R331" s="15"/>
      <c r="S331" s="42"/>
      <c r="T331" s="54"/>
      <c r="U331" s="26"/>
      <c r="V331" s="15"/>
      <c r="W331" s="43"/>
    </row>
    <row r="332" spans="15:23" x14ac:dyDescent="0.25">
      <c r="O332" s="59"/>
      <c r="P332" s="26"/>
      <c r="Q332" s="15"/>
      <c r="R332" s="15"/>
      <c r="S332" s="42"/>
      <c r="T332" s="54"/>
      <c r="U332" s="26"/>
      <c r="V332" s="15"/>
      <c r="W332" s="43"/>
    </row>
    <row r="333" spans="15:23" x14ac:dyDescent="0.25">
      <c r="O333" s="59"/>
      <c r="P333" s="26"/>
      <c r="Q333" s="15"/>
      <c r="R333" s="15"/>
      <c r="S333" s="42"/>
      <c r="T333" s="54"/>
      <c r="U333" s="26"/>
      <c r="V333" s="15"/>
      <c r="W333" s="43"/>
    </row>
    <row r="334" spans="15:23" x14ac:dyDescent="0.25">
      <c r="O334" s="59"/>
      <c r="P334" s="26"/>
      <c r="Q334" s="15"/>
      <c r="R334" s="15"/>
      <c r="S334" s="42"/>
      <c r="T334" s="54"/>
      <c r="U334" s="26"/>
      <c r="V334" s="15"/>
      <c r="W334" s="43"/>
    </row>
    <row r="335" spans="15:23" x14ac:dyDescent="0.25">
      <c r="O335" s="59"/>
      <c r="P335" s="26"/>
      <c r="Q335" s="15"/>
      <c r="R335" s="15"/>
      <c r="S335" s="42"/>
      <c r="T335" s="54"/>
      <c r="U335" s="26"/>
      <c r="V335" s="15"/>
      <c r="W335" s="43"/>
    </row>
    <row r="336" spans="15:23" x14ac:dyDescent="0.25">
      <c r="O336" s="59"/>
      <c r="P336" s="26"/>
      <c r="Q336" s="15"/>
      <c r="R336" s="15"/>
      <c r="S336" s="42"/>
      <c r="T336" s="54"/>
      <c r="U336" s="26"/>
      <c r="V336" s="15"/>
      <c r="W336" s="43"/>
    </row>
    <row r="337" spans="15:23" x14ac:dyDescent="0.25">
      <c r="O337" s="59"/>
      <c r="P337" s="26"/>
      <c r="Q337" s="15"/>
      <c r="R337" s="15"/>
      <c r="S337" s="42"/>
      <c r="T337" s="54"/>
      <c r="U337" s="26"/>
      <c r="V337" s="15"/>
      <c r="W337" s="43"/>
    </row>
    <row r="338" spans="15:23" x14ac:dyDescent="0.25">
      <c r="O338" s="59"/>
      <c r="P338" s="26"/>
      <c r="Q338" s="15"/>
      <c r="R338" s="15"/>
      <c r="S338" s="42"/>
      <c r="T338" s="54"/>
      <c r="U338" s="26"/>
      <c r="V338" s="15"/>
      <c r="W338" s="43"/>
    </row>
    <row r="339" spans="15:23" x14ac:dyDescent="0.25">
      <c r="O339" s="59"/>
      <c r="P339" s="26"/>
      <c r="Q339" s="15"/>
      <c r="R339" s="15"/>
      <c r="S339" s="42"/>
      <c r="T339" s="54"/>
      <c r="U339" s="26"/>
      <c r="V339" s="15"/>
      <c r="W339" s="43"/>
    </row>
    <row r="340" spans="15:23" x14ac:dyDescent="0.25">
      <c r="O340" s="59"/>
      <c r="P340" s="26"/>
      <c r="Q340" s="15"/>
      <c r="R340" s="15"/>
      <c r="S340" s="42"/>
      <c r="T340" s="54"/>
      <c r="U340" s="26"/>
      <c r="V340" s="15"/>
      <c r="W340" s="43"/>
    </row>
    <row r="341" spans="15:23" x14ac:dyDescent="0.25">
      <c r="O341" s="59"/>
      <c r="P341" s="26"/>
      <c r="Q341" s="15"/>
      <c r="R341" s="15"/>
      <c r="S341" s="42"/>
      <c r="T341" s="54"/>
      <c r="U341" s="26"/>
      <c r="V341" s="15"/>
      <c r="W341" s="43"/>
    </row>
    <row r="342" spans="15:23" x14ac:dyDescent="0.25">
      <c r="O342" s="59"/>
      <c r="P342" s="26"/>
      <c r="Q342" s="15"/>
      <c r="R342" s="15"/>
      <c r="S342" s="42"/>
      <c r="T342" s="54"/>
      <c r="U342" s="26"/>
      <c r="V342" s="15"/>
      <c r="W342" s="43"/>
    </row>
    <row r="343" spans="15:23" x14ac:dyDescent="0.25">
      <c r="O343" s="60"/>
      <c r="P343" s="61"/>
      <c r="Q343" s="45"/>
      <c r="R343" s="45"/>
      <c r="S343" s="44"/>
      <c r="T343" s="62"/>
      <c r="U343" s="61"/>
      <c r="V343" s="45"/>
      <c r="W343" s="46"/>
    </row>
  </sheetData>
  <mergeCells count="2">
    <mergeCell ref="O13:R14"/>
    <mergeCell ref="S13:W14"/>
  </mergeCells>
  <pageMargins left="0.7" right="0.7" top="0.75" bottom="0.75" header="0.3" footer="0.3"/>
  <pageSetup paperSize="9" scale="1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594DF-8D10-4E3E-BF4F-16645AB46871}">
  <sheetPr>
    <tabColor rgb="FF162A3A"/>
    <pageSetUpPr autoPageBreaks="0" fitToPage="1"/>
  </sheetPr>
  <dimension ref="A1:AV208"/>
  <sheetViews>
    <sheetView zoomScale="70" zoomScaleNormal="70" workbookViewId="0">
      <selection activeCell="A4" sqref="A4:C5"/>
    </sheetView>
  </sheetViews>
  <sheetFormatPr defaultColWidth="8.85546875" defaultRowHeight="15" x14ac:dyDescent="0.25"/>
  <cols>
    <col min="1" max="1" width="8.85546875" style="1"/>
    <col min="2" max="2" width="133.42578125" style="1" bestFit="1" customWidth="1"/>
    <col min="3" max="7" width="8.85546875" style="1" bestFit="1"/>
    <col min="8" max="8" width="5.5703125" style="1" customWidth="1"/>
    <col min="9" max="9" width="16.85546875" style="8" bestFit="1" customWidth="1"/>
    <col min="10" max="10" width="13.85546875" style="1" bestFit="1" customWidth="1"/>
    <col min="11" max="11" width="7.85546875" style="38" customWidth="1"/>
    <col min="12" max="13" width="21.85546875" style="1" customWidth="1"/>
    <col min="14" max="14" width="7.5703125" style="1" customWidth="1"/>
    <col min="15" max="15" width="13.140625" style="8" customWidth="1"/>
    <col min="16" max="16" width="12.42578125" style="20" bestFit="1" customWidth="1"/>
    <col min="17" max="17" width="6" style="1" bestFit="1" customWidth="1"/>
    <col min="18" max="18" width="38" style="1" bestFit="1" customWidth="1"/>
    <col min="19" max="19" width="12.5703125" style="1" customWidth="1"/>
    <col min="20" max="20" width="11.5703125" style="8" bestFit="1" customWidth="1"/>
    <col min="21" max="21" width="15.5703125" style="20" customWidth="1"/>
    <col min="22" max="22" width="8.140625" style="1" bestFit="1" customWidth="1"/>
    <col min="23" max="23" width="31.85546875" style="1" customWidth="1"/>
    <col min="24" max="24" width="7.140625" style="1" customWidth="1"/>
    <col min="25" max="25" width="9.140625" style="1" customWidth="1"/>
    <col min="26" max="26" width="12.42578125" style="8" bestFit="1" customWidth="1"/>
    <col min="27" max="27" width="14.140625" style="1" bestFit="1" customWidth="1"/>
    <col min="28" max="28" width="6.140625" style="1" bestFit="1" customWidth="1"/>
    <col min="29" max="29" width="38" style="1" bestFit="1" customWidth="1"/>
    <col min="30" max="30" width="8.85546875" style="1" bestFit="1"/>
    <col min="31" max="31" width="12" style="8" bestFit="1" customWidth="1"/>
    <col min="32" max="32" width="13.85546875" style="1" bestFit="1" customWidth="1"/>
    <col min="33" max="33" width="11.5703125" style="1" bestFit="1" customWidth="1"/>
    <col min="34" max="34" width="38" style="1" bestFit="1" customWidth="1"/>
    <col min="35" max="35" width="5.140625" style="1" bestFit="1" customWidth="1"/>
    <col min="36" max="36" width="12.42578125" style="8" bestFit="1" customWidth="1"/>
    <col min="37" max="37" width="13.42578125" style="20" bestFit="1" customWidth="1"/>
    <col min="38" max="38" width="11.5703125" style="1" bestFit="1" customWidth="1"/>
    <col min="39" max="39" width="38" style="1" bestFit="1" customWidth="1"/>
    <col min="40" max="42" width="8.85546875" style="1" bestFit="1"/>
    <col min="43" max="43" width="11.5703125" style="8" bestFit="1" customWidth="1"/>
    <col min="44" max="47" width="8.85546875" style="1" bestFit="1"/>
    <col min="48" max="48" width="11.5703125" style="8" bestFit="1" customWidth="1"/>
    <col min="49" max="16384" width="8.85546875" style="1"/>
  </cols>
  <sheetData>
    <row r="1" spans="1:48" s="3" customFormat="1" ht="27.6" customHeight="1" x14ac:dyDescent="0.25">
      <c r="A1" s="2" t="s">
        <v>0</v>
      </c>
      <c r="B1" s="4"/>
      <c r="C1" s="4"/>
      <c r="I1" s="12"/>
      <c r="K1" s="18"/>
      <c r="O1" s="12"/>
      <c r="P1" s="19"/>
      <c r="T1" s="12"/>
      <c r="U1" s="19"/>
      <c r="Z1" s="17"/>
      <c r="AE1" s="12"/>
      <c r="AJ1" s="12"/>
      <c r="AK1" s="19"/>
      <c r="AQ1" s="12"/>
      <c r="AV1" s="12"/>
    </row>
    <row r="2" spans="1:48" ht="14.45" customHeight="1" x14ac:dyDescent="0.25"/>
    <row r="3" spans="1:48" ht="14.45" customHeight="1" x14ac:dyDescent="0.25">
      <c r="B3" s="65" t="s">
        <v>105</v>
      </c>
      <c r="I3" s="16" t="s">
        <v>239</v>
      </c>
      <c r="O3" s="756" t="s">
        <v>261</v>
      </c>
      <c r="P3" s="757"/>
      <c r="Q3" s="757"/>
      <c r="R3" s="758"/>
      <c r="S3" s="762" t="s">
        <v>260</v>
      </c>
      <c r="T3" s="763"/>
      <c r="U3" s="763"/>
      <c r="V3" s="763"/>
      <c r="W3" s="764"/>
    </row>
    <row r="4" spans="1:48" ht="14.45" customHeight="1" x14ac:dyDescent="0.25">
      <c r="A4" s="1" t="s">
        <v>641</v>
      </c>
      <c r="B4" s="39" t="str" cm="1">
        <f t="array" ref="B4">IFERROR(_xlfn.CHOOSECOLS(_xlfn._xlws.FILTER(ShellEI!E5:Y28,ShellEI!Q5:Q28&gt;0,""),1,13,18,19,20,21),"")</f>
        <v/>
      </c>
      <c r="C4" s="40"/>
      <c r="D4" s="40"/>
      <c r="E4" s="40"/>
      <c r="F4" s="40"/>
      <c r="G4" s="41"/>
      <c r="I4" s="58" t="s">
        <v>165</v>
      </c>
      <c r="J4" s="40" t="s">
        <v>219</v>
      </c>
      <c r="K4" s="436" t="s">
        <v>258</v>
      </c>
      <c r="L4" s="40" t="s">
        <v>32</v>
      </c>
      <c r="M4" s="41"/>
      <c r="O4" s="759"/>
      <c r="P4" s="760"/>
      <c r="Q4" s="760"/>
      <c r="R4" s="761"/>
      <c r="S4" s="765"/>
      <c r="T4" s="766"/>
      <c r="U4" s="766"/>
      <c r="V4" s="766"/>
      <c r="W4" s="767"/>
      <c r="Z4" s="16" t="s">
        <v>652</v>
      </c>
    </row>
    <row r="5" spans="1:48" x14ac:dyDescent="0.25">
      <c r="B5" s="42"/>
      <c r="C5" s="15"/>
      <c r="D5" s="15"/>
      <c r="E5" s="15"/>
      <c r="F5" s="15"/>
      <c r="G5" s="43"/>
      <c r="I5" s="59" t="str" cm="1">
        <f t="array" ref="I5">IFERROR(_xlfn._xlws.SORT(_xlfn._xlws.FILTER(O5:S78,((Q5:Q78&lt;&gt;9999)*(Q5:Q78&lt;&gt;""))+((Q5:Q78="")*(O5:O78&lt;&gt;"")),""),5),"")</f>
        <v/>
      </c>
      <c r="J5" s="15"/>
      <c r="K5" s="414"/>
      <c r="L5" s="15"/>
      <c r="M5" s="43"/>
      <c r="O5" s="428" t="e" cm="1" vm="1">
        <f t="array" ref="O5:O6">_xlfn.UNIQUE(O26:O78)</f>
        <v>#VALUE!</v>
      </c>
      <c r="P5" s="429"/>
      <c r="Q5" s="430"/>
      <c r="R5" s="430"/>
      <c r="S5" s="432" t="e" vm="1">
        <f t="shared" ref="S5:S36" si="0">IFERROR(TEXT(TIMEVALUE(LEFT(P5,8)),"hh:mm")+O5,O5)</f>
        <v>#VALUE!</v>
      </c>
      <c r="T5" s="64"/>
      <c r="U5" s="63"/>
      <c r="V5" s="40"/>
      <c r="W5" s="41"/>
      <c r="X5" s="15"/>
      <c r="Y5" s="15" t="s">
        <v>643</v>
      </c>
      <c r="Z5" s="58" t="str" cm="1">
        <f t="array" ref="Z5">IFERROR(_xlfn.CHOOSECOLS(_xlfn._xlws.FILTER(ShellCA!E5:AB31,(ShellCA!R5:R31&gt;0),""),15,16, 14,1),"")</f>
        <v/>
      </c>
      <c r="AA5" s="40"/>
      <c r="AB5" s="40"/>
      <c r="AC5" s="41"/>
      <c r="AE5" s="58" t="str" cm="1">
        <f t="array" ref="AE5">IFERROR(_xlfn.CHOOSECOLS(_xlfn._xlws.FILTER(ShellCA!E5:AB31,(ShellCA!U5:U31&gt;0),""),18,19,17,1),"")</f>
        <v/>
      </c>
      <c r="AF5" s="40"/>
      <c r="AG5" s="40"/>
      <c r="AH5" s="41"/>
      <c r="AJ5" s="58" t="str" cm="1">
        <f t="array" ref="AJ5">IFERROR(_xlfn.CHOOSECOLS(_xlfn._xlws.FILTER(ShellCA!E5:AB31,(ShellCA!X5:X31&gt;0),""),21,22,20,1),"")</f>
        <v/>
      </c>
      <c r="AK5" s="63"/>
      <c r="AL5" s="40"/>
      <c r="AM5" s="41"/>
    </row>
    <row r="6" spans="1:48" x14ac:dyDescent="0.25">
      <c r="B6" s="42"/>
      <c r="C6" s="15"/>
      <c r="D6" s="15"/>
      <c r="E6" s="15"/>
      <c r="F6" s="15"/>
      <c r="G6" s="43"/>
      <c r="I6" s="59"/>
      <c r="J6" s="15"/>
      <c r="K6" s="414"/>
      <c r="L6" s="15"/>
      <c r="M6" s="43"/>
      <c r="O6" s="431">
        <v>0</v>
      </c>
      <c r="P6" s="36"/>
      <c r="Q6" s="37"/>
      <c r="R6" s="37"/>
      <c r="S6" s="433">
        <f t="shared" si="0"/>
        <v>0</v>
      </c>
      <c r="T6" s="54"/>
      <c r="U6" s="26"/>
      <c r="V6" s="15"/>
      <c r="W6" s="43"/>
      <c r="X6" s="15"/>
      <c r="Y6" s="15"/>
      <c r="Z6" s="59"/>
      <c r="AA6" s="15"/>
      <c r="AB6" s="15"/>
      <c r="AC6" s="43"/>
      <c r="AE6" s="59"/>
      <c r="AF6" s="15"/>
      <c r="AG6" s="15"/>
      <c r="AH6" s="43"/>
      <c r="AJ6" s="59"/>
      <c r="AK6" s="26"/>
      <c r="AL6" s="15"/>
      <c r="AM6" s="43"/>
    </row>
    <row r="7" spans="1:48" x14ac:dyDescent="0.25">
      <c r="B7" s="42"/>
      <c r="C7" s="15"/>
      <c r="D7" s="15"/>
      <c r="E7" s="15"/>
      <c r="F7" s="15"/>
      <c r="G7" s="43"/>
      <c r="I7" s="59"/>
      <c r="J7" s="15"/>
      <c r="K7" s="414"/>
      <c r="L7" s="15"/>
      <c r="M7" s="43"/>
      <c r="O7" s="431"/>
      <c r="P7" s="36"/>
      <c r="Q7" s="37"/>
      <c r="R7" s="37"/>
      <c r="S7" s="433">
        <f t="shared" si="0"/>
        <v>0</v>
      </c>
      <c r="T7" s="54"/>
      <c r="U7" s="26"/>
      <c r="V7" s="15"/>
      <c r="W7" s="43"/>
      <c r="X7" s="15"/>
      <c r="Y7" s="15"/>
      <c r="Z7" s="59"/>
      <c r="AA7" s="15"/>
      <c r="AB7" s="15"/>
      <c r="AC7" s="43"/>
      <c r="AE7" s="59"/>
      <c r="AF7" s="15"/>
      <c r="AG7" s="15"/>
      <c r="AH7" s="43"/>
      <c r="AJ7" s="59"/>
      <c r="AK7" s="26"/>
      <c r="AL7" s="15"/>
      <c r="AM7" s="43"/>
    </row>
    <row r="8" spans="1:48" x14ac:dyDescent="0.25">
      <c r="B8" s="42"/>
      <c r="C8" s="15"/>
      <c r="D8" s="15"/>
      <c r="E8" s="15"/>
      <c r="F8" s="15"/>
      <c r="G8" s="43"/>
      <c r="I8" s="59"/>
      <c r="J8" s="15"/>
      <c r="K8" s="414"/>
      <c r="L8" s="15"/>
      <c r="M8" s="43"/>
      <c r="O8" s="431"/>
      <c r="P8" s="36"/>
      <c r="Q8" s="37"/>
      <c r="R8" s="37"/>
      <c r="S8" s="433">
        <f t="shared" si="0"/>
        <v>0</v>
      </c>
      <c r="T8" s="54"/>
      <c r="U8" s="26"/>
      <c r="V8" s="15"/>
      <c r="W8" s="43"/>
      <c r="X8" s="15"/>
      <c r="Y8" s="15"/>
      <c r="Z8" s="59"/>
      <c r="AA8" s="15"/>
      <c r="AB8" s="15"/>
      <c r="AC8" s="43"/>
      <c r="AE8" s="59"/>
      <c r="AF8" s="15"/>
      <c r="AG8" s="15"/>
      <c r="AH8" s="43"/>
      <c r="AJ8" s="59"/>
      <c r="AK8" s="26"/>
      <c r="AL8" s="15"/>
      <c r="AM8" s="43"/>
    </row>
    <row r="9" spans="1:48" x14ac:dyDescent="0.25">
      <c r="B9" s="42"/>
      <c r="C9" s="15"/>
      <c r="D9" s="15"/>
      <c r="E9" s="15"/>
      <c r="F9" s="15"/>
      <c r="G9" s="43"/>
      <c r="I9" s="59"/>
      <c r="J9" s="15"/>
      <c r="K9" s="414"/>
      <c r="L9" s="15"/>
      <c r="M9" s="43"/>
      <c r="O9" s="431"/>
      <c r="P9" s="36"/>
      <c r="Q9" s="37"/>
      <c r="R9" s="37"/>
      <c r="S9" s="433">
        <f t="shared" si="0"/>
        <v>0</v>
      </c>
      <c r="T9" s="54"/>
      <c r="U9" s="26"/>
      <c r="V9" s="15"/>
      <c r="W9" s="43"/>
      <c r="X9" s="15"/>
      <c r="Y9" s="15"/>
      <c r="Z9" s="59"/>
      <c r="AA9" s="15"/>
      <c r="AB9" s="15"/>
      <c r="AC9" s="43"/>
      <c r="AE9" s="59"/>
      <c r="AF9" s="15"/>
      <c r="AG9" s="15"/>
      <c r="AH9" s="43"/>
      <c r="AJ9" s="59"/>
      <c r="AK9" s="26"/>
      <c r="AL9" s="15"/>
      <c r="AM9" s="43"/>
    </row>
    <row r="10" spans="1:48" x14ac:dyDescent="0.25">
      <c r="B10" s="42"/>
      <c r="C10" s="15"/>
      <c r="D10" s="15"/>
      <c r="E10" s="15"/>
      <c r="F10" s="15"/>
      <c r="G10" s="43"/>
      <c r="I10" s="59"/>
      <c r="J10" s="15"/>
      <c r="K10" s="414"/>
      <c r="L10" s="15"/>
      <c r="M10" s="43"/>
      <c r="O10" s="431"/>
      <c r="P10" s="36"/>
      <c r="Q10" s="37"/>
      <c r="R10" s="37"/>
      <c r="S10" s="433">
        <f t="shared" si="0"/>
        <v>0</v>
      </c>
      <c r="T10" s="54"/>
      <c r="U10" s="26"/>
      <c r="V10" s="15"/>
      <c r="W10" s="43"/>
      <c r="X10" s="15"/>
      <c r="Y10" s="15"/>
      <c r="Z10" s="59"/>
      <c r="AA10" s="15"/>
      <c r="AB10" s="15"/>
      <c r="AC10" s="43"/>
      <c r="AE10" s="59"/>
      <c r="AF10" s="15"/>
      <c r="AG10" s="15"/>
      <c r="AH10" s="43"/>
      <c r="AJ10" s="59"/>
      <c r="AK10" s="26"/>
      <c r="AL10" s="15"/>
      <c r="AM10" s="43"/>
    </row>
    <row r="11" spans="1:48" x14ac:dyDescent="0.25">
      <c r="B11" s="42"/>
      <c r="C11" s="15"/>
      <c r="D11" s="15"/>
      <c r="E11" s="15"/>
      <c r="F11" s="15"/>
      <c r="G11" s="43"/>
      <c r="I11" s="59"/>
      <c r="J11" s="15"/>
      <c r="K11" s="414"/>
      <c r="L11" s="15"/>
      <c r="M11" s="43"/>
      <c r="O11" s="431"/>
      <c r="P11" s="36"/>
      <c r="Q11" s="37"/>
      <c r="R11" s="37"/>
      <c r="S11" s="433">
        <f t="shared" si="0"/>
        <v>0</v>
      </c>
      <c r="T11" s="54"/>
      <c r="U11" s="26"/>
      <c r="V11" s="15"/>
      <c r="W11" s="43"/>
      <c r="X11" s="15"/>
      <c r="Y11" s="15"/>
      <c r="Z11" s="59"/>
      <c r="AA11" s="15"/>
      <c r="AB11" s="15"/>
      <c r="AC11" s="43"/>
      <c r="AE11" s="59"/>
      <c r="AF11" s="15"/>
      <c r="AG11" s="15"/>
      <c r="AH11" s="43"/>
      <c r="AJ11" s="59"/>
      <c r="AK11" s="26"/>
      <c r="AL11" s="15"/>
      <c r="AM11" s="43"/>
    </row>
    <row r="12" spans="1:48" x14ac:dyDescent="0.25">
      <c r="B12" s="42"/>
      <c r="C12" s="15"/>
      <c r="D12" s="15"/>
      <c r="E12" s="15"/>
      <c r="F12" s="15"/>
      <c r="G12" s="43"/>
      <c r="I12" s="59"/>
      <c r="J12" s="15"/>
      <c r="K12" s="414"/>
      <c r="L12" s="15"/>
      <c r="M12" s="43"/>
      <c r="O12" s="431"/>
      <c r="P12" s="36"/>
      <c r="Q12" s="37"/>
      <c r="R12" s="37"/>
      <c r="S12" s="433">
        <f t="shared" si="0"/>
        <v>0</v>
      </c>
      <c r="T12" s="54"/>
      <c r="U12" s="26"/>
      <c r="V12" s="15"/>
      <c r="W12" s="43"/>
      <c r="Z12" s="59"/>
      <c r="AA12" s="15"/>
      <c r="AB12" s="15"/>
      <c r="AC12" s="43"/>
      <c r="AE12" s="59"/>
      <c r="AF12" s="15"/>
      <c r="AG12" s="15"/>
      <c r="AH12" s="43"/>
      <c r="AJ12" s="59"/>
      <c r="AK12" s="26"/>
      <c r="AL12" s="15"/>
      <c r="AM12" s="43"/>
    </row>
    <row r="13" spans="1:48" x14ac:dyDescent="0.25">
      <c r="B13" s="42"/>
      <c r="C13" s="15"/>
      <c r="D13" s="15"/>
      <c r="E13" s="15"/>
      <c r="F13" s="15"/>
      <c r="G13" s="43"/>
      <c r="H13" s="5"/>
      <c r="I13" s="59"/>
      <c r="J13" s="15"/>
      <c r="K13" s="414"/>
      <c r="L13" s="15"/>
      <c r="M13" s="43"/>
      <c r="O13" s="431"/>
      <c r="P13" s="36"/>
      <c r="Q13" s="37"/>
      <c r="R13" s="37"/>
      <c r="S13" s="433">
        <f t="shared" si="0"/>
        <v>0</v>
      </c>
      <c r="T13" s="54"/>
      <c r="U13" s="26"/>
      <c r="V13" s="434"/>
      <c r="W13" s="435"/>
      <c r="Z13" s="59"/>
      <c r="AA13" s="15"/>
      <c r="AB13" s="15"/>
      <c r="AC13" s="43"/>
      <c r="AE13" s="59"/>
      <c r="AF13" s="15"/>
      <c r="AG13" s="15"/>
      <c r="AH13" s="43"/>
      <c r="AJ13" s="59"/>
      <c r="AK13" s="26"/>
      <c r="AL13" s="15"/>
      <c r="AM13" s="43"/>
    </row>
    <row r="14" spans="1:48" x14ac:dyDescent="0.25">
      <c r="B14" s="42"/>
      <c r="C14" s="15"/>
      <c r="D14" s="15"/>
      <c r="E14" s="15"/>
      <c r="F14" s="15"/>
      <c r="G14" s="43"/>
      <c r="H14" s="5"/>
      <c r="I14" s="59"/>
      <c r="J14" s="15"/>
      <c r="K14" s="414"/>
      <c r="L14" s="15"/>
      <c r="M14" s="43"/>
      <c r="O14" s="59"/>
      <c r="P14" s="26"/>
      <c r="Q14" s="15"/>
      <c r="R14" s="15"/>
      <c r="S14" s="433">
        <f t="shared" si="0"/>
        <v>0</v>
      </c>
      <c r="T14" s="54"/>
      <c r="U14" s="26"/>
      <c r="V14" s="434"/>
      <c r="W14" s="435"/>
      <c r="Z14" s="59"/>
      <c r="AA14" s="15"/>
      <c r="AB14" s="15"/>
      <c r="AC14" s="43"/>
      <c r="AE14" s="59"/>
      <c r="AF14" s="15"/>
      <c r="AG14" s="15"/>
      <c r="AH14" s="43"/>
      <c r="AJ14" s="59"/>
      <c r="AK14" s="26"/>
      <c r="AL14" s="15"/>
      <c r="AM14" s="43"/>
    </row>
    <row r="15" spans="1:48" x14ac:dyDescent="0.25">
      <c r="B15" s="42"/>
      <c r="C15" s="15"/>
      <c r="D15" s="15"/>
      <c r="E15" s="15"/>
      <c r="F15" s="15"/>
      <c r="G15" s="43"/>
      <c r="H15" s="5"/>
      <c r="I15" s="59"/>
      <c r="J15" s="15"/>
      <c r="K15" s="414"/>
      <c r="L15" s="15"/>
      <c r="M15" s="43"/>
      <c r="O15" s="59"/>
      <c r="P15" s="26"/>
      <c r="Q15" s="15"/>
      <c r="R15" s="15"/>
      <c r="S15" s="433">
        <f t="shared" si="0"/>
        <v>0</v>
      </c>
      <c r="T15" s="54"/>
      <c r="U15" s="26"/>
      <c r="V15" s="434"/>
      <c r="W15" s="435"/>
      <c r="Z15" s="59"/>
      <c r="AA15" s="15"/>
      <c r="AB15" s="15"/>
      <c r="AC15" s="43"/>
      <c r="AE15" s="59"/>
      <c r="AF15" s="15"/>
      <c r="AG15" s="15"/>
      <c r="AH15" s="43"/>
      <c r="AJ15" s="59"/>
      <c r="AK15" s="26"/>
      <c r="AL15" s="15"/>
      <c r="AM15" s="43"/>
    </row>
    <row r="16" spans="1:48" x14ac:dyDescent="0.25">
      <c r="B16" s="42"/>
      <c r="C16" s="15"/>
      <c r="D16" s="15"/>
      <c r="E16" s="15"/>
      <c r="F16" s="15"/>
      <c r="G16" s="43"/>
      <c r="H16" s="5"/>
      <c r="I16" s="59"/>
      <c r="J16" s="15"/>
      <c r="K16" s="414"/>
      <c r="L16" s="15"/>
      <c r="M16" s="43"/>
      <c r="O16" s="59"/>
      <c r="P16" s="26"/>
      <c r="Q16" s="15"/>
      <c r="R16" s="15"/>
      <c r="S16" s="433">
        <f t="shared" si="0"/>
        <v>0</v>
      </c>
      <c r="T16" s="54"/>
      <c r="U16" s="26"/>
      <c r="V16" s="434"/>
      <c r="W16" s="435"/>
      <c r="Z16" s="59"/>
      <c r="AA16" s="15"/>
      <c r="AB16" s="15"/>
      <c r="AC16" s="43"/>
      <c r="AE16" s="59"/>
      <c r="AF16" s="15"/>
      <c r="AG16" s="15"/>
      <c r="AH16" s="43"/>
      <c r="AJ16" s="59"/>
      <c r="AK16" s="26"/>
      <c r="AL16" s="15"/>
      <c r="AM16" s="43"/>
    </row>
    <row r="17" spans="1:39" x14ac:dyDescent="0.25">
      <c r="B17" s="42"/>
      <c r="C17" s="15"/>
      <c r="D17" s="15"/>
      <c r="E17" s="15"/>
      <c r="F17" s="15"/>
      <c r="G17" s="43"/>
      <c r="H17" s="5"/>
      <c r="I17" s="59"/>
      <c r="J17" s="15"/>
      <c r="K17" s="414"/>
      <c r="L17" s="15"/>
      <c r="M17" s="43"/>
      <c r="O17" s="59"/>
      <c r="P17" s="26"/>
      <c r="Q17" s="15"/>
      <c r="R17" s="15"/>
      <c r="S17" s="433">
        <f t="shared" si="0"/>
        <v>0</v>
      </c>
      <c r="T17" s="54"/>
      <c r="U17" s="26"/>
      <c r="V17" s="434"/>
      <c r="W17" s="435"/>
      <c r="Z17" s="59"/>
      <c r="AA17" s="15"/>
      <c r="AB17" s="15"/>
      <c r="AC17" s="43"/>
      <c r="AE17" s="59"/>
      <c r="AF17" s="15"/>
      <c r="AG17" s="15"/>
      <c r="AH17" s="43"/>
      <c r="AJ17" s="59"/>
      <c r="AK17" s="26"/>
      <c r="AL17" s="15"/>
      <c r="AM17" s="43"/>
    </row>
    <row r="18" spans="1:39" ht="14.45" customHeight="1" x14ac:dyDescent="0.25">
      <c r="B18" s="42"/>
      <c r="C18" s="15"/>
      <c r="D18" s="15"/>
      <c r="E18" s="15"/>
      <c r="F18" s="15"/>
      <c r="G18" s="43"/>
      <c r="H18" s="5"/>
      <c r="I18" s="59"/>
      <c r="J18" s="15"/>
      <c r="K18" s="414"/>
      <c r="L18" s="15"/>
      <c r="M18" s="43"/>
      <c r="O18" s="59"/>
      <c r="P18" s="26"/>
      <c r="Q18" s="15"/>
      <c r="R18" s="15"/>
      <c r="S18" s="433">
        <f t="shared" si="0"/>
        <v>0</v>
      </c>
      <c r="T18" s="54"/>
      <c r="U18" s="26"/>
      <c r="V18" s="434"/>
      <c r="W18" s="435"/>
      <c r="Z18" s="59"/>
      <c r="AA18" s="15"/>
      <c r="AB18" s="15"/>
      <c r="AC18" s="43"/>
      <c r="AE18" s="59"/>
      <c r="AF18" s="15"/>
      <c r="AG18" s="15"/>
      <c r="AH18" s="43"/>
      <c r="AJ18" s="59"/>
      <c r="AK18" s="26"/>
      <c r="AL18" s="15"/>
      <c r="AM18" s="43"/>
    </row>
    <row r="19" spans="1:39" ht="14.45" customHeight="1" x14ac:dyDescent="0.25">
      <c r="B19" s="42"/>
      <c r="C19" s="15"/>
      <c r="D19" s="15"/>
      <c r="E19" s="15"/>
      <c r="F19" s="15"/>
      <c r="G19" s="43"/>
      <c r="H19" s="5"/>
      <c r="I19" s="59"/>
      <c r="J19" s="15"/>
      <c r="K19" s="414"/>
      <c r="L19" s="15"/>
      <c r="M19" s="43"/>
      <c r="O19" s="59"/>
      <c r="P19" s="26"/>
      <c r="Q19" s="15"/>
      <c r="R19" s="15"/>
      <c r="S19" s="433">
        <f t="shared" si="0"/>
        <v>0</v>
      </c>
      <c r="T19" s="54"/>
      <c r="U19" s="26"/>
      <c r="V19" s="434"/>
      <c r="W19" s="435"/>
      <c r="Z19" s="59"/>
      <c r="AA19" s="15"/>
      <c r="AB19" s="15"/>
      <c r="AC19" s="43"/>
      <c r="AE19" s="59"/>
      <c r="AF19" s="15"/>
      <c r="AG19" s="15"/>
      <c r="AH19" s="43"/>
      <c r="AJ19" s="59"/>
      <c r="AK19" s="26"/>
      <c r="AL19" s="15"/>
      <c r="AM19" s="43"/>
    </row>
    <row r="20" spans="1:39" x14ac:dyDescent="0.25">
      <c r="B20" s="42"/>
      <c r="C20" s="15"/>
      <c r="D20" s="15"/>
      <c r="E20" s="15"/>
      <c r="F20" s="15"/>
      <c r="G20" s="43"/>
      <c r="H20" s="5"/>
      <c r="I20" s="59"/>
      <c r="J20" s="15"/>
      <c r="K20" s="414"/>
      <c r="L20" s="15"/>
      <c r="M20" s="43"/>
      <c r="O20" s="59"/>
      <c r="P20" s="26"/>
      <c r="Q20" s="15"/>
      <c r="R20" s="15"/>
      <c r="S20" s="433">
        <f t="shared" si="0"/>
        <v>0</v>
      </c>
      <c r="T20" s="54"/>
      <c r="U20" s="26"/>
      <c r="V20" s="434"/>
      <c r="W20" s="435"/>
      <c r="Z20" s="59"/>
      <c r="AA20" s="15"/>
      <c r="AB20" s="15"/>
      <c r="AC20" s="43"/>
      <c r="AE20" s="59"/>
      <c r="AF20" s="15"/>
      <c r="AG20" s="15"/>
      <c r="AH20" s="43"/>
      <c r="AJ20" s="59"/>
      <c r="AK20" s="26"/>
      <c r="AL20" s="15"/>
      <c r="AM20" s="43"/>
    </row>
    <row r="21" spans="1:39" x14ac:dyDescent="0.25">
      <c r="B21" s="42"/>
      <c r="C21" s="15"/>
      <c r="D21" s="15"/>
      <c r="E21" s="15"/>
      <c r="F21" s="15"/>
      <c r="G21" s="43"/>
      <c r="H21" s="5"/>
      <c r="I21" s="59"/>
      <c r="J21" s="15"/>
      <c r="K21" s="414"/>
      <c r="L21" s="15"/>
      <c r="M21" s="43"/>
      <c r="O21" s="59"/>
      <c r="P21" s="26"/>
      <c r="Q21" s="15"/>
      <c r="R21" s="15"/>
      <c r="S21" s="433">
        <f t="shared" si="0"/>
        <v>0</v>
      </c>
      <c r="T21" s="54"/>
      <c r="U21" s="26"/>
      <c r="V21" s="434"/>
      <c r="W21" s="435"/>
      <c r="Z21" s="59"/>
      <c r="AA21" s="15"/>
      <c r="AB21" s="15"/>
      <c r="AC21" s="43"/>
      <c r="AE21" s="59"/>
      <c r="AF21" s="15"/>
      <c r="AG21" s="15"/>
      <c r="AH21" s="43"/>
      <c r="AJ21" s="59"/>
      <c r="AK21" s="26"/>
      <c r="AL21" s="15"/>
      <c r="AM21" s="43"/>
    </row>
    <row r="22" spans="1:39" x14ac:dyDescent="0.25">
      <c r="B22" s="42"/>
      <c r="C22" s="15"/>
      <c r="D22" s="15"/>
      <c r="E22" s="15"/>
      <c r="F22" s="15"/>
      <c r="G22" s="43"/>
      <c r="I22" s="42"/>
      <c r="J22" s="15"/>
      <c r="K22" s="414"/>
      <c r="L22" s="15"/>
      <c r="M22" s="43"/>
      <c r="O22" s="59"/>
      <c r="P22" s="26"/>
      <c r="Q22" s="15"/>
      <c r="R22" s="15"/>
      <c r="S22" s="433">
        <f t="shared" si="0"/>
        <v>0</v>
      </c>
      <c r="T22" s="54"/>
      <c r="U22" s="26"/>
      <c r="V22" s="434"/>
      <c r="W22" s="435"/>
      <c r="Z22" s="59"/>
      <c r="AA22" s="15"/>
      <c r="AB22" s="15"/>
      <c r="AC22" s="43"/>
      <c r="AE22" s="59"/>
      <c r="AF22" s="15"/>
      <c r="AG22" s="15"/>
      <c r="AH22" s="43"/>
      <c r="AJ22" s="59"/>
      <c r="AK22" s="26"/>
      <c r="AL22" s="15"/>
      <c r="AM22" s="43"/>
    </row>
    <row r="23" spans="1:39" x14ac:dyDescent="0.25">
      <c r="B23" s="42"/>
      <c r="C23" s="15"/>
      <c r="D23" s="15"/>
      <c r="E23" s="15"/>
      <c r="F23" s="15"/>
      <c r="G23" s="43"/>
      <c r="I23" s="42"/>
      <c r="J23" s="15"/>
      <c r="K23" s="414"/>
      <c r="L23" s="15"/>
      <c r="M23" s="43"/>
      <c r="O23" s="59"/>
      <c r="P23" s="26"/>
      <c r="Q23" s="15"/>
      <c r="R23" s="15"/>
      <c r="S23" s="433">
        <f t="shared" si="0"/>
        <v>0</v>
      </c>
      <c r="T23" s="54"/>
      <c r="U23" s="26"/>
      <c r="V23" s="434"/>
      <c r="W23" s="435"/>
      <c r="Z23" s="59"/>
      <c r="AA23" s="15"/>
      <c r="AB23" s="15"/>
      <c r="AC23" s="43"/>
      <c r="AE23" s="59"/>
      <c r="AF23" s="15"/>
      <c r="AG23" s="15"/>
      <c r="AH23" s="43"/>
      <c r="AJ23" s="59"/>
      <c r="AK23" s="26"/>
      <c r="AL23" s="15"/>
      <c r="AM23" s="43"/>
    </row>
    <row r="24" spans="1:39" x14ac:dyDescent="0.25">
      <c r="B24" s="42"/>
      <c r="C24" s="15"/>
      <c r="D24" s="15"/>
      <c r="E24" s="15"/>
      <c r="F24" s="15"/>
      <c r="G24" s="43"/>
      <c r="I24" s="42"/>
      <c r="J24" s="15"/>
      <c r="K24" s="414"/>
      <c r="L24" s="15"/>
      <c r="M24" s="43"/>
      <c r="O24" s="59"/>
      <c r="P24" s="26"/>
      <c r="Q24" s="15"/>
      <c r="R24" s="15"/>
      <c r="S24" s="433">
        <f t="shared" si="0"/>
        <v>0</v>
      </c>
      <c r="T24" s="54"/>
      <c r="U24" s="26"/>
      <c r="V24" s="434"/>
      <c r="W24" s="435"/>
      <c r="Z24" s="59"/>
      <c r="AA24" s="15"/>
      <c r="AB24" s="15"/>
      <c r="AC24" s="43"/>
      <c r="AE24" s="59"/>
      <c r="AF24" s="15"/>
      <c r="AG24" s="15"/>
      <c r="AH24" s="43"/>
      <c r="AJ24" s="59"/>
      <c r="AK24" s="26"/>
      <c r="AL24" s="15"/>
      <c r="AM24" s="43"/>
    </row>
    <row r="25" spans="1:39" x14ac:dyDescent="0.25">
      <c r="B25" s="42"/>
      <c r="C25" s="15"/>
      <c r="D25" s="15"/>
      <c r="E25" s="15"/>
      <c r="F25" s="15"/>
      <c r="G25" s="43"/>
      <c r="I25" s="42"/>
      <c r="J25" s="15"/>
      <c r="K25" s="414"/>
      <c r="L25" s="15"/>
      <c r="M25" s="43"/>
      <c r="O25" s="60"/>
      <c r="P25" s="61"/>
      <c r="Q25" s="45"/>
      <c r="R25" s="45"/>
      <c r="S25" s="433">
        <f t="shared" si="0"/>
        <v>0</v>
      </c>
      <c r="T25" s="54"/>
      <c r="U25" s="26"/>
      <c r="V25" s="434"/>
      <c r="W25" s="435"/>
      <c r="Z25" s="59"/>
      <c r="AA25" s="15"/>
      <c r="AB25" s="15"/>
      <c r="AC25" s="43"/>
      <c r="AE25" s="59"/>
      <c r="AF25" s="15"/>
      <c r="AG25" s="15"/>
      <c r="AH25" s="43"/>
      <c r="AJ25" s="59"/>
      <c r="AK25" s="26"/>
      <c r="AL25" s="15"/>
      <c r="AM25" s="43"/>
    </row>
    <row r="26" spans="1:39" x14ac:dyDescent="0.25">
      <c r="B26" s="42"/>
      <c r="C26" s="15"/>
      <c r="D26" s="15"/>
      <c r="E26" s="15"/>
      <c r="F26" s="15"/>
      <c r="G26" s="43"/>
      <c r="I26" s="42"/>
      <c r="J26" s="15"/>
      <c r="K26" s="414"/>
      <c r="L26" s="15"/>
      <c r="M26" s="43"/>
      <c r="O26" s="25" t="e" cm="1" vm="2">
        <f t="array" ref="O26">_xlfn._xlws.FILTER(_xlfn.VSTACK(Z5:AC68,AE5:AH68,AJ5:AM68),_xlfn.VSTACK(AB5:AB68,AG5:AG68,AL5:AL68)&lt;&gt;0)</f>
        <v>#VALUE!</v>
      </c>
      <c r="R26" s="15"/>
      <c r="S26" s="433" t="e" vm="1">
        <f t="shared" si="0"/>
        <v>#VALUE!</v>
      </c>
      <c r="T26" s="54"/>
      <c r="U26" s="26"/>
      <c r="V26" s="434"/>
      <c r="W26" s="435"/>
      <c r="Z26" s="59"/>
      <c r="AA26" s="15"/>
      <c r="AB26" s="15"/>
      <c r="AC26" s="43"/>
      <c r="AE26" s="59"/>
      <c r="AF26" s="15"/>
      <c r="AG26" s="15"/>
      <c r="AH26" s="43"/>
      <c r="AJ26" s="59"/>
      <c r="AK26" s="26"/>
      <c r="AL26" s="15"/>
      <c r="AM26" s="43"/>
    </row>
    <row r="27" spans="1:39" x14ac:dyDescent="0.25">
      <c r="B27" s="44"/>
      <c r="C27" s="45"/>
      <c r="D27" s="45"/>
      <c r="E27" s="45"/>
      <c r="F27" s="45"/>
      <c r="G27" s="46"/>
      <c r="I27" s="42"/>
      <c r="J27" s="15"/>
      <c r="K27" s="414"/>
      <c r="L27" s="15"/>
      <c r="M27" s="43"/>
      <c r="O27" s="25"/>
      <c r="R27" s="15"/>
      <c r="S27" s="433">
        <f t="shared" si="0"/>
        <v>0</v>
      </c>
      <c r="T27" s="54"/>
      <c r="U27" s="26"/>
      <c r="V27" s="434"/>
      <c r="W27" s="435"/>
      <c r="Z27" s="59"/>
      <c r="AA27" s="15"/>
      <c r="AB27" s="15"/>
      <c r="AC27" s="43"/>
      <c r="AE27" s="59"/>
      <c r="AF27" s="15"/>
      <c r="AG27" s="15"/>
      <c r="AH27" s="43"/>
      <c r="AJ27" s="59"/>
      <c r="AK27" s="26"/>
      <c r="AL27" s="15"/>
      <c r="AM27" s="43"/>
    </row>
    <row r="28" spans="1:39" x14ac:dyDescent="0.25">
      <c r="I28" s="42"/>
      <c r="J28" s="15"/>
      <c r="K28" s="414"/>
      <c r="L28" s="15"/>
      <c r="M28" s="43"/>
      <c r="O28" s="25"/>
      <c r="R28" s="15"/>
      <c r="S28" s="433">
        <f t="shared" si="0"/>
        <v>0</v>
      </c>
      <c r="T28" s="54"/>
      <c r="U28" s="26"/>
      <c r="V28" s="434"/>
      <c r="W28" s="435"/>
      <c r="Z28" s="59"/>
      <c r="AA28" s="15"/>
      <c r="AB28" s="15"/>
      <c r="AC28" s="43"/>
      <c r="AE28" s="59"/>
      <c r="AF28" s="15"/>
      <c r="AG28" s="15"/>
      <c r="AH28" s="43"/>
      <c r="AJ28" s="59"/>
      <c r="AK28" s="26"/>
      <c r="AL28" s="15"/>
      <c r="AM28" s="43"/>
    </row>
    <row r="29" spans="1:39" x14ac:dyDescent="0.25">
      <c r="A29" s="1" t="s">
        <v>642</v>
      </c>
      <c r="B29" s="39" t="str" cm="1">
        <f t="array" ref="B29">IFERROR(_xlfn.CHOOSECOLS(_xlfn._xlws.FILTER(ShellSA!E5:Y21,ShellSA!Q5:Q21&gt;0,""),1,13,18,19,20,21),"")</f>
        <v/>
      </c>
      <c r="C29" s="40"/>
      <c r="D29" s="40"/>
      <c r="E29" s="40"/>
      <c r="F29" s="40"/>
      <c r="G29" s="41"/>
      <c r="I29" s="42"/>
      <c r="J29" s="15"/>
      <c r="K29" s="414"/>
      <c r="L29" s="15"/>
      <c r="M29" s="43"/>
      <c r="O29" s="25"/>
      <c r="R29" s="15"/>
      <c r="S29" s="433">
        <f t="shared" si="0"/>
        <v>0</v>
      </c>
      <c r="T29" s="54"/>
      <c r="U29" s="26"/>
      <c r="V29" s="434"/>
      <c r="W29" s="435"/>
      <c r="Z29" s="59"/>
      <c r="AA29" s="15"/>
      <c r="AB29" s="15"/>
      <c r="AC29" s="43"/>
      <c r="AE29" s="59"/>
      <c r="AF29" s="15"/>
      <c r="AG29" s="15"/>
      <c r="AH29" s="43"/>
      <c r="AJ29" s="59"/>
      <c r="AK29" s="26"/>
      <c r="AL29" s="15"/>
      <c r="AM29" s="43"/>
    </row>
    <row r="30" spans="1:39" x14ac:dyDescent="0.25">
      <c r="B30" s="42"/>
      <c r="C30" s="15"/>
      <c r="D30" s="15"/>
      <c r="E30" s="15"/>
      <c r="F30" s="15"/>
      <c r="G30" s="43"/>
      <c r="I30" s="42"/>
      <c r="J30" s="15"/>
      <c r="K30" s="414"/>
      <c r="L30" s="15"/>
      <c r="M30" s="43"/>
      <c r="O30" s="25"/>
      <c r="R30" s="15"/>
      <c r="S30" s="433">
        <f t="shared" si="0"/>
        <v>0</v>
      </c>
      <c r="T30" s="54"/>
      <c r="U30" s="26"/>
      <c r="V30" s="434"/>
      <c r="W30" s="435"/>
      <c r="Z30" s="42"/>
      <c r="AA30" s="15"/>
      <c r="AB30" s="15"/>
      <c r="AC30" s="43"/>
      <c r="AE30" s="59"/>
      <c r="AF30" s="15"/>
      <c r="AG30" s="15"/>
      <c r="AH30" s="43"/>
      <c r="AJ30" s="59"/>
      <c r="AK30" s="26"/>
      <c r="AL30" s="15"/>
      <c r="AM30" s="43"/>
    </row>
    <row r="31" spans="1:39" x14ac:dyDescent="0.25">
      <c r="B31" s="42"/>
      <c r="C31" s="15"/>
      <c r="D31" s="15"/>
      <c r="E31" s="15"/>
      <c r="F31" s="15"/>
      <c r="G31" s="43"/>
      <c r="I31" s="42"/>
      <c r="J31" s="15"/>
      <c r="K31" s="414"/>
      <c r="L31" s="15"/>
      <c r="M31" s="43"/>
      <c r="O31" s="25"/>
      <c r="R31" s="15"/>
      <c r="S31" s="433">
        <f t="shared" si="0"/>
        <v>0</v>
      </c>
      <c r="T31" s="54"/>
      <c r="U31" s="26"/>
      <c r="V31" s="434"/>
      <c r="W31" s="435"/>
      <c r="Z31" s="42"/>
      <c r="AA31" s="15"/>
      <c r="AB31" s="15"/>
      <c r="AC31" s="43"/>
      <c r="AD31" s="70"/>
      <c r="AE31" s="59"/>
      <c r="AF31" s="15"/>
      <c r="AG31" s="15"/>
      <c r="AH31" s="43"/>
      <c r="AI31" s="70"/>
      <c r="AJ31" s="59"/>
      <c r="AK31" s="26"/>
      <c r="AL31" s="15"/>
      <c r="AM31" s="43"/>
    </row>
    <row r="32" spans="1:39" x14ac:dyDescent="0.25">
      <c r="B32" s="42"/>
      <c r="C32" s="15"/>
      <c r="D32" s="15"/>
      <c r="E32" s="15"/>
      <c r="F32" s="15"/>
      <c r="G32" s="43"/>
      <c r="I32" s="42"/>
      <c r="J32" s="15"/>
      <c r="K32" s="414"/>
      <c r="L32" s="15"/>
      <c r="M32" s="43"/>
      <c r="O32" s="25"/>
      <c r="R32" s="15"/>
      <c r="S32" s="433">
        <f t="shared" si="0"/>
        <v>0</v>
      </c>
      <c r="T32" s="54"/>
      <c r="U32" s="26"/>
      <c r="V32" s="15"/>
      <c r="W32" s="43"/>
      <c r="Z32" s="40"/>
      <c r="AA32" s="40"/>
      <c r="AB32" s="40"/>
      <c r="AC32" s="40"/>
      <c r="AD32" s="15"/>
      <c r="AE32" s="64"/>
      <c r="AF32" s="40"/>
      <c r="AG32" s="40"/>
      <c r="AH32" s="40"/>
      <c r="AI32" s="15"/>
      <c r="AJ32" s="64"/>
      <c r="AK32" s="63"/>
      <c r="AL32" s="40"/>
      <c r="AM32" s="40"/>
    </row>
    <row r="33" spans="1:48" x14ac:dyDescent="0.25">
      <c r="B33" s="42"/>
      <c r="C33" s="15"/>
      <c r="D33" s="15"/>
      <c r="E33" s="15"/>
      <c r="F33" s="15"/>
      <c r="G33" s="43"/>
      <c r="I33" s="42"/>
      <c r="J33" s="15"/>
      <c r="K33" s="414"/>
      <c r="L33" s="15"/>
      <c r="M33" s="43"/>
      <c r="O33" s="25"/>
      <c r="R33" s="15"/>
      <c r="S33" s="433">
        <f t="shared" si="0"/>
        <v>0</v>
      </c>
      <c r="T33" s="54"/>
      <c r="U33" s="26"/>
      <c r="V33" s="15"/>
      <c r="W33" s="43"/>
      <c r="Z33" s="15"/>
      <c r="AA33" s="15"/>
      <c r="AB33" s="15"/>
      <c r="AC33" s="15"/>
      <c r="AD33" s="15"/>
      <c r="AE33" s="54"/>
      <c r="AF33" s="15"/>
      <c r="AG33" s="15"/>
      <c r="AH33" s="15"/>
      <c r="AI33" s="15"/>
      <c r="AJ33" s="54"/>
      <c r="AK33" s="26"/>
      <c r="AL33" s="15"/>
      <c r="AM33" s="15"/>
    </row>
    <row r="34" spans="1:48" x14ac:dyDescent="0.25">
      <c r="B34" s="42"/>
      <c r="C34" s="15"/>
      <c r="D34" s="15"/>
      <c r="E34" s="15"/>
      <c r="F34" s="15"/>
      <c r="G34" s="43"/>
      <c r="I34" s="42"/>
      <c r="J34" s="15"/>
      <c r="K34" s="414"/>
      <c r="L34" s="15"/>
      <c r="M34" s="43"/>
      <c r="O34" s="25"/>
      <c r="R34" s="15"/>
      <c r="S34" s="433">
        <f t="shared" si="0"/>
        <v>0</v>
      </c>
      <c r="T34" s="54"/>
      <c r="U34" s="26"/>
      <c r="V34" s="15"/>
      <c r="W34" s="43"/>
      <c r="Z34" s="15"/>
      <c r="AA34" s="15"/>
      <c r="AB34" s="15"/>
      <c r="AC34" s="15"/>
      <c r="AD34" s="15"/>
      <c r="AE34" s="54"/>
      <c r="AF34" s="15"/>
      <c r="AG34" s="15"/>
      <c r="AH34" s="15"/>
      <c r="AI34" s="15"/>
      <c r="AJ34" s="54"/>
      <c r="AK34" s="26"/>
      <c r="AL34" s="15"/>
      <c r="AM34" s="15"/>
    </row>
    <row r="35" spans="1:48" x14ac:dyDescent="0.25">
      <c r="B35" s="42"/>
      <c r="C35" s="15"/>
      <c r="D35" s="15"/>
      <c r="E35" s="15"/>
      <c r="F35" s="15"/>
      <c r="G35" s="43"/>
      <c r="I35" s="42"/>
      <c r="J35" s="15"/>
      <c r="K35" s="414"/>
      <c r="L35" s="15"/>
      <c r="M35" s="43"/>
      <c r="O35" s="25"/>
      <c r="R35" s="15"/>
      <c r="S35" s="433">
        <f t="shared" si="0"/>
        <v>0</v>
      </c>
      <c r="T35" s="54"/>
      <c r="U35" s="26"/>
      <c r="V35" s="15"/>
      <c r="W35" s="43"/>
      <c r="Y35" s="1" t="s">
        <v>644</v>
      </c>
      <c r="Z35" s="58" t="str" cm="1">
        <f t="array" ref="Z35">IFERROR(_xlfn.CHOOSECOLS(_xlfn._xlws.FILTER('ShellCA (2)'!E5:AB45,('ShellCA (2)'!R5:R45&gt;0),""),15,16, 14,1),"")</f>
        <v/>
      </c>
      <c r="AA35" s="63"/>
      <c r="AB35" s="40"/>
      <c r="AC35" s="41"/>
      <c r="AD35" s="15"/>
      <c r="AE35" s="39" t="str" cm="1">
        <f t="array" ref="AE35">IFERROR(_xlfn.CHOOSECOLS(_xlfn._xlws.FILTER('ShellCA (2)'!E5:AB45,('ShellCA (2)'!U5:U45&gt;0),""),18,19,17,1),"")</f>
        <v/>
      </c>
      <c r="AF35" s="40"/>
      <c r="AG35" s="64"/>
      <c r="AH35" s="41"/>
      <c r="AI35" s="15"/>
      <c r="AJ35" s="39" t="str" cm="1">
        <f t="array" ref="AJ35">IFERROR(_xlfn.CHOOSECOLS(_xlfn._xlws.FILTER('ShellCA (2)'!E5:AB45,('ShellCA (2)'!X5:X45&gt;0),""),21,22,20,1),"")</f>
        <v/>
      </c>
      <c r="AK35" s="40"/>
      <c r="AL35" s="64"/>
      <c r="AM35" s="41"/>
    </row>
    <row r="36" spans="1:48" x14ac:dyDescent="0.25">
      <c r="B36" s="42"/>
      <c r="C36" s="15"/>
      <c r="D36" s="15"/>
      <c r="E36" s="15"/>
      <c r="F36" s="15"/>
      <c r="G36" s="43"/>
      <c r="I36" s="42"/>
      <c r="J36" s="15"/>
      <c r="K36" s="414"/>
      <c r="L36" s="15"/>
      <c r="M36" s="43"/>
      <c r="O36" s="25"/>
      <c r="R36" s="15"/>
      <c r="S36" s="433">
        <f t="shared" si="0"/>
        <v>0</v>
      </c>
      <c r="T36" s="54"/>
      <c r="U36" s="15"/>
      <c r="V36" s="15"/>
      <c r="W36" s="43"/>
      <c r="Z36" s="59"/>
      <c r="AA36" s="26"/>
      <c r="AB36" s="15"/>
      <c r="AC36" s="43"/>
      <c r="AD36" s="15"/>
      <c r="AE36" s="42"/>
      <c r="AF36" s="15"/>
      <c r="AG36" s="54"/>
      <c r="AH36" s="43"/>
      <c r="AI36" s="15"/>
      <c r="AJ36" s="42"/>
      <c r="AK36" s="15"/>
      <c r="AL36" s="54"/>
      <c r="AM36" s="43"/>
    </row>
    <row r="37" spans="1:48" x14ac:dyDescent="0.25">
      <c r="B37" s="42"/>
      <c r="C37" s="15"/>
      <c r="D37" s="15"/>
      <c r="E37" s="15"/>
      <c r="F37" s="15"/>
      <c r="G37" s="43"/>
      <c r="I37" s="42"/>
      <c r="J37" s="15"/>
      <c r="K37" s="414"/>
      <c r="L37" s="15"/>
      <c r="M37" s="43"/>
      <c r="O37" s="25"/>
      <c r="R37" s="15"/>
      <c r="S37" s="433">
        <f t="shared" ref="S37:S68" si="1">IFERROR(TEXT(TIMEVALUE(LEFT(P37,8)),"hh:mm")+O37,O37)</f>
        <v>0</v>
      </c>
      <c r="T37" s="54"/>
      <c r="U37" s="15"/>
      <c r="V37" s="15"/>
      <c r="W37" s="43"/>
      <c r="Z37" s="59"/>
      <c r="AA37" s="26"/>
      <c r="AB37" s="15"/>
      <c r="AC37" s="43"/>
      <c r="AD37" s="15"/>
      <c r="AE37" s="42"/>
      <c r="AF37" s="15"/>
      <c r="AG37" s="54"/>
      <c r="AH37" s="43"/>
      <c r="AI37" s="15"/>
      <c r="AJ37" s="42"/>
      <c r="AK37" s="15"/>
      <c r="AL37" s="54"/>
      <c r="AM37" s="43"/>
    </row>
    <row r="38" spans="1:48" x14ac:dyDescent="0.25">
      <c r="B38" s="42"/>
      <c r="C38" s="15"/>
      <c r="D38" s="15"/>
      <c r="E38" s="15"/>
      <c r="F38" s="15"/>
      <c r="G38" s="43"/>
      <c r="I38" s="42"/>
      <c r="J38" s="15"/>
      <c r="K38" s="414"/>
      <c r="L38" s="15"/>
      <c r="M38" s="43"/>
      <c r="O38" s="25"/>
      <c r="R38" s="15"/>
      <c r="S38" s="433">
        <f t="shared" si="1"/>
        <v>0</v>
      </c>
      <c r="T38" s="54"/>
      <c r="U38" s="15"/>
      <c r="V38" s="15"/>
      <c r="W38" s="43"/>
      <c r="Z38" s="59"/>
      <c r="AA38" s="26"/>
      <c r="AB38" s="15"/>
      <c r="AC38" s="43"/>
      <c r="AD38" s="15"/>
      <c r="AE38" s="42"/>
      <c r="AF38" s="15"/>
      <c r="AG38" s="54"/>
      <c r="AH38" s="43"/>
      <c r="AI38" s="15"/>
      <c r="AJ38" s="42"/>
      <c r="AK38" s="15"/>
      <c r="AL38" s="54"/>
      <c r="AM38" s="43"/>
    </row>
    <row r="39" spans="1:48" x14ac:dyDescent="0.25">
      <c r="B39" s="42"/>
      <c r="C39" s="15"/>
      <c r="D39" s="15"/>
      <c r="E39" s="15"/>
      <c r="F39" s="15"/>
      <c r="G39" s="43"/>
      <c r="I39" s="42"/>
      <c r="J39" s="15"/>
      <c r="K39" s="414"/>
      <c r="L39" s="15"/>
      <c r="M39" s="43"/>
      <c r="O39" s="25"/>
      <c r="R39" s="15"/>
      <c r="S39" s="433">
        <f t="shared" si="1"/>
        <v>0</v>
      </c>
      <c r="T39" s="54"/>
      <c r="U39" s="15"/>
      <c r="V39" s="15"/>
      <c r="W39" s="43"/>
      <c r="Z39" s="59"/>
      <c r="AA39" s="26"/>
      <c r="AB39" s="15"/>
      <c r="AC39" s="43"/>
      <c r="AD39" s="15"/>
      <c r="AE39" s="42"/>
      <c r="AF39" s="15"/>
      <c r="AG39" s="54"/>
      <c r="AH39" s="43"/>
      <c r="AI39" s="15"/>
      <c r="AJ39" s="42"/>
      <c r="AK39" s="15"/>
      <c r="AL39" s="54"/>
      <c r="AM39" s="43"/>
      <c r="AQ39" s="1"/>
      <c r="AV39" s="1"/>
    </row>
    <row r="40" spans="1:48" x14ac:dyDescent="0.25">
      <c r="B40" s="42"/>
      <c r="C40" s="15"/>
      <c r="D40" s="15"/>
      <c r="E40" s="15"/>
      <c r="F40" s="15"/>
      <c r="G40" s="43"/>
      <c r="I40" s="42"/>
      <c r="J40" s="15"/>
      <c r="K40" s="414"/>
      <c r="L40" s="15"/>
      <c r="M40" s="43"/>
      <c r="O40" s="25"/>
      <c r="R40" s="15"/>
      <c r="S40" s="433">
        <f t="shared" si="1"/>
        <v>0</v>
      </c>
      <c r="T40" s="54"/>
      <c r="U40" s="15"/>
      <c r="V40" s="15"/>
      <c r="W40" s="43"/>
      <c r="Z40" s="59"/>
      <c r="AA40" s="26"/>
      <c r="AB40" s="15"/>
      <c r="AC40" s="43"/>
      <c r="AD40" s="15"/>
      <c r="AE40" s="42"/>
      <c r="AF40" s="15"/>
      <c r="AG40" s="54"/>
      <c r="AH40" s="43"/>
      <c r="AI40" s="15"/>
      <c r="AJ40" s="42"/>
      <c r="AK40" s="15"/>
      <c r="AL40" s="54"/>
      <c r="AM40" s="43"/>
      <c r="AQ40" s="1"/>
      <c r="AV40" s="1"/>
    </row>
    <row r="41" spans="1:48" x14ac:dyDescent="0.25">
      <c r="B41" s="42"/>
      <c r="C41" s="15"/>
      <c r="D41" s="15"/>
      <c r="E41" s="15"/>
      <c r="F41" s="15"/>
      <c r="G41" s="43"/>
      <c r="I41" s="42"/>
      <c r="J41" s="15"/>
      <c r="K41" s="414"/>
      <c r="L41" s="15"/>
      <c r="M41" s="43"/>
      <c r="O41" s="25"/>
      <c r="R41" s="15"/>
      <c r="S41" s="433">
        <f t="shared" si="1"/>
        <v>0</v>
      </c>
      <c r="T41" s="54"/>
      <c r="U41" s="15"/>
      <c r="V41" s="15"/>
      <c r="W41" s="43"/>
      <c r="Z41" s="59"/>
      <c r="AA41" s="26"/>
      <c r="AB41" s="15"/>
      <c r="AC41" s="43"/>
      <c r="AD41" s="15"/>
      <c r="AE41" s="42"/>
      <c r="AF41" s="15"/>
      <c r="AG41" s="54"/>
      <c r="AH41" s="43"/>
      <c r="AI41" s="15"/>
      <c r="AJ41" s="42"/>
      <c r="AK41" s="15"/>
      <c r="AL41" s="54"/>
      <c r="AM41" s="43"/>
      <c r="AQ41" s="1"/>
      <c r="AV41" s="1"/>
    </row>
    <row r="42" spans="1:48" x14ac:dyDescent="0.25">
      <c r="B42" s="42"/>
      <c r="C42" s="15"/>
      <c r="D42" s="15"/>
      <c r="E42" s="15"/>
      <c r="F42" s="15"/>
      <c r="G42" s="43"/>
      <c r="I42" s="42"/>
      <c r="J42" s="15"/>
      <c r="K42" s="414"/>
      <c r="L42" s="15"/>
      <c r="M42" s="43"/>
      <c r="O42" s="25"/>
      <c r="R42" s="15"/>
      <c r="S42" s="433">
        <f t="shared" si="1"/>
        <v>0</v>
      </c>
      <c r="T42" s="54"/>
      <c r="U42" s="15"/>
      <c r="V42" s="15"/>
      <c r="W42" s="43"/>
      <c r="Z42" s="59"/>
      <c r="AA42" s="26"/>
      <c r="AB42" s="15"/>
      <c r="AC42" s="43"/>
      <c r="AD42" s="15"/>
      <c r="AE42" s="42"/>
      <c r="AF42" s="15"/>
      <c r="AG42" s="54"/>
      <c r="AH42" s="43"/>
      <c r="AI42" s="15"/>
      <c r="AJ42" s="42"/>
      <c r="AK42" s="15"/>
      <c r="AL42" s="54"/>
      <c r="AM42" s="43"/>
      <c r="AQ42" s="1"/>
      <c r="AV42" s="1"/>
    </row>
    <row r="43" spans="1:48" x14ac:dyDescent="0.25">
      <c r="B43" s="42"/>
      <c r="C43" s="15"/>
      <c r="D43" s="15"/>
      <c r="E43" s="15"/>
      <c r="F43" s="15"/>
      <c r="G43" s="43"/>
      <c r="I43" s="42"/>
      <c r="J43" s="15"/>
      <c r="K43" s="414"/>
      <c r="L43" s="15"/>
      <c r="M43" s="43"/>
      <c r="O43" s="25"/>
      <c r="R43" s="15"/>
      <c r="S43" s="433">
        <f t="shared" si="1"/>
        <v>0</v>
      </c>
      <c r="T43" s="54"/>
      <c r="U43" s="15"/>
      <c r="V43" s="15"/>
      <c r="W43" s="43"/>
      <c r="Z43" s="42"/>
      <c r="AA43" s="15"/>
      <c r="AB43" s="15"/>
      <c r="AC43" s="43"/>
      <c r="AD43" s="15"/>
      <c r="AE43" s="59"/>
      <c r="AF43" s="15"/>
      <c r="AG43" s="15"/>
      <c r="AH43" s="43"/>
      <c r="AI43" s="15"/>
      <c r="AJ43" s="59"/>
      <c r="AK43" s="26"/>
      <c r="AL43" s="15"/>
      <c r="AM43" s="43"/>
      <c r="AQ43" s="1"/>
      <c r="AV43" s="1"/>
    </row>
    <row r="44" spans="1:48" x14ac:dyDescent="0.25">
      <c r="B44" s="42"/>
      <c r="C44" s="15"/>
      <c r="D44" s="15"/>
      <c r="E44" s="15"/>
      <c r="F44" s="15"/>
      <c r="G44" s="43"/>
      <c r="I44" s="42"/>
      <c r="J44" s="15"/>
      <c r="K44" s="414"/>
      <c r="L44" s="15"/>
      <c r="M44" s="43"/>
      <c r="O44" s="25"/>
      <c r="R44" s="15"/>
      <c r="S44" s="433">
        <f t="shared" si="1"/>
        <v>0</v>
      </c>
      <c r="T44" s="54"/>
      <c r="U44" s="15"/>
      <c r="V44" s="15"/>
      <c r="W44" s="43"/>
      <c r="Z44" s="42"/>
      <c r="AA44" s="15"/>
      <c r="AB44" s="15"/>
      <c r="AC44" s="43"/>
      <c r="AD44" s="15"/>
      <c r="AE44" s="59"/>
      <c r="AF44" s="15"/>
      <c r="AG44" s="15"/>
      <c r="AH44" s="43"/>
      <c r="AI44" s="15"/>
      <c r="AJ44" s="59"/>
      <c r="AK44" s="26"/>
      <c r="AL44" s="15"/>
      <c r="AM44" s="43"/>
      <c r="AQ44" s="1"/>
      <c r="AV44" s="1"/>
    </row>
    <row r="45" spans="1:48" x14ac:dyDescent="0.25">
      <c r="B45" s="44"/>
      <c r="C45" s="45"/>
      <c r="D45" s="45"/>
      <c r="E45" s="45"/>
      <c r="F45" s="45"/>
      <c r="G45" s="46"/>
      <c r="I45" s="42"/>
      <c r="J45" s="15"/>
      <c r="K45" s="414"/>
      <c r="L45" s="15"/>
      <c r="M45" s="43"/>
      <c r="O45" s="25"/>
      <c r="R45" s="15"/>
      <c r="S45" s="433">
        <f t="shared" si="1"/>
        <v>0</v>
      </c>
      <c r="T45" s="54"/>
      <c r="U45" s="15"/>
      <c r="V45" s="15"/>
      <c r="W45" s="43"/>
      <c r="Z45" s="42"/>
      <c r="AA45" s="15"/>
      <c r="AB45" s="15"/>
      <c r="AC45" s="43"/>
      <c r="AD45" s="15"/>
      <c r="AE45" s="59"/>
      <c r="AF45" s="15"/>
      <c r="AG45" s="15"/>
      <c r="AH45" s="43"/>
      <c r="AI45" s="15"/>
      <c r="AJ45" s="59"/>
      <c r="AK45" s="26"/>
      <c r="AL45" s="15"/>
      <c r="AM45" s="43"/>
      <c r="AQ45" s="1"/>
      <c r="AV45" s="1"/>
    </row>
    <row r="46" spans="1:48" x14ac:dyDescent="0.25">
      <c r="I46" s="42"/>
      <c r="J46" s="15"/>
      <c r="K46" s="414"/>
      <c r="L46" s="15"/>
      <c r="M46" s="43"/>
      <c r="O46" s="25"/>
      <c r="R46" s="15"/>
      <c r="S46" s="433">
        <f t="shared" si="1"/>
        <v>0</v>
      </c>
      <c r="T46" s="54"/>
      <c r="U46" s="15"/>
      <c r="V46" s="15"/>
      <c r="W46" s="43"/>
      <c r="Z46" s="42"/>
      <c r="AA46" s="15"/>
      <c r="AB46" s="15"/>
      <c r="AC46" s="43"/>
      <c r="AD46" s="15"/>
      <c r="AE46" s="59"/>
      <c r="AF46" s="15"/>
      <c r="AG46" s="15"/>
      <c r="AH46" s="43"/>
      <c r="AI46" s="15"/>
      <c r="AJ46" s="59"/>
      <c r="AK46" s="26"/>
      <c r="AL46" s="15"/>
      <c r="AM46" s="43"/>
      <c r="AQ46" s="1"/>
      <c r="AV46" s="1"/>
    </row>
    <row r="47" spans="1:48" x14ac:dyDescent="0.25">
      <c r="A47" s="1" t="s">
        <v>643</v>
      </c>
      <c r="B47" s="39" t="str" cm="1">
        <f t="array" ref="B47">IFERROR(_xlfn.CHOOSECOLS(_xlfn._xlws.FILTER(ShellCA!E5:AE31,ShellCA!AA5:AA31&gt;0,""),1,23,24,25,26,27),"")</f>
        <v/>
      </c>
      <c r="C47" s="40"/>
      <c r="D47" s="40"/>
      <c r="E47" s="40"/>
      <c r="F47" s="40"/>
      <c r="G47" s="41"/>
      <c r="I47" s="42"/>
      <c r="J47" s="15"/>
      <c r="K47" s="414"/>
      <c r="L47" s="15"/>
      <c r="M47" s="43"/>
      <c r="O47" s="25"/>
      <c r="R47" s="15"/>
      <c r="S47" s="433">
        <f t="shared" si="1"/>
        <v>0</v>
      </c>
      <c r="T47" s="54"/>
      <c r="U47" s="15"/>
      <c r="V47" s="15"/>
      <c r="W47" s="43"/>
      <c r="Z47" s="42"/>
      <c r="AA47" s="15"/>
      <c r="AB47" s="15"/>
      <c r="AC47" s="43"/>
      <c r="AD47" s="15"/>
      <c r="AE47" s="59"/>
      <c r="AF47" s="15"/>
      <c r="AG47" s="15"/>
      <c r="AH47" s="43"/>
      <c r="AI47" s="15"/>
      <c r="AJ47" s="59"/>
      <c r="AK47" s="26"/>
      <c r="AL47" s="15"/>
      <c r="AM47" s="43"/>
      <c r="AQ47" s="1"/>
      <c r="AV47" s="1"/>
    </row>
    <row r="48" spans="1:48" x14ac:dyDescent="0.25">
      <c r="B48" s="42"/>
      <c r="C48" s="15"/>
      <c r="D48" s="15"/>
      <c r="E48" s="15"/>
      <c r="F48" s="15"/>
      <c r="G48" s="43"/>
      <c r="I48" s="42"/>
      <c r="J48" s="15"/>
      <c r="K48" s="414"/>
      <c r="L48" s="15"/>
      <c r="M48" s="43"/>
      <c r="O48" s="25"/>
      <c r="R48" s="15"/>
      <c r="S48" s="433">
        <f t="shared" si="1"/>
        <v>0</v>
      </c>
      <c r="T48" s="54"/>
      <c r="U48" s="15"/>
      <c r="V48" s="15"/>
      <c r="W48" s="43"/>
      <c r="Z48" s="42"/>
      <c r="AA48" s="15"/>
      <c r="AB48" s="15"/>
      <c r="AC48" s="43"/>
      <c r="AD48" s="15"/>
      <c r="AE48" s="59"/>
      <c r="AF48" s="15"/>
      <c r="AG48" s="15"/>
      <c r="AH48" s="43"/>
      <c r="AI48" s="15"/>
      <c r="AJ48" s="59"/>
      <c r="AK48" s="26"/>
      <c r="AL48" s="15"/>
      <c r="AM48" s="43"/>
      <c r="AQ48" s="1"/>
      <c r="AV48" s="1"/>
    </row>
    <row r="49" spans="2:48" x14ac:dyDescent="0.25">
      <c r="B49" s="42"/>
      <c r="C49" s="15"/>
      <c r="D49" s="15"/>
      <c r="E49" s="15"/>
      <c r="F49" s="15"/>
      <c r="G49" s="43"/>
      <c r="I49" s="42"/>
      <c r="J49" s="15"/>
      <c r="K49" s="414"/>
      <c r="L49" s="15"/>
      <c r="M49" s="43"/>
      <c r="O49" s="25"/>
      <c r="R49" s="15"/>
      <c r="S49" s="433">
        <f t="shared" si="1"/>
        <v>0</v>
      </c>
      <c r="T49" s="54"/>
      <c r="U49" s="15"/>
      <c r="V49" s="15"/>
      <c r="W49" s="43"/>
      <c r="Z49" s="42"/>
      <c r="AA49" s="15"/>
      <c r="AB49" s="15"/>
      <c r="AC49" s="43"/>
      <c r="AD49" s="15"/>
      <c r="AE49" s="59"/>
      <c r="AF49" s="15"/>
      <c r="AG49" s="15"/>
      <c r="AH49" s="43"/>
      <c r="AI49" s="15"/>
      <c r="AJ49" s="59"/>
      <c r="AK49" s="26"/>
      <c r="AL49" s="15"/>
      <c r="AM49" s="43"/>
      <c r="AQ49" s="1"/>
      <c r="AV49" s="1"/>
    </row>
    <row r="50" spans="2:48" x14ac:dyDescent="0.25">
      <c r="B50" s="42"/>
      <c r="C50" s="15"/>
      <c r="D50" s="15"/>
      <c r="E50" s="15"/>
      <c r="F50" s="15"/>
      <c r="G50" s="43"/>
      <c r="I50" s="42"/>
      <c r="J50" s="15"/>
      <c r="K50" s="414"/>
      <c r="L50" s="15"/>
      <c r="M50" s="43"/>
      <c r="O50" s="25"/>
      <c r="R50" s="15"/>
      <c r="S50" s="433">
        <f t="shared" si="1"/>
        <v>0</v>
      </c>
      <c r="T50" s="54"/>
      <c r="U50" s="15"/>
      <c r="V50" s="15"/>
      <c r="W50" s="43"/>
      <c r="Z50" s="42"/>
      <c r="AA50" s="15"/>
      <c r="AB50" s="15"/>
      <c r="AC50" s="43"/>
      <c r="AD50" s="15"/>
      <c r="AE50" s="59"/>
      <c r="AF50" s="15"/>
      <c r="AG50" s="15"/>
      <c r="AH50" s="43"/>
      <c r="AI50" s="15"/>
      <c r="AJ50" s="59"/>
      <c r="AK50" s="26"/>
      <c r="AL50" s="15"/>
      <c r="AM50" s="43"/>
      <c r="AQ50" s="1"/>
      <c r="AV50" s="1"/>
    </row>
    <row r="51" spans="2:48" x14ac:dyDescent="0.25">
      <c r="B51" s="42"/>
      <c r="C51" s="15"/>
      <c r="D51" s="15"/>
      <c r="E51" s="15"/>
      <c r="F51" s="15"/>
      <c r="G51" s="43"/>
      <c r="I51" s="42"/>
      <c r="J51" s="15"/>
      <c r="K51" s="414"/>
      <c r="L51" s="15"/>
      <c r="M51" s="43"/>
      <c r="O51" s="25"/>
      <c r="R51" s="15"/>
      <c r="S51" s="433">
        <f t="shared" si="1"/>
        <v>0</v>
      </c>
      <c r="T51" s="54"/>
      <c r="U51" s="15"/>
      <c r="V51" s="15"/>
      <c r="W51" s="43"/>
      <c r="Z51" s="42"/>
      <c r="AA51" s="15"/>
      <c r="AB51" s="15"/>
      <c r="AC51" s="43"/>
      <c r="AD51" s="15"/>
      <c r="AE51" s="59"/>
      <c r="AF51" s="15"/>
      <c r="AG51" s="15"/>
      <c r="AH51" s="43"/>
      <c r="AI51" s="15"/>
      <c r="AJ51" s="59"/>
      <c r="AK51" s="26"/>
      <c r="AL51" s="15"/>
      <c r="AM51" s="43"/>
      <c r="AQ51" s="1"/>
      <c r="AV51" s="1"/>
    </row>
    <row r="52" spans="2:48" x14ac:dyDescent="0.25">
      <c r="B52" s="42"/>
      <c r="C52" s="15"/>
      <c r="D52" s="15"/>
      <c r="E52" s="15"/>
      <c r="F52" s="15"/>
      <c r="G52" s="43"/>
      <c r="I52" s="42"/>
      <c r="J52" s="15"/>
      <c r="K52" s="414"/>
      <c r="L52" s="15"/>
      <c r="M52" s="43"/>
      <c r="O52" s="25"/>
      <c r="R52" s="15"/>
      <c r="S52" s="433">
        <f t="shared" si="1"/>
        <v>0</v>
      </c>
      <c r="T52" s="54"/>
      <c r="U52" s="15"/>
      <c r="V52" s="15"/>
      <c r="W52" s="43"/>
      <c r="Z52" s="59"/>
      <c r="AA52" s="15"/>
      <c r="AB52" s="15"/>
      <c r="AC52" s="43"/>
      <c r="AD52" s="15"/>
      <c r="AE52" s="59"/>
      <c r="AF52" s="15"/>
      <c r="AG52" s="15"/>
      <c r="AH52" s="43"/>
      <c r="AI52" s="15"/>
      <c r="AJ52" s="59"/>
      <c r="AK52" s="26"/>
      <c r="AL52" s="15"/>
      <c r="AM52" s="43"/>
      <c r="AQ52" s="1"/>
      <c r="AV52" s="1"/>
    </row>
    <row r="53" spans="2:48" x14ac:dyDescent="0.25">
      <c r="B53" s="42"/>
      <c r="C53" s="15"/>
      <c r="D53" s="15"/>
      <c r="E53" s="15"/>
      <c r="F53" s="15"/>
      <c r="G53" s="43"/>
      <c r="I53" s="59"/>
      <c r="J53" s="15"/>
      <c r="K53" s="414"/>
      <c r="L53" s="15"/>
      <c r="M53" s="43"/>
      <c r="O53" s="25"/>
      <c r="R53" s="15"/>
      <c r="S53" s="433">
        <f t="shared" si="1"/>
        <v>0</v>
      </c>
      <c r="T53" s="54"/>
      <c r="U53" s="15"/>
      <c r="V53" s="15"/>
      <c r="W53" s="43"/>
      <c r="Z53" s="59"/>
      <c r="AA53" s="15"/>
      <c r="AB53" s="15"/>
      <c r="AC53" s="43"/>
      <c r="AD53" s="15"/>
      <c r="AE53" s="59"/>
      <c r="AF53" s="15"/>
      <c r="AG53" s="15"/>
      <c r="AH53" s="43"/>
      <c r="AI53" s="15"/>
      <c r="AJ53" s="59"/>
      <c r="AK53" s="26"/>
      <c r="AL53" s="15"/>
      <c r="AM53" s="43"/>
      <c r="AQ53" s="1"/>
      <c r="AV53" s="1"/>
    </row>
    <row r="54" spans="2:48" x14ac:dyDescent="0.25">
      <c r="B54" s="42"/>
      <c r="C54" s="15"/>
      <c r="D54" s="15"/>
      <c r="E54" s="15"/>
      <c r="F54" s="15"/>
      <c r="G54" s="43"/>
      <c r="I54" s="59"/>
      <c r="J54" s="15"/>
      <c r="K54" s="414"/>
      <c r="L54" s="15"/>
      <c r="M54" s="43"/>
      <c r="O54" s="25"/>
      <c r="R54" s="15"/>
      <c r="S54" s="433">
        <f t="shared" si="1"/>
        <v>0</v>
      </c>
      <c r="T54" s="54"/>
      <c r="U54" s="15"/>
      <c r="V54" s="15"/>
      <c r="W54" s="43"/>
      <c r="Z54" s="59"/>
      <c r="AA54" s="15"/>
      <c r="AB54" s="15"/>
      <c r="AC54" s="43"/>
      <c r="AD54" s="15"/>
      <c r="AE54" s="59"/>
      <c r="AF54" s="15"/>
      <c r="AG54" s="15"/>
      <c r="AH54" s="43"/>
      <c r="AI54" s="15"/>
      <c r="AJ54" s="59"/>
      <c r="AK54" s="26"/>
      <c r="AL54" s="15"/>
      <c r="AM54" s="43"/>
      <c r="AQ54" s="1"/>
      <c r="AV54" s="1"/>
    </row>
    <row r="55" spans="2:48" x14ac:dyDescent="0.25">
      <c r="B55" s="42"/>
      <c r="C55" s="15"/>
      <c r="D55" s="15"/>
      <c r="E55" s="15"/>
      <c r="F55" s="15"/>
      <c r="G55" s="43"/>
      <c r="I55" s="59"/>
      <c r="J55" s="15"/>
      <c r="K55" s="414"/>
      <c r="L55" s="15"/>
      <c r="M55" s="43"/>
      <c r="O55" s="25"/>
      <c r="R55" s="15"/>
      <c r="S55" s="433">
        <f t="shared" si="1"/>
        <v>0</v>
      </c>
      <c r="T55" s="54"/>
      <c r="U55" s="15"/>
      <c r="V55" s="15"/>
      <c r="W55" s="43"/>
      <c r="Z55" s="59"/>
      <c r="AA55" s="15"/>
      <c r="AB55" s="15"/>
      <c r="AC55" s="43"/>
      <c r="AD55" s="15"/>
      <c r="AE55" s="59"/>
      <c r="AF55" s="15"/>
      <c r="AG55" s="15"/>
      <c r="AH55" s="43"/>
      <c r="AI55" s="15"/>
      <c r="AJ55" s="59"/>
      <c r="AK55" s="26"/>
      <c r="AL55" s="15"/>
      <c r="AM55" s="43"/>
    </row>
    <row r="56" spans="2:48" x14ac:dyDescent="0.25">
      <c r="B56" s="42"/>
      <c r="C56" s="15"/>
      <c r="D56" s="15"/>
      <c r="E56" s="15"/>
      <c r="F56" s="15"/>
      <c r="G56" s="43"/>
      <c r="I56" s="59"/>
      <c r="J56" s="15"/>
      <c r="K56" s="414"/>
      <c r="L56" s="15"/>
      <c r="M56" s="43"/>
      <c r="O56" s="25"/>
      <c r="R56" s="15"/>
      <c r="S56" s="433">
        <f t="shared" si="1"/>
        <v>0</v>
      </c>
      <c r="T56" s="54"/>
      <c r="U56" s="15"/>
      <c r="V56" s="15"/>
      <c r="W56" s="43"/>
      <c r="Z56" s="59"/>
      <c r="AA56" s="15"/>
      <c r="AB56" s="15"/>
      <c r="AC56" s="43"/>
      <c r="AD56" s="15"/>
      <c r="AE56" s="59"/>
      <c r="AF56" s="15"/>
      <c r="AG56" s="15"/>
      <c r="AH56" s="43"/>
      <c r="AI56" s="15"/>
      <c r="AJ56" s="59"/>
      <c r="AK56" s="26"/>
      <c r="AL56" s="15"/>
      <c r="AM56" s="43"/>
    </row>
    <row r="57" spans="2:48" x14ac:dyDescent="0.25">
      <c r="B57" s="42"/>
      <c r="C57" s="15"/>
      <c r="D57" s="15"/>
      <c r="E57" s="15"/>
      <c r="F57" s="15"/>
      <c r="G57" s="43"/>
      <c r="I57" s="59"/>
      <c r="J57" s="15"/>
      <c r="K57" s="414"/>
      <c r="L57" s="15"/>
      <c r="M57" s="43"/>
      <c r="O57" s="25"/>
      <c r="R57" s="15"/>
      <c r="S57" s="433">
        <f t="shared" si="1"/>
        <v>0</v>
      </c>
      <c r="T57" s="54"/>
      <c r="U57" s="15"/>
      <c r="V57" s="15"/>
      <c r="W57" s="43"/>
      <c r="Z57" s="59"/>
      <c r="AA57" s="15"/>
      <c r="AB57" s="15"/>
      <c r="AC57" s="43"/>
      <c r="AD57" s="15"/>
      <c r="AE57" s="59"/>
      <c r="AF57" s="15"/>
      <c r="AG57" s="15"/>
      <c r="AH57" s="43"/>
      <c r="AI57" s="15"/>
      <c r="AJ57" s="59"/>
      <c r="AK57" s="26"/>
      <c r="AL57" s="15"/>
      <c r="AM57" s="43"/>
    </row>
    <row r="58" spans="2:48" x14ac:dyDescent="0.25">
      <c r="B58" s="42"/>
      <c r="C58" s="15"/>
      <c r="D58" s="15"/>
      <c r="E58" s="15"/>
      <c r="F58" s="15"/>
      <c r="G58" s="43"/>
      <c r="I58" s="59"/>
      <c r="J58" s="15"/>
      <c r="K58" s="414"/>
      <c r="L58" s="15"/>
      <c r="M58" s="43"/>
      <c r="O58" s="25"/>
      <c r="R58" s="15"/>
      <c r="S58" s="433">
        <f t="shared" si="1"/>
        <v>0</v>
      </c>
      <c r="T58" s="54"/>
      <c r="U58" s="26"/>
      <c r="V58" s="15"/>
      <c r="W58" s="43"/>
      <c r="Z58" s="59"/>
      <c r="AA58" s="15"/>
      <c r="AB58" s="15"/>
      <c r="AC58" s="43"/>
      <c r="AD58" s="15"/>
      <c r="AE58" s="59"/>
      <c r="AF58" s="15"/>
      <c r="AG58" s="15"/>
      <c r="AH58" s="43"/>
      <c r="AI58" s="15"/>
      <c r="AJ58" s="59"/>
      <c r="AK58" s="26"/>
      <c r="AL58" s="15"/>
      <c r="AM58" s="43"/>
    </row>
    <row r="59" spans="2:48" x14ac:dyDescent="0.25">
      <c r="B59" s="42"/>
      <c r="C59" s="15"/>
      <c r="D59" s="15"/>
      <c r="E59" s="15"/>
      <c r="F59" s="15"/>
      <c r="G59" s="43"/>
      <c r="I59" s="59"/>
      <c r="J59" s="15"/>
      <c r="K59" s="414"/>
      <c r="L59" s="15"/>
      <c r="M59" s="43"/>
      <c r="O59" s="25"/>
      <c r="R59" s="15"/>
      <c r="S59" s="433">
        <f t="shared" si="1"/>
        <v>0</v>
      </c>
      <c r="T59" s="54"/>
      <c r="U59" s="26"/>
      <c r="V59" s="15"/>
      <c r="W59" s="43"/>
      <c r="Z59" s="59"/>
      <c r="AA59" s="15"/>
      <c r="AB59" s="15"/>
      <c r="AC59" s="43"/>
      <c r="AD59" s="15"/>
      <c r="AE59" s="59"/>
      <c r="AF59" s="15"/>
      <c r="AG59" s="15"/>
      <c r="AH59" s="43"/>
      <c r="AI59" s="15"/>
      <c r="AJ59" s="59"/>
      <c r="AK59" s="26"/>
      <c r="AL59" s="15"/>
      <c r="AM59" s="43"/>
    </row>
    <row r="60" spans="2:48" x14ac:dyDescent="0.25">
      <c r="B60" s="42"/>
      <c r="C60" s="15"/>
      <c r="D60" s="15"/>
      <c r="E60" s="15"/>
      <c r="F60" s="15"/>
      <c r="G60" s="43"/>
      <c r="I60" s="59"/>
      <c r="J60" s="15"/>
      <c r="K60" s="414"/>
      <c r="L60" s="15"/>
      <c r="M60" s="43"/>
      <c r="O60" s="25"/>
      <c r="R60" s="15"/>
      <c r="S60" s="433">
        <f t="shared" si="1"/>
        <v>0</v>
      </c>
      <c r="T60" s="54"/>
      <c r="U60" s="26"/>
      <c r="V60" s="15"/>
      <c r="W60" s="43"/>
      <c r="Z60" s="59"/>
      <c r="AA60" s="15"/>
      <c r="AB60" s="15"/>
      <c r="AC60" s="43"/>
      <c r="AD60" s="15"/>
      <c r="AE60" s="59"/>
      <c r="AF60" s="15"/>
      <c r="AG60" s="15"/>
      <c r="AH60" s="43"/>
      <c r="AI60" s="15"/>
      <c r="AJ60" s="59"/>
      <c r="AK60" s="26"/>
      <c r="AL60" s="15"/>
      <c r="AM60" s="43"/>
    </row>
    <row r="61" spans="2:48" x14ac:dyDescent="0.25">
      <c r="B61" s="42"/>
      <c r="C61" s="15"/>
      <c r="D61" s="15"/>
      <c r="E61" s="15"/>
      <c r="F61" s="15"/>
      <c r="G61" s="43"/>
      <c r="I61" s="59"/>
      <c r="J61" s="15"/>
      <c r="K61" s="414"/>
      <c r="L61" s="15"/>
      <c r="M61" s="43"/>
      <c r="O61" s="25"/>
      <c r="R61" s="15"/>
      <c r="S61" s="433">
        <f t="shared" si="1"/>
        <v>0</v>
      </c>
      <c r="T61" s="54"/>
      <c r="U61" s="26"/>
      <c r="V61" s="15"/>
      <c r="W61" s="43"/>
      <c r="Z61" s="59"/>
      <c r="AA61" s="15"/>
      <c r="AB61" s="15"/>
      <c r="AC61" s="43"/>
      <c r="AD61" s="15"/>
      <c r="AE61" s="59"/>
      <c r="AF61" s="15"/>
      <c r="AG61" s="15"/>
      <c r="AH61" s="43"/>
      <c r="AI61" s="15"/>
      <c r="AJ61" s="59"/>
      <c r="AK61" s="26"/>
      <c r="AL61" s="15"/>
      <c r="AM61" s="43"/>
    </row>
    <row r="62" spans="2:48" x14ac:dyDescent="0.25">
      <c r="B62" s="42"/>
      <c r="C62" s="15"/>
      <c r="D62" s="15"/>
      <c r="E62" s="15"/>
      <c r="F62" s="15"/>
      <c r="G62" s="43"/>
      <c r="I62" s="59"/>
      <c r="J62" s="15"/>
      <c r="K62" s="414"/>
      <c r="L62" s="15"/>
      <c r="M62" s="43"/>
      <c r="O62" s="25"/>
      <c r="R62" s="15"/>
      <c r="S62" s="433">
        <f t="shared" si="1"/>
        <v>0</v>
      </c>
      <c r="T62" s="54"/>
      <c r="U62" s="26"/>
      <c r="V62" s="15"/>
      <c r="W62" s="43"/>
      <c r="Z62" s="59"/>
      <c r="AA62" s="15"/>
      <c r="AB62" s="15"/>
      <c r="AC62" s="43"/>
      <c r="AD62" s="15"/>
      <c r="AE62" s="59"/>
      <c r="AF62" s="15"/>
      <c r="AG62" s="15"/>
      <c r="AH62" s="43"/>
      <c r="AI62" s="15"/>
      <c r="AJ62" s="59"/>
      <c r="AK62" s="26"/>
      <c r="AL62" s="15"/>
      <c r="AM62" s="43"/>
    </row>
    <row r="63" spans="2:48" x14ac:dyDescent="0.25">
      <c r="B63" s="42"/>
      <c r="C63" s="15"/>
      <c r="D63" s="15"/>
      <c r="E63" s="15"/>
      <c r="F63" s="15"/>
      <c r="G63" s="43"/>
      <c r="I63" s="59"/>
      <c r="J63" s="15"/>
      <c r="K63" s="414"/>
      <c r="L63" s="15"/>
      <c r="M63" s="43"/>
      <c r="O63" s="25"/>
      <c r="R63" s="15"/>
      <c r="S63" s="433">
        <f t="shared" si="1"/>
        <v>0</v>
      </c>
      <c r="T63" s="54"/>
      <c r="U63" s="26"/>
      <c r="V63" s="15"/>
      <c r="W63" s="43"/>
      <c r="Z63" s="59"/>
      <c r="AA63" s="15"/>
      <c r="AB63" s="15"/>
      <c r="AC63" s="43"/>
      <c r="AD63" s="15"/>
      <c r="AE63" s="59"/>
      <c r="AF63" s="15"/>
      <c r="AG63" s="15"/>
      <c r="AH63" s="43"/>
      <c r="AI63" s="15"/>
      <c r="AJ63" s="59"/>
      <c r="AK63" s="26"/>
      <c r="AL63" s="15"/>
      <c r="AM63" s="43"/>
    </row>
    <row r="64" spans="2:48" x14ac:dyDescent="0.25">
      <c r="B64" s="42"/>
      <c r="C64" s="15"/>
      <c r="D64" s="15"/>
      <c r="E64" s="15"/>
      <c r="F64" s="15"/>
      <c r="G64" s="43"/>
      <c r="I64" s="59"/>
      <c r="J64" s="15"/>
      <c r="K64" s="414"/>
      <c r="L64" s="15"/>
      <c r="M64" s="43"/>
      <c r="O64" s="25"/>
      <c r="R64" s="15"/>
      <c r="S64" s="433">
        <f t="shared" si="1"/>
        <v>0</v>
      </c>
      <c r="T64" s="54"/>
      <c r="U64" s="26"/>
      <c r="V64" s="15"/>
      <c r="W64" s="43"/>
      <c r="Z64" s="59"/>
      <c r="AA64" s="15"/>
      <c r="AB64" s="15"/>
      <c r="AC64" s="43"/>
      <c r="AD64" s="15"/>
      <c r="AE64" s="59"/>
      <c r="AF64" s="15"/>
      <c r="AG64" s="15"/>
      <c r="AH64" s="43"/>
      <c r="AI64" s="15"/>
      <c r="AJ64" s="59"/>
      <c r="AK64" s="26"/>
      <c r="AL64" s="15"/>
      <c r="AM64" s="43"/>
    </row>
    <row r="65" spans="1:39" x14ac:dyDescent="0.25">
      <c r="B65" s="42"/>
      <c r="C65" s="15"/>
      <c r="D65" s="15"/>
      <c r="E65" s="15"/>
      <c r="F65" s="15"/>
      <c r="G65" s="43"/>
      <c r="I65" s="59"/>
      <c r="J65" s="15"/>
      <c r="K65" s="414"/>
      <c r="L65" s="15"/>
      <c r="M65" s="43"/>
      <c r="O65" s="25"/>
      <c r="R65" s="15"/>
      <c r="S65" s="433">
        <f t="shared" si="1"/>
        <v>0</v>
      </c>
      <c r="T65" s="54"/>
      <c r="U65" s="26"/>
      <c r="V65" s="15"/>
      <c r="W65" s="43"/>
      <c r="Z65" s="59"/>
      <c r="AA65" s="15"/>
      <c r="AB65" s="15"/>
      <c r="AC65" s="43"/>
      <c r="AD65" s="15"/>
      <c r="AE65" s="59"/>
      <c r="AF65" s="15"/>
      <c r="AG65" s="15"/>
      <c r="AH65" s="43"/>
      <c r="AI65" s="15"/>
      <c r="AJ65" s="59"/>
      <c r="AK65" s="26"/>
      <c r="AL65" s="15"/>
      <c r="AM65" s="43"/>
    </row>
    <row r="66" spans="1:39" x14ac:dyDescent="0.25">
      <c r="B66" s="42"/>
      <c r="C66" s="15"/>
      <c r="D66" s="15"/>
      <c r="E66" s="15"/>
      <c r="F66" s="15"/>
      <c r="G66" s="43"/>
      <c r="I66" s="59"/>
      <c r="J66" s="15"/>
      <c r="K66" s="414"/>
      <c r="L66" s="15"/>
      <c r="M66" s="43"/>
      <c r="O66" s="25"/>
      <c r="R66" s="15"/>
      <c r="S66" s="433">
        <f t="shared" si="1"/>
        <v>0</v>
      </c>
      <c r="T66" s="54"/>
      <c r="U66" s="26"/>
      <c r="V66" s="15"/>
      <c r="W66" s="43"/>
      <c r="Z66" s="59"/>
      <c r="AA66" s="15"/>
      <c r="AB66" s="15"/>
      <c r="AC66" s="43"/>
      <c r="AD66" s="15"/>
      <c r="AE66" s="59"/>
      <c r="AF66" s="15"/>
      <c r="AG66" s="15"/>
      <c r="AH66" s="43"/>
      <c r="AI66" s="15"/>
      <c r="AJ66" s="59"/>
      <c r="AK66" s="26"/>
      <c r="AL66" s="15"/>
      <c r="AM66" s="43"/>
    </row>
    <row r="67" spans="1:39" x14ac:dyDescent="0.25">
      <c r="B67" s="42"/>
      <c r="C67" s="15"/>
      <c r="D67" s="15"/>
      <c r="E67" s="15"/>
      <c r="F67" s="15"/>
      <c r="G67" s="43"/>
      <c r="I67" s="59"/>
      <c r="J67" s="15"/>
      <c r="K67" s="414"/>
      <c r="L67" s="15"/>
      <c r="M67" s="43"/>
      <c r="O67" s="25"/>
      <c r="R67" s="15"/>
      <c r="S67" s="433">
        <f t="shared" si="1"/>
        <v>0</v>
      </c>
      <c r="T67" s="54"/>
      <c r="U67" s="26"/>
      <c r="V67" s="15"/>
      <c r="W67" s="43"/>
      <c r="Z67" s="59"/>
      <c r="AA67" s="15"/>
      <c r="AB67" s="15"/>
      <c r="AC67" s="43"/>
      <c r="AD67" s="15"/>
      <c r="AE67" s="59"/>
      <c r="AF67" s="15"/>
      <c r="AG67" s="15"/>
      <c r="AH67" s="43"/>
      <c r="AI67" s="15"/>
      <c r="AJ67" s="59"/>
      <c r="AK67" s="26"/>
      <c r="AL67" s="15"/>
      <c r="AM67" s="43"/>
    </row>
    <row r="68" spans="1:39" x14ac:dyDescent="0.25">
      <c r="B68" s="42"/>
      <c r="C68" s="15"/>
      <c r="D68" s="15"/>
      <c r="E68" s="15"/>
      <c r="F68" s="15"/>
      <c r="G68" s="43"/>
      <c r="I68" s="59"/>
      <c r="J68" s="15"/>
      <c r="K68" s="414"/>
      <c r="L68" s="15"/>
      <c r="M68" s="43"/>
      <c r="O68" s="25"/>
      <c r="R68" s="15"/>
      <c r="S68" s="433">
        <f t="shared" si="1"/>
        <v>0</v>
      </c>
      <c r="T68" s="54"/>
      <c r="U68" s="26"/>
      <c r="V68" s="15"/>
      <c r="W68" s="43"/>
      <c r="Z68" s="59"/>
      <c r="AA68" s="15"/>
      <c r="AB68" s="15"/>
      <c r="AC68" s="43"/>
      <c r="AD68" s="15"/>
      <c r="AE68" s="59"/>
      <c r="AF68" s="15"/>
      <c r="AG68" s="15"/>
      <c r="AH68" s="43"/>
      <c r="AI68" s="15"/>
      <c r="AJ68" s="59"/>
      <c r="AK68" s="26"/>
      <c r="AL68" s="15"/>
      <c r="AM68" s="43"/>
    </row>
    <row r="69" spans="1:39" x14ac:dyDescent="0.25">
      <c r="B69" s="42"/>
      <c r="C69" s="15"/>
      <c r="D69" s="15"/>
      <c r="E69" s="15"/>
      <c r="F69" s="15"/>
      <c r="G69" s="43"/>
      <c r="I69" s="59"/>
      <c r="J69" s="15"/>
      <c r="K69" s="414"/>
      <c r="L69" s="15"/>
      <c r="M69" s="43"/>
      <c r="O69" s="25"/>
      <c r="R69" s="15"/>
      <c r="S69" s="433">
        <f t="shared" ref="S69:S78" si="2">IFERROR(TEXT(TIMEVALUE(LEFT(P69,8)),"hh:mm")+O69,O69)</f>
        <v>0</v>
      </c>
      <c r="T69" s="54"/>
      <c r="U69" s="26"/>
      <c r="V69" s="15"/>
      <c r="W69" s="43"/>
      <c r="Z69" s="59"/>
      <c r="AA69" s="15"/>
      <c r="AB69" s="15"/>
      <c r="AC69" s="43"/>
      <c r="AD69" s="15"/>
      <c r="AE69" s="59"/>
      <c r="AF69" s="15"/>
      <c r="AG69" s="15"/>
      <c r="AH69" s="43"/>
      <c r="AI69" s="15"/>
      <c r="AJ69" s="59"/>
      <c r="AK69" s="26"/>
      <c r="AL69" s="15"/>
      <c r="AM69" s="43"/>
    </row>
    <row r="70" spans="1:39" x14ac:dyDescent="0.25">
      <c r="B70" s="42"/>
      <c r="C70" s="15"/>
      <c r="D70" s="15"/>
      <c r="E70" s="15"/>
      <c r="F70" s="15"/>
      <c r="G70" s="43"/>
      <c r="I70" s="59"/>
      <c r="J70" s="15"/>
      <c r="K70" s="414"/>
      <c r="L70" s="15"/>
      <c r="M70" s="43"/>
      <c r="O70" s="25"/>
      <c r="R70" s="15"/>
      <c r="S70" s="433">
        <f t="shared" si="2"/>
        <v>0</v>
      </c>
      <c r="T70" s="54"/>
      <c r="U70" s="26"/>
      <c r="V70" s="15"/>
      <c r="W70" s="43"/>
      <c r="Z70" s="59"/>
      <c r="AA70" s="15"/>
      <c r="AB70" s="15"/>
      <c r="AC70" s="43"/>
      <c r="AD70" s="15"/>
      <c r="AE70" s="59"/>
      <c r="AF70" s="15"/>
      <c r="AG70" s="15"/>
      <c r="AH70" s="43"/>
      <c r="AI70" s="15"/>
      <c r="AJ70" s="59"/>
      <c r="AK70" s="26"/>
      <c r="AL70" s="15"/>
      <c r="AM70" s="43"/>
    </row>
    <row r="71" spans="1:39" x14ac:dyDescent="0.25">
      <c r="B71" s="42"/>
      <c r="C71" s="15"/>
      <c r="D71" s="15"/>
      <c r="E71" s="15"/>
      <c r="F71" s="15"/>
      <c r="G71" s="43"/>
      <c r="I71" s="59"/>
      <c r="J71" s="15"/>
      <c r="K71" s="414"/>
      <c r="L71" s="15"/>
      <c r="M71" s="43"/>
      <c r="O71" s="25"/>
      <c r="R71" s="15"/>
      <c r="S71" s="433">
        <f t="shared" si="2"/>
        <v>0</v>
      </c>
      <c r="T71" s="54"/>
      <c r="U71" s="26"/>
      <c r="V71" s="15"/>
      <c r="W71" s="43"/>
      <c r="Z71" s="59"/>
      <c r="AA71" s="15"/>
      <c r="AB71" s="15"/>
      <c r="AC71" s="43"/>
      <c r="AD71" s="15"/>
      <c r="AE71" s="59"/>
      <c r="AF71" s="15"/>
      <c r="AG71" s="15"/>
      <c r="AH71" s="43"/>
      <c r="AI71" s="15"/>
      <c r="AJ71" s="59"/>
      <c r="AK71" s="26"/>
      <c r="AL71" s="15"/>
      <c r="AM71" s="43"/>
    </row>
    <row r="72" spans="1:39" x14ac:dyDescent="0.25">
      <c r="B72" s="42"/>
      <c r="C72" s="15"/>
      <c r="D72" s="15"/>
      <c r="E72" s="15"/>
      <c r="F72" s="15"/>
      <c r="G72" s="43"/>
      <c r="I72" s="59"/>
      <c r="J72" s="15"/>
      <c r="K72" s="414"/>
      <c r="L72" s="15"/>
      <c r="M72" s="43"/>
      <c r="O72" s="25"/>
      <c r="R72" s="15"/>
      <c r="S72" s="433">
        <f t="shared" si="2"/>
        <v>0</v>
      </c>
      <c r="T72" s="54"/>
      <c r="U72" s="26"/>
      <c r="V72" s="15"/>
      <c r="W72" s="43"/>
      <c r="Z72" s="59"/>
      <c r="AA72" s="15"/>
      <c r="AB72" s="15"/>
      <c r="AC72" s="43"/>
      <c r="AD72" s="15"/>
      <c r="AE72" s="59"/>
      <c r="AF72" s="15"/>
      <c r="AG72" s="15"/>
      <c r="AH72" s="43"/>
      <c r="AI72" s="15"/>
      <c r="AJ72" s="59"/>
      <c r="AK72" s="26"/>
      <c r="AL72" s="15"/>
      <c r="AM72" s="43"/>
    </row>
    <row r="73" spans="1:39" x14ac:dyDescent="0.25">
      <c r="B73" s="44"/>
      <c r="C73" s="45"/>
      <c r="D73" s="45"/>
      <c r="E73" s="45"/>
      <c r="F73" s="45"/>
      <c r="G73" s="46"/>
      <c r="I73" s="59"/>
      <c r="J73" s="15"/>
      <c r="K73" s="414"/>
      <c r="L73" s="15"/>
      <c r="M73" s="43"/>
      <c r="O73" s="25"/>
      <c r="R73" s="15"/>
      <c r="S73" s="433">
        <f t="shared" si="2"/>
        <v>0</v>
      </c>
      <c r="T73" s="54"/>
      <c r="U73" s="26"/>
      <c r="V73" s="15"/>
      <c r="W73" s="43"/>
      <c r="Z73" s="59"/>
      <c r="AA73" s="15"/>
      <c r="AB73" s="15"/>
      <c r="AC73" s="43"/>
      <c r="AD73" s="15"/>
      <c r="AE73" s="59"/>
      <c r="AF73" s="15"/>
      <c r="AG73" s="15"/>
      <c r="AH73" s="43"/>
      <c r="AI73" s="15"/>
      <c r="AJ73" s="59"/>
      <c r="AK73" s="26"/>
      <c r="AL73" s="15"/>
      <c r="AM73" s="43"/>
    </row>
    <row r="74" spans="1:39" x14ac:dyDescent="0.25">
      <c r="B74" s="56"/>
      <c r="C74" s="56"/>
      <c r="D74" s="56"/>
      <c r="E74" s="56"/>
      <c r="F74" s="56"/>
      <c r="G74" s="56"/>
      <c r="I74" s="59"/>
      <c r="J74" s="15"/>
      <c r="K74" s="414"/>
      <c r="L74" s="15"/>
      <c r="M74" s="43"/>
      <c r="O74" s="25"/>
      <c r="R74" s="15"/>
      <c r="S74" s="433">
        <f t="shared" si="2"/>
        <v>0</v>
      </c>
      <c r="T74" s="54"/>
      <c r="U74" s="26"/>
      <c r="V74" s="15"/>
      <c r="W74" s="43"/>
      <c r="Z74" s="59"/>
      <c r="AA74" s="15"/>
      <c r="AB74" s="15"/>
      <c r="AC74" s="43"/>
      <c r="AD74" s="15"/>
      <c r="AE74" s="59"/>
      <c r="AF74" s="15"/>
      <c r="AG74" s="15"/>
      <c r="AH74" s="43"/>
      <c r="AI74" s="15"/>
      <c r="AJ74" s="59"/>
      <c r="AK74" s="26"/>
      <c r="AL74" s="15"/>
      <c r="AM74" s="43"/>
    </row>
    <row r="75" spans="1:39" x14ac:dyDescent="0.25">
      <c r="A75" s="1" t="s">
        <v>644</v>
      </c>
      <c r="B75" s="39" t="str" cm="1">
        <f t="array" ref="B75">IFERROR(_xlfn.CHOOSECOLS(_xlfn._xlws.FILTER('ShellCA (2)'!E5:AE45,'ShellCA (2)'!AA5:AA45&gt;0,""),1,23,24,25,26,27),"")</f>
        <v/>
      </c>
      <c r="C75" s="40"/>
      <c r="D75" s="40"/>
      <c r="E75" s="40"/>
      <c r="F75" s="40"/>
      <c r="G75" s="41"/>
      <c r="I75" s="59"/>
      <c r="J75" s="15"/>
      <c r="K75" s="414"/>
      <c r="L75" s="15"/>
      <c r="M75" s="43"/>
      <c r="O75" s="25"/>
      <c r="R75" s="15"/>
      <c r="S75" s="433">
        <f t="shared" si="2"/>
        <v>0</v>
      </c>
      <c r="T75" s="54"/>
      <c r="U75" s="26"/>
      <c r="V75" s="15"/>
      <c r="W75" s="43"/>
      <c r="Z75" s="60"/>
      <c r="AA75" s="45"/>
      <c r="AB75" s="45"/>
      <c r="AC75" s="46"/>
      <c r="AD75" s="15"/>
      <c r="AE75" s="60"/>
      <c r="AF75" s="45"/>
      <c r="AG75" s="45"/>
      <c r="AH75" s="46"/>
      <c r="AI75" s="15"/>
      <c r="AJ75" s="60"/>
      <c r="AK75" s="61"/>
      <c r="AL75" s="45"/>
      <c r="AM75" s="46"/>
    </row>
    <row r="76" spans="1:39" x14ac:dyDescent="0.25">
      <c r="B76" s="42"/>
      <c r="C76" s="15"/>
      <c r="D76" s="15"/>
      <c r="E76" s="15"/>
      <c r="F76" s="15"/>
      <c r="G76" s="43"/>
      <c r="I76" s="59"/>
      <c r="J76" s="15"/>
      <c r="K76" s="414"/>
      <c r="L76" s="15"/>
      <c r="M76" s="43"/>
      <c r="O76" s="25"/>
      <c r="R76" s="15"/>
      <c r="S76" s="433">
        <f t="shared" si="2"/>
        <v>0</v>
      </c>
      <c r="T76" s="54"/>
      <c r="U76" s="26"/>
      <c r="V76" s="15"/>
      <c r="W76" s="43"/>
    </row>
    <row r="77" spans="1:39" x14ac:dyDescent="0.25">
      <c r="B77" s="42"/>
      <c r="C77" s="15"/>
      <c r="D77" s="15"/>
      <c r="E77" s="15"/>
      <c r="F77" s="15"/>
      <c r="G77" s="43"/>
      <c r="I77" s="59"/>
      <c r="J77" s="15"/>
      <c r="K77" s="414"/>
      <c r="L77" s="15"/>
      <c r="M77" s="43"/>
      <c r="O77" s="25"/>
      <c r="R77" s="15"/>
      <c r="S77" s="433">
        <f t="shared" si="2"/>
        <v>0</v>
      </c>
      <c r="T77" s="54"/>
      <c r="U77" s="26"/>
      <c r="V77" s="15"/>
      <c r="W77" s="43"/>
    </row>
    <row r="78" spans="1:39" x14ac:dyDescent="0.25">
      <c r="B78" s="42"/>
      <c r="C78" s="15"/>
      <c r="D78" s="15"/>
      <c r="E78" s="15"/>
      <c r="F78" s="15"/>
      <c r="G78" s="43"/>
      <c r="I78" s="59"/>
      <c r="J78" s="15"/>
      <c r="K78" s="414"/>
      <c r="L78" s="15"/>
      <c r="M78" s="43"/>
      <c r="O78" s="59"/>
      <c r="P78" s="26"/>
      <c r="Q78" s="15"/>
      <c r="R78" s="15"/>
      <c r="S78" s="433">
        <f t="shared" si="2"/>
        <v>0</v>
      </c>
      <c r="T78" s="54"/>
      <c r="U78" s="26"/>
      <c r="V78" s="15"/>
      <c r="W78" s="43"/>
    </row>
    <row r="79" spans="1:39" x14ac:dyDescent="0.25">
      <c r="B79" s="42"/>
      <c r="C79" s="15"/>
      <c r="D79" s="15"/>
      <c r="E79" s="15"/>
      <c r="F79" s="15"/>
      <c r="G79" s="43"/>
      <c r="I79" s="59"/>
      <c r="J79" s="15"/>
      <c r="K79" s="414"/>
      <c r="L79" s="15"/>
      <c r="M79" s="43"/>
      <c r="O79" s="59"/>
      <c r="P79" s="26"/>
      <c r="Q79" s="15"/>
      <c r="R79" s="15"/>
      <c r="S79" s="42"/>
      <c r="T79" s="54"/>
      <c r="U79" s="26"/>
      <c r="V79" s="15"/>
      <c r="W79" s="43"/>
      <c r="Y79" s="1" t="s">
        <v>645</v>
      </c>
      <c r="Z79" s="58" t="str" cm="1">
        <f t="array" ref="Z79">IFERROR(_xlfn.CHOOSECOLS(_xlfn._xlws.FILTER('ShellCA (3)'!E5:AB24,('ShellCA (3)'!R5:R24&gt;0),""),15,16, 14,1),"")</f>
        <v/>
      </c>
      <c r="AA79" s="40"/>
      <c r="AB79" s="40"/>
      <c r="AC79" s="41"/>
      <c r="AE79" s="58" t="str" cm="1">
        <f t="array" ref="AE79">IFERROR(_xlfn.CHOOSECOLS(_xlfn._xlws.FILTER('ShellCA (3)'!E5:AB24,('ShellCA (3)'!U5:U24&gt;0),""),18,19,17,1),"")</f>
        <v/>
      </c>
      <c r="AF79" s="40"/>
      <c r="AG79" s="40"/>
      <c r="AH79" s="41"/>
      <c r="AJ79" s="58" t="str" cm="1">
        <f t="array" ref="AJ79">IFERROR(_xlfn.CHOOSECOLS(_xlfn._xlws.FILTER('ShellCA (3)'!E5:AB24,('ShellCA (3)'!X5:X24&gt;0),""),21,22,20,1),"")</f>
        <v/>
      </c>
      <c r="AK79" s="63"/>
      <c r="AL79" s="40"/>
      <c r="AM79" s="41"/>
    </row>
    <row r="80" spans="1:39" x14ac:dyDescent="0.25">
      <c r="B80" s="42"/>
      <c r="C80" s="15"/>
      <c r="D80" s="15"/>
      <c r="E80" s="15"/>
      <c r="F80" s="15"/>
      <c r="G80" s="43"/>
      <c r="I80" s="59"/>
      <c r="J80" s="15"/>
      <c r="K80" s="414"/>
      <c r="L80" s="15"/>
      <c r="M80" s="43"/>
      <c r="O80" s="59"/>
      <c r="P80" s="26"/>
      <c r="Q80" s="15"/>
      <c r="R80" s="15"/>
      <c r="S80" s="42"/>
      <c r="T80" s="54"/>
      <c r="U80" s="26"/>
      <c r="V80" s="15"/>
      <c r="W80" s="43"/>
      <c r="Z80" s="59"/>
      <c r="AA80" s="15"/>
      <c r="AB80" s="15"/>
      <c r="AC80" s="43"/>
      <c r="AE80" s="59"/>
      <c r="AF80" s="15"/>
      <c r="AG80" s="15"/>
      <c r="AH80" s="43"/>
      <c r="AJ80" s="59"/>
      <c r="AK80" s="26"/>
      <c r="AL80" s="15"/>
      <c r="AM80" s="43"/>
    </row>
    <row r="81" spans="2:43" x14ac:dyDescent="0.25">
      <c r="B81" s="42"/>
      <c r="C81" s="15"/>
      <c r="D81" s="15"/>
      <c r="E81" s="15"/>
      <c r="F81" s="15"/>
      <c r="G81" s="43"/>
      <c r="I81" s="59"/>
      <c r="J81" s="15"/>
      <c r="K81" s="414"/>
      <c r="L81" s="15"/>
      <c r="M81" s="43"/>
      <c r="O81" s="59"/>
      <c r="P81" s="26"/>
      <c r="Q81" s="15"/>
      <c r="R81" s="15"/>
      <c r="S81" s="42"/>
      <c r="T81" s="54"/>
      <c r="U81" s="26"/>
      <c r="V81" s="15"/>
      <c r="W81" s="43"/>
      <c r="Z81" s="59"/>
      <c r="AA81" s="15"/>
      <c r="AB81" s="15"/>
      <c r="AC81" s="43"/>
      <c r="AE81" s="59"/>
      <c r="AF81" s="15"/>
      <c r="AG81" s="15"/>
      <c r="AH81" s="43"/>
      <c r="AJ81" s="59"/>
      <c r="AK81" s="26"/>
      <c r="AL81" s="15"/>
      <c r="AM81" s="43"/>
    </row>
    <row r="82" spans="2:43" x14ac:dyDescent="0.25">
      <c r="B82" s="42"/>
      <c r="C82" s="15"/>
      <c r="D82" s="15"/>
      <c r="E82" s="15"/>
      <c r="F82" s="15"/>
      <c r="G82" s="43"/>
      <c r="I82" s="59"/>
      <c r="J82" s="15"/>
      <c r="K82" s="414"/>
      <c r="L82" s="15"/>
      <c r="M82" s="43"/>
      <c r="O82" s="59"/>
      <c r="P82" s="26"/>
      <c r="Q82" s="15"/>
      <c r="R82" s="15"/>
      <c r="S82" s="42"/>
      <c r="T82" s="54"/>
      <c r="U82" s="26"/>
      <c r="V82" s="15"/>
      <c r="W82" s="43"/>
      <c r="Z82" s="59"/>
      <c r="AA82" s="15"/>
      <c r="AB82" s="15"/>
      <c r="AC82" s="43"/>
      <c r="AE82" s="59"/>
      <c r="AF82" s="15"/>
      <c r="AG82" s="15"/>
      <c r="AH82" s="43"/>
      <c r="AJ82" s="59"/>
      <c r="AK82" s="26"/>
      <c r="AL82" s="15"/>
      <c r="AM82" s="43"/>
    </row>
    <row r="83" spans="2:43" x14ac:dyDescent="0.25">
      <c r="B83" s="42"/>
      <c r="C83" s="15"/>
      <c r="D83" s="15"/>
      <c r="E83" s="15"/>
      <c r="F83" s="15"/>
      <c r="G83" s="43"/>
      <c r="I83" s="59"/>
      <c r="J83" s="15"/>
      <c r="K83" s="414"/>
      <c r="L83" s="15"/>
      <c r="M83" s="43"/>
      <c r="O83" s="59"/>
      <c r="P83" s="26"/>
      <c r="Q83" s="15"/>
      <c r="R83" s="15"/>
      <c r="S83" s="42"/>
      <c r="T83" s="54"/>
      <c r="U83" s="26"/>
      <c r="V83" s="15"/>
      <c r="W83" s="43"/>
      <c r="Z83" s="59"/>
      <c r="AA83" s="15"/>
      <c r="AB83" s="15"/>
      <c r="AC83" s="43"/>
      <c r="AE83" s="59"/>
      <c r="AF83" s="15"/>
      <c r="AG83" s="15"/>
      <c r="AH83" s="43"/>
      <c r="AJ83" s="59"/>
      <c r="AK83" s="26"/>
      <c r="AL83" s="15"/>
      <c r="AM83" s="43"/>
    </row>
    <row r="84" spans="2:43" x14ac:dyDescent="0.25">
      <c r="B84" s="42"/>
      <c r="C84" s="15"/>
      <c r="D84" s="15"/>
      <c r="E84" s="15"/>
      <c r="F84" s="15"/>
      <c r="G84" s="43"/>
      <c r="I84" s="59"/>
      <c r="J84" s="15"/>
      <c r="K84" s="414"/>
      <c r="L84" s="15"/>
      <c r="M84" s="43"/>
      <c r="O84" s="59"/>
      <c r="P84" s="26"/>
      <c r="Q84" s="15"/>
      <c r="R84" s="15"/>
      <c r="S84" s="42"/>
      <c r="T84" s="54"/>
      <c r="U84" s="26"/>
      <c r="V84" s="15"/>
      <c r="W84" s="43"/>
      <c r="Z84" s="59"/>
      <c r="AA84" s="15"/>
      <c r="AB84" s="15"/>
      <c r="AC84" s="43"/>
      <c r="AE84" s="59"/>
      <c r="AF84" s="15"/>
      <c r="AG84" s="15"/>
      <c r="AH84" s="43"/>
      <c r="AJ84" s="59"/>
      <c r="AK84" s="26"/>
      <c r="AL84" s="15"/>
      <c r="AM84" s="43"/>
    </row>
    <row r="85" spans="2:43" x14ac:dyDescent="0.25">
      <c r="B85" s="42"/>
      <c r="C85" s="15"/>
      <c r="D85" s="15"/>
      <c r="E85" s="15"/>
      <c r="F85" s="15"/>
      <c r="G85" s="43"/>
      <c r="I85" s="59"/>
      <c r="J85" s="15"/>
      <c r="K85" s="414"/>
      <c r="L85" s="15"/>
      <c r="M85" s="43"/>
      <c r="O85" s="59"/>
      <c r="P85" s="26"/>
      <c r="Q85" s="15"/>
      <c r="R85" s="15"/>
      <c r="S85" s="42"/>
      <c r="T85" s="54"/>
      <c r="U85" s="26"/>
      <c r="V85" s="15"/>
      <c r="W85" s="43"/>
      <c r="Z85" s="59"/>
      <c r="AA85" s="15"/>
      <c r="AB85" s="15"/>
      <c r="AC85" s="43"/>
      <c r="AE85" s="59"/>
      <c r="AF85" s="15"/>
      <c r="AG85" s="15"/>
      <c r="AH85" s="43"/>
      <c r="AJ85" s="59"/>
      <c r="AK85" s="26"/>
      <c r="AL85" s="15"/>
      <c r="AM85" s="43"/>
      <c r="AQ85" s="57"/>
    </row>
    <row r="86" spans="2:43" x14ac:dyDescent="0.25">
      <c r="B86" s="42"/>
      <c r="C86" s="15"/>
      <c r="D86" s="15"/>
      <c r="E86" s="15"/>
      <c r="F86" s="15"/>
      <c r="G86" s="43"/>
      <c r="I86" s="59"/>
      <c r="J86" s="15"/>
      <c r="K86" s="414"/>
      <c r="L86" s="15"/>
      <c r="M86" s="43"/>
      <c r="O86" s="59"/>
      <c r="P86" s="26"/>
      <c r="Q86" s="15"/>
      <c r="R86" s="15"/>
      <c r="S86" s="42"/>
      <c r="T86" s="54"/>
      <c r="U86" s="26"/>
      <c r="V86" s="15"/>
      <c r="W86" s="43"/>
      <c r="Z86" s="59"/>
      <c r="AA86" s="15"/>
      <c r="AB86" s="15"/>
      <c r="AC86" s="43"/>
      <c r="AE86" s="59"/>
      <c r="AF86" s="15"/>
      <c r="AG86" s="15"/>
      <c r="AH86" s="43"/>
      <c r="AJ86" s="59"/>
      <c r="AK86" s="26"/>
      <c r="AL86" s="15"/>
      <c r="AM86" s="43"/>
    </row>
    <row r="87" spans="2:43" x14ac:dyDescent="0.25">
      <c r="B87" s="42"/>
      <c r="C87" s="15"/>
      <c r="D87" s="15"/>
      <c r="E87" s="15"/>
      <c r="F87" s="15"/>
      <c r="G87" s="43"/>
      <c r="I87" s="59"/>
      <c r="J87" s="15"/>
      <c r="K87" s="414"/>
      <c r="L87" s="15"/>
      <c r="M87" s="43"/>
      <c r="O87" s="59"/>
      <c r="P87" s="26"/>
      <c r="Q87" s="15"/>
      <c r="R87" s="15"/>
      <c r="S87" s="42"/>
      <c r="T87" s="54"/>
      <c r="U87" s="26"/>
      <c r="V87" s="15"/>
      <c r="W87" s="43"/>
      <c r="Z87" s="59"/>
      <c r="AA87" s="15"/>
      <c r="AB87" s="15"/>
      <c r="AC87" s="43"/>
      <c r="AE87" s="59"/>
      <c r="AF87" s="15"/>
      <c r="AG87" s="15"/>
      <c r="AH87" s="43"/>
      <c r="AJ87" s="59"/>
      <c r="AK87" s="26"/>
      <c r="AL87" s="15"/>
      <c r="AM87" s="43"/>
    </row>
    <row r="88" spans="2:43" x14ac:dyDescent="0.25">
      <c r="B88" s="42"/>
      <c r="C88" s="15"/>
      <c r="D88" s="15"/>
      <c r="E88" s="15"/>
      <c r="F88" s="15"/>
      <c r="G88" s="43"/>
      <c r="I88" s="59"/>
      <c r="J88" s="15"/>
      <c r="K88" s="414"/>
      <c r="L88" s="15"/>
      <c r="M88" s="43"/>
      <c r="O88" s="59"/>
      <c r="P88" s="26"/>
      <c r="Q88" s="15"/>
      <c r="R88" s="15"/>
      <c r="S88" s="42"/>
      <c r="T88" s="54"/>
      <c r="U88" s="26"/>
      <c r="V88" s="15"/>
      <c r="W88" s="43"/>
      <c r="Z88" s="59"/>
      <c r="AA88" s="15"/>
      <c r="AB88" s="15"/>
      <c r="AC88" s="43"/>
      <c r="AE88" s="59"/>
      <c r="AF88" s="15"/>
      <c r="AG88" s="15"/>
      <c r="AH88" s="43"/>
      <c r="AJ88" s="59"/>
      <c r="AK88" s="26"/>
      <c r="AL88" s="15"/>
      <c r="AM88" s="43"/>
    </row>
    <row r="89" spans="2:43" x14ac:dyDescent="0.25">
      <c r="B89" s="42"/>
      <c r="C89" s="15"/>
      <c r="D89" s="15"/>
      <c r="E89" s="15"/>
      <c r="F89" s="15"/>
      <c r="G89" s="43"/>
      <c r="I89" s="59"/>
      <c r="J89" s="15"/>
      <c r="K89" s="414"/>
      <c r="L89" s="15"/>
      <c r="M89" s="43"/>
      <c r="O89" s="59"/>
      <c r="P89" s="26"/>
      <c r="Q89" s="15"/>
      <c r="R89" s="15"/>
      <c r="S89" s="42"/>
      <c r="T89" s="54"/>
      <c r="U89" s="26"/>
      <c r="V89" s="15"/>
      <c r="W89" s="43"/>
      <c r="Z89" s="59"/>
      <c r="AA89" s="15"/>
      <c r="AB89" s="15"/>
      <c r="AC89" s="43"/>
      <c r="AE89" s="59"/>
      <c r="AF89" s="15"/>
      <c r="AG89" s="15"/>
      <c r="AH89" s="43"/>
      <c r="AJ89" s="59"/>
      <c r="AK89" s="26"/>
      <c r="AL89" s="15"/>
      <c r="AM89" s="43"/>
    </row>
    <row r="90" spans="2:43" x14ac:dyDescent="0.25">
      <c r="B90" s="42"/>
      <c r="C90" s="15"/>
      <c r="D90" s="15"/>
      <c r="E90" s="15"/>
      <c r="F90" s="15"/>
      <c r="G90" s="43"/>
      <c r="I90" s="59"/>
      <c r="J90" s="15"/>
      <c r="K90" s="414"/>
      <c r="L90" s="15"/>
      <c r="M90" s="43"/>
      <c r="O90" s="59"/>
      <c r="P90" s="26"/>
      <c r="Q90" s="15"/>
      <c r="R90" s="15"/>
      <c r="S90" s="42"/>
      <c r="T90" s="54"/>
      <c r="U90" s="26"/>
      <c r="V90" s="15"/>
      <c r="W90" s="43"/>
      <c r="Z90" s="59"/>
      <c r="AA90" s="15"/>
      <c r="AB90" s="15"/>
      <c r="AC90" s="43"/>
      <c r="AE90" s="59"/>
      <c r="AF90" s="15"/>
      <c r="AG90" s="15"/>
      <c r="AH90" s="43"/>
      <c r="AJ90" s="59"/>
      <c r="AK90" s="26"/>
      <c r="AL90" s="15"/>
      <c r="AM90" s="43"/>
    </row>
    <row r="91" spans="2:43" x14ac:dyDescent="0.25">
      <c r="B91" s="42"/>
      <c r="C91" s="15"/>
      <c r="D91" s="15"/>
      <c r="E91" s="15"/>
      <c r="F91" s="15"/>
      <c r="G91" s="43"/>
      <c r="I91" s="59"/>
      <c r="J91" s="15"/>
      <c r="K91" s="414"/>
      <c r="L91" s="15"/>
      <c r="M91" s="43"/>
      <c r="O91" s="59"/>
      <c r="P91" s="26"/>
      <c r="Q91" s="15"/>
      <c r="R91" s="15"/>
      <c r="S91" s="42"/>
      <c r="T91" s="54"/>
      <c r="U91" s="26"/>
      <c r="V91" s="15"/>
      <c r="W91" s="43"/>
      <c r="Z91" s="59"/>
      <c r="AA91" s="15"/>
      <c r="AB91" s="15"/>
      <c r="AC91" s="43"/>
      <c r="AE91" s="59"/>
      <c r="AF91" s="15"/>
      <c r="AG91" s="15"/>
      <c r="AH91" s="43"/>
      <c r="AJ91" s="59"/>
      <c r="AK91" s="26"/>
      <c r="AL91" s="15"/>
      <c r="AM91" s="43"/>
    </row>
    <row r="92" spans="2:43" x14ac:dyDescent="0.25">
      <c r="B92" s="42"/>
      <c r="C92" s="15"/>
      <c r="D92" s="15"/>
      <c r="E92" s="15"/>
      <c r="F92" s="15"/>
      <c r="G92" s="43"/>
      <c r="I92" s="59"/>
      <c r="J92" s="15"/>
      <c r="K92" s="414"/>
      <c r="L92" s="15"/>
      <c r="M92" s="43"/>
      <c r="O92" s="59"/>
      <c r="P92" s="26"/>
      <c r="Q92" s="15"/>
      <c r="R92" s="15"/>
      <c r="S92" s="42"/>
      <c r="T92" s="54"/>
      <c r="U92" s="26"/>
      <c r="V92" s="15"/>
      <c r="W92" s="43"/>
      <c r="Z92" s="59"/>
      <c r="AA92" s="15"/>
      <c r="AB92" s="15"/>
      <c r="AC92" s="43"/>
      <c r="AE92" s="59"/>
      <c r="AF92" s="15"/>
      <c r="AG92" s="15"/>
      <c r="AH92" s="43"/>
      <c r="AJ92" s="59"/>
      <c r="AK92" s="26"/>
      <c r="AL92" s="15"/>
      <c r="AM92" s="43"/>
    </row>
    <row r="93" spans="2:43" x14ac:dyDescent="0.25">
      <c r="B93" s="42"/>
      <c r="C93" s="15"/>
      <c r="D93" s="15"/>
      <c r="E93" s="15"/>
      <c r="F93" s="15"/>
      <c r="G93" s="43"/>
      <c r="I93" s="59"/>
      <c r="J93" s="15"/>
      <c r="K93" s="414"/>
      <c r="L93" s="15"/>
      <c r="M93" s="43"/>
      <c r="O93" s="59"/>
      <c r="P93" s="26"/>
      <c r="Q93" s="15"/>
      <c r="R93" s="15"/>
      <c r="S93" s="42"/>
      <c r="T93" s="54"/>
      <c r="U93" s="26"/>
      <c r="V93" s="15"/>
      <c r="W93" s="43"/>
      <c r="Z93" s="59"/>
      <c r="AA93" s="15"/>
      <c r="AB93" s="15"/>
      <c r="AC93" s="43"/>
      <c r="AE93" s="59"/>
      <c r="AF93" s="15"/>
      <c r="AG93" s="15"/>
      <c r="AH93" s="43"/>
      <c r="AJ93" s="59"/>
      <c r="AK93" s="26"/>
      <c r="AL93" s="15"/>
      <c r="AM93" s="43"/>
    </row>
    <row r="94" spans="2:43" x14ac:dyDescent="0.25">
      <c r="B94" s="42"/>
      <c r="C94" s="15"/>
      <c r="D94" s="15"/>
      <c r="E94" s="15"/>
      <c r="F94" s="15"/>
      <c r="G94" s="43"/>
      <c r="I94" s="59"/>
      <c r="J94" s="15"/>
      <c r="K94" s="414"/>
      <c r="L94" s="15"/>
      <c r="M94" s="43"/>
      <c r="O94" s="59"/>
      <c r="P94" s="26"/>
      <c r="Q94" s="15"/>
      <c r="R94" s="15"/>
      <c r="S94" s="42"/>
      <c r="T94" s="54"/>
      <c r="U94" s="26"/>
      <c r="V94" s="15"/>
      <c r="W94" s="43"/>
      <c r="Z94" s="59"/>
      <c r="AA94" s="15"/>
      <c r="AB94" s="15"/>
      <c r="AC94" s="43"/>
      <c r="AE94" s="59"/>
      <c r="AF94" s="15"/>
      <c r="AG94" s="15"/>
      <c r="AH94" s="43"/>
      <c r="AJ94" s="59"/>
      <c r="AK94" s="26"/>
      <c r="AL94" s="15"/>
      <c r="AM94" s="43"/>
    </row>
    <row r="95" spans="2:43" x14ac:dyDescent="0.25">
      <c r="B95" s="42"/>
      <c r="C95" s="15"/>
      <c r="D95" s="15"/>
      <c r="E95" s="15"/>
      <c r="F95" s="15"/>
      <c r="G95" s="43"/>
      <c r="I95" s="59"/>
      <c r="J95" s="15"/>
      <c r="K95" s="414"/>
      <c r="L95" s="15"/>
      <c r="M95" s="43"/>
      <c r="O95" s="59"/>
      <c r="P95" s="26"/>
      <c r="Q95" s="15"/>
      <c r="R95" s="15"/>
      <c r="S95" s="42"/>
      <c r="T95" s="54"/>
      <c r="U95" s="26"/>
      <c r="V95" s="15"/>
      <c r="W95" s="43"/>
      <c r="Z95" s="59"/>
      <c r="AA95" s="15"/>
      <c r="AB95" s="15"/>
      <c r="AC95" s="43"/>
      <c r="AE95" s="59"/>
      <c r="AF95" s="15"/>
      <c r="AG95" s="15"/>
      <c r="AH95" s="43"/>
      <c r="AJ95" s="59"/>
      <c r="AK95" s="26"/>
      <c r="AL95" s="15"/>
      <c r="AM95" s="43"/>
    </row>
    <row r="96" spans="2:43" x14ac:dyDescent="0.25">
      <c r="B96" s="42"/>
      <c r="C96" s="15"/>
      <c r="D96" s="15"/>
      <c r="E96" s="15"/>
      <c r="F96" s="15"/>
      <c r="G96" s="43"/>
      <c r="I96" s="59"/>
      <c r="J96" s="15"/>
      <c r="K96" s="414"/>
      <c r="L96" s="15"/>
      <c r="M96" s="43"/>
      <c r="O96" s="59"/>
      <c r="P96" s="26"/>
      <c r="Q96" s="15"/>
      <c r="R96" s="15"/>
      <c r="S96" s="42"/>
      <c r="T96" s="54"/>
      <c r="U96" s="26"/>
      <c r="V96" s="15"/>
      <c r="W96" s="43"/>
      <c r="Z96" s="59"/>
      <c r="AA96" s="15"/>
      <c r="AB96" s="15"/>
      <c r="AC96" s="43"/>
      <c r="AE96" s="59"/>
      <c r="AF96" s="15"/>
      <c r="AG96" s="15"/>
      <c r="AH96" s="43"/>
      <c r="AJ96" s="59"/>
      <c r="AK96" s="26"/>
      <c r="AL96" s="15"/>
      <c r="AM96" s="43"/>
    </row>
    <row r="97" spans="2:39" x14ac:dyDescent="0.25">
      <c r="B97" s="42"/>
      <c r="C97" s="15"/>
      <c r="D97" s="15"/>
      <c r="E97" s="15"/>
      <c r="F97" s="15"/>
      <c r="G97" s="43"/>
      <c r="I97" s="59"/>
      <c r="J97" s="15"/>
      <c r="K97" s="414"/>
      <c r="L97" s="15"/>
      <c r="M97" s="43"/>
      <c r="O97" s="59"/>
      <c r="P97" s="26"/>
      <c r="Q97" s="15"/>
      <c r="R97" s="15"/>
      <c r="S97" s="42"/>
      <c r="T97" s="54"/>
      <c r="U97" s="26"/>
      <c r="V97" s="15"/>
      <c r="W97" s="43"/>
      <c r="Z97" s="59"/>
      <c r="AA97" s="15"/>
      <c r="AB97" s="15"/>
      <c r="AC97" s="43"/>
      <c r="AE97" s="59"/>
      <c r="AF97" s="15"/>
      <c r="AG97" s="15"/>
      <c r="AH97" s="43"/>
      <c r="AJ97" s="59"/>
      <c r="AK97" s="26"/>
      <c r="AL97" s="15"/>
      <c r="AM97" s="43"/>
    </row>
    <row r="98" spans="2:39" x14ac:dyDescent="0.25">
      <c r="B98" s="42"/>
      <c r="C98" s="15"/>
      <c r="D98" s="15"/>
      <c r="E98" s="15"/>
      <c r="F98" s="15"/>
      <c r="G98" s="43"/>
      <c r="I98" s="59"/>
      <c r="J98" s="15"/>
      <c r="K98" s="414"/>
      <c r="L98" s="15"/>
      <c r="M98" s="43"/>
      <c r="O98" s="59"/>
      <c r="P98" s="26"/>
      <c r="Q98" s="15"/>
      <c r="R98" s="15"/>
      <c r="S98" s="42"/>
      <c r="T98" s="54"/>
      <c r="U98" s="26"/>
      <c r="V98" s="15"/>
      <c r="W98" s="43"/>
      <c r="Z98" s="60"/>
      <c r="AA98" s="45"/>
      <c r="AB98" s="45"/>
      <c r="AC98" s="46"/>
      <c r="AE98" s="60"/>
      <c r="AF98" s="45"/>
      <c r="AG98" s="45"/>
      <c r="AH98" s="46"/>
      <c r="AJ98" s="60"/>
      <c r="AK98" s="61"/>
      <c r="AL98" s="45"/>
      <c r="AM98" s="46"/>
    </row>
    <row r="99" spans="2:39" x14ac:dyDescent="0.25">
      <c r="B99" s="42"/>
      <c r="C99" s="15"/>
      <c r="D99" s="15"/>
      <c r="E99" s="15"/>
      <c r="F99" s="15"/>
      <c r="G99" s="43"/>
      <c r="I99" s="59"/>
      <c r="J99" s="15"/>
      <c r="K99" s="414"/>
      <c r="L99" s="15"/>
      <c r="M99" s="43"/>
      <c r="O99" s="59"/>
      <c r="P99" s="26"/>
      <c r="Q99" s="15"/>
      <c r="R99" s="15"/>
      <c r="S99" s="42"/>
      <c r="T99" s="54"/>
      <c r="U99" s="26"/>
      <c r="V99" s="15"/>
      <c r="W99" s="43"/>
    </row>
    <row r="100" spans="2:39" x14ac:dyDescent="0.25">
      <c r="B100" s="42"/>
      <c r="C100" s="15"/>
      <c r="D100" s="15"/>
      <c r="E100" s="15"/>
      <c r="F100" s="15"/>
      <c r="G100" s="43"/>
      <c r="I100" s="60"/>
      <c r="J100" s="45"/>
      <c r="K100" s="427"/>
      <c r="L100" s="45"/>
      <c r="M100" s="46"/>
      <c r="O100" s="59"/>
      <c r="P100" s="26"/>
      <c r="Q100" s="15"/>
      <c r="R100" s="15"/>
      <c r="S100" s="42"/>
      <c r="T100" s="54"/>
      <c r="U100" s="26"/>
      <c r="V100" s="15"/>
      <c r="W100" s="43"/>
    </row>
    <row r="101" spans="2:39" x14ac:dyDescent="0.25">
      <c r="B101" s="42"/>
      <c r="C101" s="15"/>
      <c r="D101" s="15"/>
      <c r="E101" s="15"/>
      <c r="F101" s="15"/>
      <c r="G101" s="43"/>
      <c r="O101" s="59"/>
      <c r="P101" s="26"/>
      <c r="Q101" s="15"/>
      <c r="R101" s="15"/>
      <c r="S101" s="42"/>
      <c r="T101" s="54"/>
      <c r="U101" s="26"/>
      <c r="V101" s="15"/>
      <c r="W101" s="43"/>
      <c r="Y101" s="1" t="s">
        <v>646</v>
      </c>
      <c r="Z101" s="58" t="str" cm="1">
        <f t="array" ref="Z101">IFERROR(_xlfn.CHOOSECOLS(_xlfn._xlws.FILTER('ShellCA (4)'!E5:AB13,('ShellCA (4)'!R5:R13&gt;0),""),15,16, 14,1),"")</f>
        <v/>
      </c>
      <c r="AA101" s="40"/>
      <c r="AB101" s="40"/>
      <c r="AC101" s="41"/>
      <c r="AE101" s="58" t="str" cm="1">
        <f t="array" ref="AE101">IFERROR(_xlfn.CHOOSECOLS(_xlfn._xlws.FILTER('ShellCA (4)'!E5:AB13,('ShellCA (4)'!U5:U13&gt;0),""),18,19,17,1),"")</f>
        <v/>
      </c>
      <c r="AF101" s="40"/>
      <c r="AG101" s="40"/>
      <c r="AH101" s="41"/>
      <c r="AJ101" s="58" t="str" cm="1">
        <f t="array" ref="AJ101">IFERROR(_xlfn.CHOOSECOLS(_xlfn._xlws.FILTER('ShellCA (4)'!E5:AB13,('ShellCA (4)'!X5:X13&gt;0),""),21,22,20,1),"")</f>
        <v/>
      </c>
      <c r="AK101" s="63"/>
      <c r="AL101" s="40"/>
      <c r="AM101" s="41"/>
    </row>
    <row r="102" spans="2:39" x14ac:dyDescent="0.25">
      <c r="B102" s="42"/>
      <c r="C102" s="15"/>
      <c r="D102" s="15"/>
      <c r="E102" s="15"/>
      <c r="F102" s="15"/>
      <c r="G102" s="43"/>
      <c r="O102" s="59"/>
      <c r="P102" s="26"/>
      <c r="Q102" s="15"/>
      <c r="R102" s="15"/>
      <c r="S102" s="42"/>
      <c r="T102" s="54"/>
      <c r="U102" s="26"/>
      <c r="V102" s="15"/>
      <c r="W102" s="43"/>
      <c r="Z102" s="59"/>
      <c r="AA102" s="15"/>
      <c r="AB102" s="15"/>
      <c r="AC102" s="43"/>
      <c r="AE102" s="59"/>
      <c r="AF102" s="15"/>
      <c r="AG102" s="15"/>
      <c r="AH102" s="43"/>
      <c r="AJ102" s="59"/>
      <c r="AK102" s="26"/>
      <c r="AL102" s="15"/>
      <c r="AM102" s="43"/>
    </row>
    <row r="103" spans="2:39" x14ac:dyDescent="0.25">
      <c r="B103" s="42"/>
      <c r="C103" s="15"/>
      <c r="D103" s="15"/>
      <c r="E103" s="15"/>
      <c r="F103" s="15"/>
      <c r="G103" s="43"/>
      <c r="O103" s="59"/>
      <c r="P103" s="26"/>
      <c r="Q103" s="15"/>
      <c r="R103" s="15"/>
      <c r="S103" s="42"/>
      <c r="T103" s="54"/>
      <c r="U103" s="26"/>
      <c r="V103" s="15"/>
      <c r="W103" s="43"/>
      <c r="Z103" s="59"/>
      <c r="AA103" s="15"/>
      <c r="AB103" s="15"/>
      <c r="AC103" s="43"/>
      <c r="AE103" s="59"/>
      <c r="AF103" s="15"/>
      <c r="AG103" s="15"/>
      <c r="AH103" s="43"/>
      <c r="AJ103" s="59"/>
      <c r="AK103" s="26"/>
      <c r="AL103" s="15"/>
      <c r="AM103" s="43"/>
    </row>
    <row r="104" spans="2:39" x14ac:dyDescent="0.25">
      <c r="B104" s="42"/>
      <c r="C104" s="15"/>
      <c r="D104" s="15"/>
      <c r="E104" s="15"/>
      <c r="F104" s="15"/>
      <c r="G104" s="43"/>
      <c r="O104" s="59"/>
      <c r="P104" s="26"/>
      <c r="Q104" s="15"/>
      <c r="R104" s="15"/>
      <c r="S104" s="42"/>
      <c r="T104" s="54"/>
      <c r="U104" s="26"/>
      <c r="V104" s="15"/>
      <c r="W104" s="43"/>
      <c r="Z104" s="59"/>
      <c r="AA104" s="15"/>
      <c r="AB104" s="15"/>
      <c r="AC104" s="43"/>
      <c r="AE104" s="59"/>
      <c r="AF104" s="15"/>
      <c r="AG104" s="15"/>
      <c r="AH104" s="43"/>
      <c r="AJ104" s="59"/>
      <c r="AK104" s="26"/>
      <c r="AL104" s="15"/>
      <c r="AM104" s="43"/>
    </row>
    <row r="105" spans="2:39" x14ac:dyDescent="0.25">
      <c r="B105" s="42"/>
      <c r="C105" s="15"/>
      <c r="D105" s="15"/>
      <c r="E105" s="15"/>
      <c r="F105" s="15"/>
      <c r="G105" s="43"/>
      <c r="O105" s="59"/>
      <c r="P105" s="26"/>
      <c r="Q105" s="15"/>
      <c r="R105" s="15"/>
      <c r="S105" s="42"/>
      <c r="T105" s="54"/>
      <c r="U105" s="26"/>
      <c r="V105" s="15"/>
      <c r="W105" s="43"/>
      <c r="Z105" s="59"/>
      <c r="AA105" s="15"/>
      <c r="AB105" s="15"/>
      <c r="AC105" s="43"/>
      <c r="AE105" s="59"/>
      <c r="AF105" s="15"/>
      <c r="AG105" s="15"/>
      <c r="AH105" s="43"/>
      <c r="AJ105" s="59"/>
      <c r="AK105" s="26"/>
      <c r="AL105" s="15"/>
      <c r="AM105" s="43"/>
    </row>
    <row r="106" spans="2:39" x14ac:dyDescent="0.25">
      <c r="B106" s="42"/>
      <c r="C106" s="15"/>
      <c r="D106" s="15"/>
      <c r="E106" s="15"/>
      <c r="F106" s="15"/>
      <c r="G106" s="43"/>
      <c r="O106" s="59"/>
      <c r="P106" s="26"/>
      <c r="Q106" s="15"/>
      <c r="R106" s="15"/>
      <c r="S106" s="42"/>
      <c r="T106" s="54"/>
      <c r="U106" s="26"/>
      <c r="V106" s="15"/>
      <c r="W106" s="43"/>
      <c r="Z106" s="59"/>
      <c r="AA106" s="15"/>
      <c r="AB106" s="15"/>
      <c r="AC106" s="43"/>
      <c r="AE106" s="59"/>
      <c r="AF106" s="15"/>
      <c r="AG106" s="15"/>
      <c r="AH106" s="43"/>
      <c r="AJ106" s="59"/>
      <c r="AK106" s="26"/>
      <c r="AL106" s="15"/>
      <c r="AM106" s="43"/>
    </row>
    <row r="107" spans="2:39" x14ac:dyDescent="0.25">
      <c r="B107" s="42"/>
      <c r="C107" s="15"/>
      <c r="D107" s="15"/>
      <c r="E107" s="15"/>
      <c r="F107" s="15"/>
      <c r="G107" s="43"/>
      <c r="O107" s="59"/>
      <c r="P107" s="26"/>
      <c r="Q107" s="15"/>
      <c r="R107" s="15"/>
      <c r="S107" s="42"/>
      <c r="T107" s="54"/>
      <c r="U107" s="26"/>
      <c r="V107" s="15"/>
      <c r="W107" s="43"/>
      <c r="Z107" s="59"/>
      <c r="AA107" s="15"/>
      <c r="AB107" s="15"/>
      <c r="AC107" s="43"/>
      <c r="AE107" s="59"/>
      <c r="AF107" s="15"/>
      <c r="AG107" s="15"/>
      <c r="AH107" s="43"/>
      <c r="AJ107" s="59"/>
      <c r="AK107" s="26"/>
      <c r="AL107" s="15"/>
      <c r="AM107" s="43"/>
    </row>
    <row r="108" spans="2:39" x14ac:dyDescent="0.25">
      <c r="B108" s="42"/>
      <c r="C108" s="15"/>
      <c r="D108" s="15"/>
      <c r="E108" s="15"/>
      <c r="F108" s="15"/>
      <c r="G108" s="43"/>
      <c r="O108" s="59"/>
      <c r="P108" s="26"/>
      <c r="Q108" s="15"/>
      <c r="R108" s="15"/>
      <c r="S108" s="42"/>
      <c r="T108" s="54"/>
      <c r="U108" s="26"/>
      <c r="V108" s="15"/>
      <c r="W108" s="43"/>
      <c r="Z108" s="59"/>
      <c r="AA108" s="15"/>
      <c r="AB108" s="15"/>
      <c r="AC108" s="43"/>
      <c r="AE108" s="59"/>
      <c r="AF108" s="15"/>
      <c r="AG108" s="15"/>
      <c r="AH108" s="43"/>
      <c r="AJ108" s="59"/>
      <c r="AK108" s="26"/>
      <c r="AL108" s="15"/>
      <c r="AM108" s="43"/>
    </row>
    <row r="109" spans="2:39" x14ac:dyDescent="0.25">
      <c r="B109" s="42"/>
      <c r="C109" s="15"/>
      <c r="D109" s="15"/>
      <c r="E109" s="15"/>
      <c r="F109" s="15"/>
      <c r="G109" s="43"/>
      <c r="O109" s="59"/>
      <c r="P109" s="26"/>
      <c r="Q109" s="15"/>
      <c r="R109" s="15"/>
      <c r="S109" s="42"/>
      <c r="T109" s="54"/>
      <c r="U109" s="26"/>
      <c r="V109" s="15"/>
      <c r="W109" s="43"/>
      <c r="Z109" s="60"/>
      <c r="AA109" s="45"/>
      <c r="AB109" s="45"/>
      <c r="AC109" s="46"/>
      <c r="AE109" s="60"/>
      <c r="AF109" s="45"/>
      <c r="AG109" s="45"/>
      <c r="AH109" s="46"/>
      <c r="AJ109" s="60"/>
      <c r="AK109" s="61"/>
      <c r="AL109" s="45"/>
      <c r="AM109" s="46"/>
    </row>
    <row r="110" spans="2:39" x14ac:dyDescent="0.25">
      <c r="B110" s="42"/>
      <c r="C110" s="15"/>
      <c r="D110" s="15"/>
      <c r="E110" s="15"/>
      <c r="F110" s="15"/>
      <c r="G110" s="43"/>
      <c r="O110" s="59"/>
      <c r="P110" s="26"/>
      <c r="Q110" s="15"/>
      <c r="R110" s="15"/>
      <c r="S110" s="42"/>
      <c r="T110" s="54"/>
      <c r="U110" s="26"/>
      <c r="V110" s="15"/>
      <c r="W110" s="43"/>
    </row>
    <row r="111" spans="2:39" x14ac:dyDescent="0.25">
      <c r="B111" s="42"/>
      <c r="C111" s="15"/>
      <c r="D111" s="15"/>
      <c r="E111" s="15"/>
      <c r="F111" s="15"/>
      <c r="G111" s="43"/>
      <c r="O111" s="59"/>
      <c r="P111" s="26"/>
      <c r="Q111" s="15"/>
      <c r="R111" s="15"/>
      <c r="S111" s="42"/>
      <c r="T111" s="54"/>
      <c r="U111" s="26"/>
      <c r="V111" s="15"/>
      <c r="W111" s="43"/>
    </row>
    <row r="112" spans="2:39" x14ac:dyDescent="0.25">
      <c r="B112" s="42"/>
      <c r="C112" s="15"/>
      <c r="D112" s="15"/>
      <c r="E112" s="15"/>
      <c r="F112" s="15"/>
      <c r="G112" s="43"/>
      <c r="O112" s="59"/>
      <c r="P112" s="26"/>
      <c r="Q112" s="15"/>
      <c r="R112" s="15"/>
      <c r="S112" s="42"/>
      <c r="T112" s="54"/>
      <c r="U112" s="26"/>
      <c r="V112" s="15"/>
      <c r="W112" s="43"/>
    </row>
    <row r="113" spans="1:23" x14ac:dyDescent="0.25">
      <c r="B113" s="42"/>
      <c r="C113" s="15"/>
      <c r="D113" s="15"/>
      <c r="E113" s="15"/>
      <c r="F113" s="15"/>
      <c r="G113" s="43"/>
      <c r="O113" s="59"/>
      <c r="P113" s="26"/>
      <c r="Q113" s="15"/>
      <c r="R113" s="15"/>
      <c r="S113" s="42"/>
      <c r="T113" s="54"/>
      <c r="U113" s="26"/>
      <c r="V113" s="15"/>
      <c r="W113" s="43"/>
    </row>
    <row r="114" spans="1:23" x14ac:dyDescent="0.25">
      <c r="B114" s="42"/>
      <c r="C114" s="15"/>
      <c r="D114" s="15"/>
      <c r="E114" s="15"/>
      <c r="F114" s="15"/>
      <c r="G114" s="43"/>
      <c r="O114" s="59"/>
      <c r="P114" s="26"/>
      <c r="Q114" s="15"/>
      <c r="R114" s="15"/>
      <c r="S114" s="42"/>
      <c r="T114" s="54"/>
      <c r="U114" s="26"/>
      <c r="V114" s="15"/>
      <c r="W114" s="43"/>
    </row>
    <row r="115" spans="1:23" x14ac:dyDescent="0.25">
      <c r="B115" s="44"/>
      <c r="C115" s="45"/>
      <c r="D115" s="45"/>
      <c r="E115" s="45"/>
      <c r="F115" s="45"/>
      <c r="G115" s="46"/>
      <c r="O115" s="59"/>
      <c r="P115" s="26"/>
      <c r="Q115" s="15"/>
      <c r="R115" s="15"/>
      <c r="S115" s="42"/>
      <c r="T115" s="54"/>
      <c r="U115" s="26"/>
      <c r="V115" s="15"/>
      <c r="W115" s="43"/>
    </row>
    <row r="116" spans="1:23" x14ac:dyDescent="0.25">
      <c r="B116" s="15"/>
      <c r="C116" s="15"/>
      <c r="D116" s="15"/>
      <c r="E116" s="15"/>
      <c r="F116" s="15"/>
      <c r="G116" s="15"/>
      <c r="K116" s="55"/>
      <c r="O116" s="59"/>
      <c r="P116" s="26"/>
      <c r="Q116" s="15"/>
      <c r="R116" s="15"/>
      <c r="S116" s="42"/>
      <c r="T116" s="54"/>
      <c r="U116" s="26"/>
      <c r="V116" s="15"/>
      <c r="W116" s="43"/>
    </row>
    <row r="117" spans="1:23" x14ac:dyDescent="0.25">
      <c r="A117" s="1" t="s">
        <v>645</v>
      </c>
      <c r="B117" s="39" t="str" cm="1">
        <f t="array" ref="B117">IFERROR(_xlfn.CHOOSECOLS(_xlfn._xlws.FILTER('ShellCA (3)'!E5:AE24,'ShellCA (3)'!AA5:AA24&gt;0,""),1,23,24,25,26,27),"")</f>
        <v/>
      </c>
      <c r="C117" s="40"/>
      <c r="D117" s="40"/>
      <c r="E117" s="40"/>
      <c r="F117" s="40"/>
      <c r="G117" s="41"/>
      <c r="K117" s="55"/>
      <c r="O117" s="59"/>
      <c r="P117" s="26"/>
      <c r="Q117" s="15"/>
      <c r="R117" s="15"/>
      <c r="S117" s="42"/>
      <c r="T117" s="54"/>
      <c r="U117" s="26"/>
      <c r="V117" s="15"/>
      <c r="W117" s="43"/>
    </row>
    <row r="118" spans="1:23" x14ac:dyDescent="0.25">
      <c r="B118" s="42"/>
      <c r="C118" s="15"/>
      <c r="D118" s="15"/>
      <c r="E118" s="15"/>
      <c r="F118" s="15"/>
      <c r="G118" s="43"/>
      <c r="K118" s="55"/>
      <c r="O118" s="59"/>
      <c r="P118" s="26"/>
      <c r="Q118" s="15"/>
      <c r="R118" s="15"/>
      <c r="S118" s="42"/>
      <c r="T118" s="54"/>
      <c r="U118" s="26"/>
      <c r="V118" s="15"/>
      <c r="W118" s="43"/>
    </row>
    <row r="119" spans="1:23" x14ac:dyDescent="0.25">
      <c r="B119" s="42"/>
      <c r="C119" s="15"/>
      <c r="D119" s="15"/>
      <c r="E119" s="15"/>
      <c r="F119" s="15"/>
      <c r="G119" s="43"/>
      <c r="K119" s="55"/>
      <c r="O119" s="59"/>
      <c r="P119" s="26"/>
      <c r="Q119" s="15"/>
      <c r="R119" s="15"/>
      <c r="S119" s="42"/>
      <c r="T119" s="54"/>
      <c r="U119" s="26"/>
      <c r="V119" s="15"/>
      <c r="W119" s="43"/>
    </row>
    <row r="120" spans="1:23" x14ac:dyDescent="0.25">
      <c r="B120" s="42"/>
      <c r="C120" s="15"/>
      <c r="D120" s="15"/>
      <c r="E120" s="15"/>
      <c r="F120" s="15"/>
      <c r="G120" s="43"/>
      <c r="K120" s="55"/>
      <c r="O120" s="59"/>
      <c r="P120" s="26"/>
      <c r="Q120" s="15"/>
      <c r="R120" s="15"/>
      <c r="S120" s="42"/>
      <c r="T120" s="54"/>
      <c r="U120" s="26"/>
      <c r="V120" s="15"/>
      <c r="W120" s="43"/>
    </row>
    <row r="121" spans="1:23" x14ac:dyDescent="0.25">
      <c r="B121" s="42"/>
      <c r="C121" s="15"/>
      <c r="D121" s="15"/>
      <c r="E121" s="15"/>
      <c r="F121" s="15"/>
      <c r="G121" s="43"/>
      <c r="K121" s="55"/>
      <c r="O121" s="59"/>
      <c r="P121" s="26"/>
      <c r="Q121" s="15"/>
      <c r="R121" s="15"/>
      <c r="S121" s="42"/>
      <c r="T121" s="54"/>
      <c r="U121" s="26"/>
      <c r="V121" s="15"/>
      <c r="W121" s="43"/>
    </row>
    <row r="122" spans="1:23" x14ac:dyDescent="0.25">
      <c r="B122" s="42"/>
      <c r="C122" s="15"/>
      <c r="D122" s="15"/>
      <c r="E122" s="15"/>
      <c r="F122" s="15"/>
      <c r="G122" s="43"/>
      <c r="K122" s="55"/>
      <c r="O122" s="59"/>
      <c r="P122" s="26"/>
      <c r="Q122" s="15"/>
      <c r="R122" s="15"/>
      <c r="S122" s="42"/>
      <c r="T122" s="54"/>
      <c r="U122" s="26"/>
      <c r="V122" s="15"/>
      <c r="W122" s="43"/>
    </row>
    <row r="123" spans="1:23" x14ac:dyDescent="0.25">
      <c r="B123" s="42"/>
      <c r="C123" s="15"/>
      <c r="D123" s="15"/>
      <c r="E123" s="15"/>
      <c r="F123" s="15"/>
      <c r="G123" s="43"/>
      <c r="K123" s="55"/>
      <c r="O123" s="59"/>
      <c r="P123" s="26"/>
      <c r="Q123" s="15"/>
      <c r="R123" s="15"/>
      <c r="S123" s="42"/>
      <c r="T123" s="54"/>
      <c r="U123" s="26"/>
      <c r="V123" s="15"/>
      <c r="W123" s="43"/>
    </row>
    <row r="124" spans="1:23" x14ac:dyDescent="0.25">
      <c r="B124" s="42"/>
      <c r="C124" s="15"/>
      <c r="D124" s="15"/>
      <c r="E124" s="15"/>
      <c r="F124" s="15"/>
      <c r="G124" s="43"/>
      <c r="K124" s="55"/>
      <c r="O124" s="59"/>
      <c r="P124" s="26"/>
      <c r="Q124" s="15"/>
      <c r="R124" s="15"/>
      <c r="S124" s="42"/>
      <c r="T124" s="54"/>
      <c r="U124" s="26"/>
      <c r="V124" s="15"/>
      <c r="W124" s="43"/>
    </row>
    <row r="125" spans="1:23" x14ac:dyDescent="0.25">
      <c r="B125" s="42"/>
      <c r="C125" s="15"/>
      <c r="D125" s="15"/>
      <c r="E125" s="15"/>
      <c r="F125" s="15"/>
      <c r="G125" s="43"/>
      <c r="K125" s="55"/>
      <c r="O125" s="59"/>
      <c r="P125" s="26"/>
      <c r="Q125" s="15"/>
      <c r="R125" s="15"/>
      <c r="S125" s="42"/>
      <c r="T125" s="54"/>
      <c r="U125" s="26"/>
      <c r="V125" s="15"/>
      <c r="W125" s="43"/>
    </row>
    <row r="126" spans="1:23" x14ac:dyDescent="0.25">
      <c r="B126" s="42"/>
      <c r="C126" s="15"/>
      <c r="D126" s="15"/>
      <c r="E126" s="15"/>
      <c r="F126" s="15"/>
      <c r="G126" s="43"/>
      <c r="K126" s="55"/>
      <c r="O126" s="59"/>
      <c r="P126" s="26"/>
      <c r="Q126" s="15"/>
      <c r="R126" s="15"/>
      <c r="S126" s="42"/>
      <c r="T126" s="54"/>
      <c r="U126" s="26"/>
      <c r="V126" s="15"/>
      <c r="W126" s="43"/>
    </row>
    <row r="127" spans="1:23" x14ac:dyDescent="0.25">
      <c r="B127" s="42"/>
      <c r="C127" s="15"/>
      <c r="D127" s="15"/>
      <c r="E127" s="15"/>
      <c r="F127" s="15"/>
      <c r="G127" s="43"/>
      <c r="K127" s="55"/>
      <c r="O127" s="59"/>
      <c r="P127" s="26"/>
      <c r="Q127" s="15"/>
      <c r="R127" s="15"/>
      <c r="S127" s="42"/>
      <c r="T127" s="54"/>
      <c r="U127" s="26"/>
      <c r="V127" s="15"/>
      <c r="W127" s="43"/>
    </row>
    <row r="128" spans="1:23" x14ac:dyDescent="0.25">
      <c r="B128" s="42"/>
      <c r="C128" s="15"/>
      <c r="D128" s="15"/>
      <c r="E128" s="15"/>
      <c r="F128" s="15"/>
      <c r="G128" s="43"/>
      <c r="K128" s="55"/>
      <c r="O128" s="59"/>
      <c r="P128" s="26"/>
      <c r="Q128" s="15"/>
      <c r="R128" s="15"/>
      <c r="S128" s="42"/>
      <c r="T128" s="54"/>
      <c r="U128" s="26"/>
      <c r="V128" s="15"/>
      <c r="W128" s="43"/>
    </row>
    <row r="129" spans="1:23" x14ac:dyDescent="0.25">
      <c r="B129" s="42"/>
      <c r="C129" s="15"/>
      <c r="D129" s="15"/>
      <c r="E129" s="15"/>
      <c r="F129" s="15"/>
      <c r="G129" s="43"/>
      <c r="K129" s="55"/>
      <c r="O129" s="59"/>
      <c r="P129" s="26"/>
      <c r="Q129" s="15"/>
      <c r="R129" s="15"/>
      <c r="S129" s="42"/>
      <c r="T129" s="54"/>
      <c r="U129" s="26"/>
      <c r="V129" s="15"/>
      <c r="W129" s="43"/>
    </row>
    <row r="130" spans="1:23" x14ac:dyDescent="0.25">
      <c r="B130" s="42"/>
      <c r="C130" s="15"/>
      <c r="D130" s="15"/>
      <c r="E130" s="15"/>
      <c r="F130" s="15"/>
      <c r="G130" s="43"/>
      <c r="K130" s="55"/>
      <c r="O130" s="59"/>
      <c r="P130" s="26"/>
      <c r="Q130" s="15"/>
      <c r="R130" s="15"/>
      <c r="S130" s="42"/>
      <c r="T130" s="54"/>
      <c r="U130" s="26"/>
      <c r="V130" s="15"/>
      <c r="W130" s="43"/>
    </row>
    <row r="131" spans="1:23" x14ac:dyDescent="0.25">
      <c r="B131" s="42"/>
      <c r="C131" s="15"/>
      <c r="D131" s="15"/>
      <c r="E131" s="15"/>
      <c r="F131" s="15"/>
      <c r="G131" s="43"/>
      <c r="K131" s="55"/>
      <c r="O131" s="59"/>
      <c r="P131" s="26"/>
      <c r="Q131" s="15"/>
      <c r="R131" s="15"/>
      <c r="S131" s="42"/>
      <c r="T131" s="54"/>
      <c r="U131" s="26"/>
      <c r="V131" s="15"/>
      <c r="W131" s="43"/>
    </row>
    <row r="132" spans="1:23" x14ac:dyDescent="0.25">
      <c r="B132" s="42"/>
      <c r="C132" s="15"/>
      <c r="D132" s="15"/>
      <c r="E132" s="15"/>
      <c r="F132" s="15"/>
      <c r="G132" s="43"/>
      <c r="K132" s="55"/>
      <c r="O132" s="59"/>
      <c r="P132" s="26"/>
      <c r="Q132" s="15"/>
      <c r="R132" s="15"/>
      <c r="S132" s="42"/>
      <c r="T132" s="54"/>
      <c r="U132" s="26"/>
      <c r="V132" s="15"/>
      <c r="W132" s="43"/>
    </row>
    <row r="133" spans="1:23" x14ac:dyDescent="0.25">
      <c r="B133" s="44"/>
      <c r="C133" s="45"/>
      <c r="D133" s="45"/>
      <c r="E133" s="45"/>
      <c r="F133" s="45"/>
      <c r="G133" s="46"/>
      <c r="K133" s="55"/>
      <c r="O133" s="59"/>
      <c r="P133" s="26"/>
      <c r="Q133" s="15"/>
      <c r="R133" s="15"/>
      <c r="S133" s="42"/>
      <c r="T133" s="54"/>
      <c r="U133" s="26"/>
      <c r="V133" s="15"/>
      <c r="W133" s="43"/>
    </row>
    <row r="134" spans="1:23" x14ac:dyDescent="0.25">
      <c r="B134" s="15"/>
      <c r="C134" s="15"/>
      <c r="D134" s="15"/>
      <c r="E134" s="15"/>
      <c r="F134" s="15"/>
      <c r="G134" s="15"/>
      <c r="K134" s="55"/>
      <c r="O134" s="59"/>
      <c r="P134" s="26"/>
      <c r="Q134" s="15"/>
      <c r="R134" s="15"/>
      <c r="S134" s="42"/>
      <c r="T134" s="54"/>
      <c r="U134" s="26"/>
      <c r="V134" s="15"/>
      <c r="W134" s="43"/>
    </row>
    <row r="135" spans="1:23" x14ac:dyDescent="0.25">
      <c r="A135" s="1" t="s">
        <v>646</v>
      </c>
      <c r="B135" s="39" t="str" cm="1">
        <f t="array" ref="B135">IFERROR(_xlfn.CHOOSECOLS(_xlfn._xlws.FILTER('ShellCA (4)'!E5:AE13,'ShellCA (4)'!AA5:AA13&gt;0,""),1,23,24,25,26,27),"")</f>
        <v/>
      </c>
      <c r="C135" s="40"/>
      <c r="D135" s="40"/>
      <c r="E135" s="40"/>
      <c r="F135" s="40"/>
      <c r="G135" s="41"/>
      <c r="K135" s="55"/>
      <c r="O135" s="59"/>
      <c r="P135" s="26"/>
      <c r="Q135" s="15"/>
      <c r="R135" s="15"/>
      <c r="S135" s="42"/>
      <c r="T135" s="54"/>
      <c r="U135" s="26"/>
      <c r="V135" s="15"/>
      <c r="W135" s="43"/>
    </row>
    <row r="136" spans="1:23" x14ac:dyDescent="0.25">
      <c r="B136" s="42"/>
      <c r="C136" s="15"/>
      <c r="D136" s="15"/>
      <c r="E136" s="15"/>
      <c r="F136" s="15"/>
      <c r="G136" s="43"/>
      <c r="K136" s="55"/>
      <c r="O136" s="59"/>
      <c r="P136" s="26"/>
      <c r="Q136" s="15"/>
      <c r="R136" s="15"/>
      <c r="S136" s="42"/>
      <c r="T136" s="54"/>
      <c r="U136" s="26"/>
      <c r="V136" s="15"/>
      <c r="W136" s="43"/>
    </row>
    <row r="137" spans="1:23" x14ac:dyDescent="0.25">
      <c r="B137" s="42"/>
      <c r="C137" s="15"/>
      <c r="D137" s="15"/>
      <c r="E137" s="15"/>
      <c r="F137" s="15"/>
      <c r="G137" s="43"/>
      <c r="K137" s="55"/>
      <c r="O137" s="59"/>
      <c r="P137" s="26"/>
      <c r="Q137" s="15"/>
      <c r="R137" s="15"/>
      <c r="S137" s="42"/>
      <c r="T137" s="54"/>
      <c r="U137" s="26"/>
      <c r="V137" s="15"/>
      <c r="W137" s="43"/>
    </row>
    <row r="138" spans="1:23" x14ac:dyDescent="0.25">
      <c r="B138" s="42"/>
      <c r="C138" s="15"/>
      <c r="D138" s="15"/>
      <c r="E138" s="15"/>
      <c r="F138" s="15"/>
      <c r="G138" s="43"/>
      <c r="K138" s="55"/>
      <c r="O138" s="59"/>
      <c r="P138" s="26"/>
      <c r="Q138" s="15"/>
      <c r="R138" s="15"/>
      <c r="S138" s="42"/>
      <c r="T138" s="54"/>
      <c r="U138" s="26"/>
      <c r="V138" s="15"/>
      <c r="W138" s="43"/>
    </row>
    <row r="139" spans="1:23" x14ac:dyDescent="0.25">
      <c r="B139" s="42"/>
      <c r="C139" s="15"/>
      <c r="D139" s="15"/>
      <c r="E139" s="15"/>
      <c r="F139" s="15"/>
      <c r="G139" s="43"/>
      <c r="K139" s="55"/>
      <c r="O139" s="59"/>
      <c r="P139" s="26"/>
      <c r="Q139" s="15"/>
      <c r="R139" s="15"/>
      <c r="S139" s="42"/>
      <c r="T139" s="54"/>
      <c r="U139" s="26"/>
      <c r="V139" s="15"/>
      <c r="W139" s="43"/>
    </row>
    <row r="140" spans="1:23" x14ac:dyDescent="0.25">
      <c r="B140" s="42"/>
      <c r="C140" s="15"/>
      <c r="D140" s="15"/>
      <c r="E140" s="15"/>
      <c r="F140" s="15"/>
      <c r="G140" s="43"/>
      <c r="K140" s="55"/>
      <c r="O140" s="59"/>
      <c r="P140" s="26"/>
      <c r="Q140" s="15"/>
      <c r="R140" s="15"/>
      <c r="S140" s="42"/>
      <c r="T140" s="54"/>
      <c r="U140" s="26"/>
      <c r="V140" s="15"/>
      <c r="W140" s="43"/>
    </row>
    <row r="141" spans="1:23" x14ac:dyDescent="0.25">
      <c r="B141" s="42"/>
      <c r="C141" s="15"/>
      <c r="D141" s="15"/>
      <c r="E141" s="15"/>
      <c r="F141" s="15"/>
      <c r="G141" s="43"/>
      <c r="K141" s="55"/>
      <c r="O141" s="59"/>
      <c r="P141" s="26"/>
      <c r="Q141" s="15"/>
      <c r="R141" s="15"/>
      <c r="S141" s="42"/>
      <c r="T141" s="54"/>
      <c r="U141" s="26"/>
      <c r="V141" s="15"/>
      <c r="W141" s="43"/>
    </row>
    <row r="142" spans="1:23" x14ac:dyDescent="0.25">
      <c r="B142" s="42"/>
      <c r="C142" s="15"/>
      <c r="D142" s="15"/>
      <c r="E142" s="15"/>
      <c r="F142" s="15"/>
      <c r="G142" s="43"/>
      <c r="K142" s="55"/>
      <c r="O142" s="59"/>
      <c r="P142" s="26"/>
      <c r="Q142" s="15"/>
      <c r="R142" s="15"/>
      <c r="S142" s="42"/>
      <c r="T142" s="54"/>
      <c r="U142" s="26"/>
      <c r="V142" s="15"/>
      <c r="W142" s="43"/>
    </row>
    <row r="143" spans="1:23" x14ac:dyDescent="0.25">
      <c r="B143" s="44"/>
      <c r="C143" s="45"/>
      <c r="D143" s="45"/>
      <c r="E143" s="45"/>
      <c r="F143" s="45"/>
      <c r="G143" s="46"/>
      <c r="K143" s="55"/>
      <c r="O143" s="59"/>
      <c r="P143" s="26"/>
      <c r="Q143" s="15"/>
      <c r="R143" s="15"/>
      <c r="S143" s="42"/>
      <c r="T143" s="54"/>
      <c r="U143" s="26"/>
      <c r="V143" s="15"/>
      <c r="W143" s="43"/>
    </row>
    <row r="144" spans="1:23" x14ac:dyDescent="0.25">
      <c r="B144" s="15"/>
      <c r="C144" s="15"/>
      <c r="D144" s="15"/>
      <c r="E144" s="15"/>
      <c r="F144" s="15"/>
      <c r="G144" s="15"/>
      <c r="K144" s="55"/>
      <c r="O144" s="59"/>
      <c r="P144" s="26"/>
      <c r="Q144" s="15"/>
      <c r="R144" s="15"/>
      <c r="S144" s="42"/>
      <c r="T144" s="54"/>
      <c r="U144" s="26"/>
      <c r="V144" s="15"/>
      <c r="W144" s="43"/>
    </row>
    <row r="145" spans="1:23" x14ac:dyDescent="0.25">
      <c r="A145" s="1" t="s">
        <v>655</v>
      </c>
      <c r="B145" s="39" t="str" cm="1">
        <f t="array" ref="B145">IFERROR(_xlfn.CHOOSECOLS(_xlfn._xlws.FILTER(ShellGR!E5:Y30,ShellGR!Q5:Q30&gt;0,""),1,13,18,19,20,21),"")</f>
        <v/>
      </c>
      <c r="C145" s="40"/>
      <c r="D145" s="40"/>
      <c r="E145" s="40"/>
      <c r="F145" s="40"/>
      <c r="G145" s="41"/>
      <c r="K145" s="55"/>
      <c r="O145" s="59"/>
      <c r="P145" s="26"/>
      <c r="Q145" s="15"/>
      <c r="R145" s="15"/>
      <c r="S145" s="42"/>
      <c r="T145" s="54"/>
      <c r="U145" s="26"/>
      <c r="V145" s="15"/>
      <c r="W145" s="43"/>
    </row>
    <row r="146" spans="1:23" x14ac:dyDescent="0.25">
      <c r="B146" s="42"/>
      <c r="C146" s="15"/>
      <c r="D146" s="15"/>
      <c r="E146" s="15"/>
      <c r="F146" s="15"/>
      <c r="G146" s="43"/>
      <c r="K146" s="55"/>
      <c r="O146" s="59"/>
      <c r="P146" s="26"/>
      <c r="Q146" s="15"/>
      <c r="R146" s="15"/>
      <c r="S146" s="42"/>
      <c r="T146" s="54"/>
      <c r="U146" s="26"/>
      <c r="V146" s="15"/>
      <c r="W146" s="43"/>
    </row>
    <row r="147" spans="1:23" x14ac:dyDescent="0.25">
      <c r="B147" s="42"/>
      <c r="C147" s="15"/>
      <c r="D147" s="15"/>
      <c r="E147" s="15"/>
      <c r="F147" s="15"/>
      <c r="G147" s="43"/>
      <c r="K147" s="55"/>
      <c r="O147" s="59"/>
      <c r="P147" s="26"/>
      <c r="Q147" s="15"/>
      <c r="R147" s="15"/>
      <c r="S147" s="42"/>
      <c r="T147" s="54"/>
      <c r="U147" s="26"/>
      <c r="V147" s="15"/>
      <c r="W147" s="43"/>
    </row>
    <row r="148" spans="1:23" x14ac:dyDescent="0.25">
      <c r="B148" s="42"/>
      <c r="C148" s="15"/>
      <c r="D148" s="15"/>
      <c r="E148" s="15"/>
      <c r="F148" s="15"/>
      <c r="G148" s="43"/>
      <c r="K148" s="55"/>
      <c r="O148" s="59"/>
      <c r="P148" s="26"/>
      <c r="Q148" s="15"/>
      <c r="R148" s="15"/>
      <c r="S148" s="42"/>
      <c r="T148" s="54"/>
      <c r="U148" s="26"/>
      <c r="V148" s="15"/>
      <c r="W148" s="43"/>
    </row>
    <row r="149" spans="1:23" x14ac:dyDescent="0.25">
      <c r="B149" s="42"/>
      <c r="C149" s="15"/>
      <c r="D149" s="15"/>
      <c r="E149" s="15"/>
      <c r="F149" s="15"/>
      <c r="G149" s="43"/>
      <c r="K149" s="55"/>
      <c r="O149" s="59"/>
      <c r="P149" s="26"/>
      <c r="Q149" s="15"/>
      <c r="R149" s="15"/>
      <c r="S149" s="42"/>
      <c r="T149" s="54"/>
      <c r="U149" s="26"/>
      <c r="V149" s="15"/>
      <c r="W149" s="43"/>
    </row>
    <row r="150" spans="1:23" x14ac:dyDescent="0.25">
      <c r="B150" s="42"/>
      <c r="C150" s="15"/>
      <c r="D150" s="15"/>
      <c r="E150" s="15"/>
      <c r="F150" s="15"/>
      <c r="G150" s="43"/>
      <c r="K150" s="55"/>
      <c r="O150" s="59"/>
      <c r="P150" s="26"/>
      <c r="Q150" s="15"/>
      <c r="R150" s="15"/>
      <c r="S150" s="42"/>
      <c r="T150" s="54"/>
      <c r="U150" s="26"/>
      <c r="V150" s="15"/>
      <c r="W150" s="43"/>
    </row>
    <row r="151" spans="1:23" x14ac:dyDescent="0.25">
      <c r="B151" s="42"/>
      <c r="C151" s="15"/>
      <c r="D151" s="15"/>
      <c r="E151" s="15"/>
      <c r="F151" s="15"/>
      <c r="G151" s="43"/>
      <c r="K151" s="55"/>
      <c r="O151" s="59"/>
      <c r="P151" s="26"/>
      <c r="Q151" s="15"/>
      <c r="R151" s="15"/>
      <c r="S151" s="42"/>
      <c r="T151" s="54"/>
      <c r="U151" s="26"/>
      <c r="V151" s="15"/>
      <c r="W151" s="43"/>
    </row>
    <row r="152" spans="1:23" x14ac:dyDescent="0.25">
      <c r="B152" s="42"/>
      <c r="C152" s="15"/>
      <c r="D152" s="15"/>
      <c r="E152" s="15"/>
      <c r="F152" s="15"/>
      <c r="G152" s="43"/>
      <c r="K152" s="55"/>
      <c r="O152" s="59"/>
      <c r="P152" s="26"/>
      <c r="Q152" s="15"/>
      <c r="R152" s="15"/>
      <c r="S152" s="42"/>
      <c r="T152" s="54"/>
      <c r="U152" s="26"/>
      <c r="V152" s="15"/>
      <c r="W152" s="43"/>
    </row>
    <row r="153" spans="1:23" x14ac:dyDescent="0.25">
      <c r="B153" s="42"/>
      <c r="C153" s="15"/>
      <c r="D153" s="15"/>
      <c r="E153" s="15"/>
      <c r="F153" s="15"/>
      <c r="G153" s="43"/>
      <c r="K153" s="55"/>
      <c r="O153" s="59"/>
      <c r="P153" s="26"/>
      <c r="Q153" s="15"/>
      <c r="R153" s="15"/>
      <c r="S153" s="42"/>
      <c r="T153" s="54"/>
      <c r="U153" s="26"/>
      <c r="V153" s="15"/>
      <c r="W153" s="43"/>
    </row>
    <row r="154" spans="1:23" x14ac:dyDescent="0.25">
      <c r="B154" s="42"/>
      <c r="C154" s="15"/>
      <c r="D154" s="15"/>
      <c r="E154" s="15"/>
      <c r="F154" s="15"/>
      <c r="G154" s="43"/>
      <c r="K154" s="55"/>
      <c r="O154" s="59"/>
      <c r="P154" s="26"/>
      <c r="Q154" s="15"/>
      <c r="R154" s="15"/>
      <c r="S154" s="42"/>
      <c r="T154" s="54"/>
      <c r="U154" s="26"/>
      <c r="V154" s="15"/>
      <c r="W154" s="43"/>
    </row>
    <row r="155" spans="1:23" x14ac:dyDescent="0.25">
      <c r="B155" s="42"/>
      <c r="C155" s="15"/>
      <c r="D155" s="15"/>
      <c r="E155" s="15"/>
      <c r="F155" s="15"/>
      <c r="G155" s="43"/>
      <c r="K155" s="55"/>
      <c r="O155" s="59"/>
      <c r="P155" s="26"/>
      <c r="Q155" s="15"/>
      <c r="R155" s="15"/>
      <c r="S155" s="42"/>
      <c r="T155" s="54"/>
      <c r="U155" s="26"/>
      <c r="V155" s="15"/>
      <c r="W155" s="43"/>
    </row>
    <row r="156" spans="1:23" x14ac:dyDescent="0.25">
      <c r="B156" s="42"/>
      <c r="C156" s="15"/>
      <c r="D156" s="15"/>
      <c r="E156" s="15"/>
      <c r="F156" s="15"/>
      <c r="G156" s="43"/>
      <c r="K156" s="55"/>
      <c r="O156" s="59"/>
      <c r="P156" s="26"/>
      <c r="Q156" s="15"/>
      <c r="R156" s="15"/>
      <c r="S156" s="42"/>
      <c r="T156" s="54"/>
      <c r="U156" s="26"/>
      <c r="V156" s="15"/>
      <c r="W156" s="43"/>
    </row>
    <row r="157" spans="1:23" x14ac:dyDescent="0.25">
      <c r="B157" s="42"/>
      <c r="C157" s="15"/>
      <c r="D157" s="15"/>
      <c r="E157" s="15"/>
      <c r="F157" s="15"/>
      <c r="G157" s="43"/>
      <c r="K157" s="55"/>
      <c r="O157" s="59"/>
      <c r="P157" s="26"/>
      <c r="Q157" s="15"/>
      <c r="R157" s="15"/>
      <c r="S157" s="42"/>
      <c r="T157" s="54"/>
      <c r="U157" s="26"/>
      <c r="V157" s="15"/>
      <c r="W157" s="43"/>
    </row>
    <row r="158" spans="1:23" x14ac:dyDescent="0.25">
      <c r="B158" s="42"/>
      <c r="C158" s="15"/>
      <c r="D158" s="15"/>
      <c r="E158" s="15"/>
      <c r="F158" s="15"/>
      <c r="G158" s="43"/>
      <c r="K158" s="55"/>
      <c r="O158" s="59"/>
      <c r="P158" s="26"/>
      <c r="Q158" s="15"/>
      <c r="R158" s="15"/>
      <c r="S158" s="42"/>
      <c r="T158" s="54"/>
      <c r="U158" s="26"/>
      <c r="V158" s="15"/>
      <c r="W158" s="43"/>
    </row>
    <row r="159" spans="1:23" x14ac:dyDescent="0.25">
      <c r="B159" s="42"/>
      <c r="C159" s="15"/>
      <c r="D159" s="15"/>
      <c r="E159" s="15"/>
      <c r="F159" s="15"/>
      <c r="G159" s="43"/>
      <c r="K159" s="55"/>
      <c r="O159" s="59"/>
      <c r="P159" s="26"/>
      <c r="Q159" s="15"/>
      <c r="R159" s="15"/>
      <c r="S159" s="42"/>
      <c r="T159" s="54"/>
      <c r="U159" s="26"/>
      <c r="V159" s="15"/>
      <c r="W159" s="43"/>
    </row>
    <row r="160" spans="1:23" x14ac:dyDescent="0.25">
      <c r="B160" s="42"/>
      <c r="C160" s="15"/>
      <c r="D160" s="15"/>
      <c r="E160" s="15"/>
      <c r="F160" s="15"/>
      <c r="G160" s="43"/>
      <c r="K160" s="55"/>
      <c r="O160" s="59"/>
      <c r="P160" s="26"/>
      <c r="Q160" s="15"/>
      <c r="R160" s="15"/>
      <c r="S160" s="42"/>
      <c r="T160" s="54"/>
      <c r="U160" s="26"/>
      <c r="V160" s="15"/>
      <c r="W160" s="43"/>
    </row>
    <row r="161" spans="2:23" x14ac:dyDescent="0.25">
      <c r="B161" s="42"/>
      <c r="C161" s="15"/>
      <c r="D161" s="15"/>
      <c r="E161" s="15"/>
      <c r="F161" s="15"/>
      <c r="G161" s="43"/>
      <c r="K161" s="55"/>
      <c r="O161" s="59"/>
      <c r="P161" s="26"/>
      <c r="Q161" s="15"/>
      <c r="R161" s="15"/>
      <c r="S161" s="42"/>
      <c r="T161" s="54"/>
      <c r="U161" s="26"/>
      <c r="V161" s="15"/>
      <c r="W161" s="43"/>
    </row>
    <row r="162" spans="2:23" x14ac:dyDescent="0.25">
      <c r="B162" s="42"/>
      <c r="C162" s="15"/>
      <c r="D162" s="15"/>
      <c r="E162" s="15"/>
      <c r="F162" s="15"/>
      <c r="G162" s="43"/>
      <c r="K162" s="55"/>
      <c r="O162" s="59"/>
      <c r="P162" s="26"/>
      <c r="Q162" s="15"/>
      <c r="R162" s="15"/>
      <c r="S162" s="42"/>
      <c r="T162" s="54"/>
      <c r="U162" s="26"/>
      <c r="V162" s="15"/>
      <c r="W162" s="43"/>
    </row>
    <row r="163" spans="2:23" x14ac:dyDescent="0.25">
      <c r="B163" s="42"/>
      <c r="C163" s="15"/>
      <c r="D163" s="15"/>
      <c r="E163" s="15"/>
      <c r="F163" s="15"/>
      <c r="G163" s="43"/>
      <c r="K163" s="55"/>
      <c r="O163" s="59"/>
      <c r="P163" s="26"/>
      <c r="Q163" s="15"/>
      <c r="R163" s="15"/>
      <c r="S163" s="42"/>
      <c r="T163" s="54"/>
      <c r="U163" s="26"/>
      <c r="V163" s="15"/>
      <c r="W163" s="43"/>
    </row>
    <row r="164" spans="2:23" x14ac:dyDescent="0.25">
      <c r="B164" s="42"/>
      <c r="C164" s="15"/>
      <c r="D164" s="15"/>
      <c r="E164" s="15"/>
      <c r="F164" s="15"/>
      <c r="G164" s="43"/>
      <c r="K164" s="55"/>
      <c r="O164" s="59"/>
      <c r="P164" s="26"/>
      <c r="Q164" s="15"/>
      <c r="R164" s="15"/>
      <c r="S164" s="42"/>
      <c r="T164" s="54"/>
      <c r="U164" s="26"/>
      <c r="V164" s="15"/>
      <c r="W164" s="43"/>
    </row>
    <row r="165" spans="2:23" x14ac:dyDescent="0.25">
      <c r="B165" s="42"/>
      <c r="C165" s="15"/>
      <c r="D165" s="15"/>
      <c r="E165" s="15"/>
      <c r="F165" s="15"/>
      <c r="G165" s="43"/>
      <c r="K165" s="55"/>
      <c r="O165" s="59"/>
      <c r="P165" s="26"/>
      <c r="Q165" s="15"/>
      <c r="R165" s="15"/>
      <c r="S165" s="42"/>
      <c r="T165" s="54"/>
      <c r="U165" s="26"/>
      <c r="V165" s="15"/>
      <c r="W165" s="43"/>
    </row>
    <row r="166" spans="2:23" x14ac:dyDescent="0.25">
      <c r="B166" s="42"/>
      <c r="C166" s="15"/>
      <c r="D166" s="15"/>
      <c r="E166" s="15"/>
      <c r="F166" s="15"/>
      <c r="G166" s="43"/>
      <c r="K166" s="55"/>
      <c r="O166" s="59"/>
      <c r="P166" s="26"/>
      <c r="Q166" s="15"/>
      <c r="R166" s="15"/>
      <c r="S166" s="42"/>
      <c r="T166" s="54"/>
      <c r="U166" s="26"/>
      <c r="V166" s="15"/>
      <c r="W166" s="43"/>
    </row>
    <row r="167" spans="2:23" x14ac:dyDescent="0.25">
      <c r="B167" s="42"/>
      <c r="C167" s="15"/>
      <c r="D167" s="15"/>
      <c r="E167" s="15"/>
      <c r="F167" s="15"/>
      <c r="G167" s="43"/>
      <c r="K167" s="55"/>
      <c r="O167" s="59"/>
      <c r="P167" s="26"/>
      <c r="Q167" s="15"/>
      <c r="R167" s="15"/>
      <c r="S167" s="42"/>
      <c r="T167" s="54"/>
      <c r="U167" s="26"/>
      <c r="V167" s="15"/>
      <c r="W167" s="43"/>
    </row>
    <row r="168" spans="2:23" x14ac:dyDescent="0.25">
      <c r="B168" s="42"/>
      <c r="C168" s="15"/>
      <c r="D168" s="15"/>
      <c r="E168" s="15"/>
      <c r="F168" s="15"/>
      <c r="G168" s="43"/>
      <c r="K168" s="55"/>
      <c r="O168" s="59"/>
      <c r="P168" s="26"/>
      <c r="Q168" s="15"/>
      <c r="R168" s="15"/>
      <c r="S168" s="42"/>
      <c r="T168" s="54"/>
      <c r="U168" s="26"/>
      <c r="V168" s="15"/>
      <c r="W168" s="43"/>
    </row>
    <row r="169" spans="2:23" x14ac:dyDescent="0.25">
      <c r="B169" s="42"/>
      <c r="C169" s="15"/>
      <c r="D169" s="15"/>
      <c r="E169" s="15"/>
      <c r="F169" s="15"/>
      <c r="G169" s="43"/>
      <c r="K169" s="55"/>
      <c r="O169" s="59"/>
      <c r="P169" s="26"/>
      <c r="Q169" s="15"/>
      <c r="R169" s="15"/>
      <c r="S169" s="42"/>
      <c r="T169" s="54"/>
      <c r="U169" s="26"/>
      <c r="V169" s="15"/>
      <c r="W169" s="43"/>
    </row>
    <row r="170" spans="2:23" x14ac:dyDescent="0.25">
      <c r="B170" s="44"/>
      <c r="C170" s="45"/>
      <c r="D170" s="45"/>
      <c r="E170" s="45"/>
      <c r="F170" s="45"/>
      <c r="G170" s="46"/>
      <c r="K170" s="55"/>
      <c r="O170" s="59"/>
      <c r="P170" s="26"/>
      <c r="Q170" s="15"/>
      <c r="R170" s="15"/>
      <c r="S170" s="42"/>
      <c r="T170" s="54"/>
      <c r="U170" s="26"/>
      <c r="V170" s="15"/>
      <c r="W170" s="43"/>
    </row>
    <row r="171" spans="2:23" x14ac:dyDescent="0.25">
      <c r="B171" s="15"/>
      <c r="C171" s="15"/>
      <c r="D171" s="15"/>
      <c r="E171" s="15"/>
      <c r="F171" s="15"/>
      <c r="G171" s="15"/>
      <c r="K171" s="55"/>
      <c r="O171" s="59"/>
      <c r="P171" s="26"/>
      <c r="Q171" s="15"/>
      <c r="R171" s="15"/>
      <c r="S171" s="42"/>
      <c r="T171" s="54"/>
      <c r="U171" s="26"/>
      <c r="V171" s="15"/>
      <c r="W171" s="43"/>
    </row>
    <row r="172" spans="2:23" x14ac:dyDescent="0.25">
      <c r="K172" s="55"/>
      <c r="O172" s="59"/>
      <c r="P172" s="26"/>
      <c r="Q172" s="15"/>
      <c r="R172" s="15"/>
      <c r="S172" s="42"/>
      <c r="T172" s="54"/>
      <c r="U172" s="26"/>
      <c r="V172" s="15"/>
      <c r="W172" s="43"/>
    </row>
    <row r="173" spans="2:23" x14ac:dyDescent="0.25">
      <c r="K173" s="55"/>
      <c r="O173" s="59"/>
      <c r="P173" s="26"/>
      <c r="Q173" s="15"/>
      <c r="R173" s="15"/>
      <c r="S173" s="42"/>
      <c r="T173" s="54"/>
      <c r="U173" s="26"/>
      <c r="V173" s="15"/>
      <c r="W173" s="43"/>
    </row>
    <row r="174" spans="2:23" x14ac:dyDescent="0.25">
      <c r="K174" s="55"/>
      <c r="O174" s="59"/>
      <c r="P174" s="26"/>
      <c r="Q174" s="15"/>
      <c r="R174" s="15"/>
      <c r="S174" s="42"/>
      <c r="T174" s="54"/>
      <c r="U174" s="26"/>
      <c r="V174" s="15"/>
      <c r="W174" s="43"/>
    </row>
    <row r="175" spans="2:23" x14ac:dyDescent="0.25">
      <c r="K175" s="55"/>
      <c r="O175" s="59"/>
      <c r="P175" s="26"/>
      <c r="Q175" s="15"/>
      <c r="R175" s="15"/>
      <c r="S175" s="42"/>
      <c r="T175" s="54"/>
      <c r="U175" s="26"/>
      <c r="V175" s="15"/>
      <c r="W175" s="43"/>
    </row>
    <row r="176" spans="2:23" x14ac:dyDescent="0.25">
      <c r="K176" s="55"/>
      <c r="O176" s="59"/>
      <c r="P176" s="26"/>
      <c r="Q176" s="15"/>
      <c r="R176" s="15"/>
      <c r="S176" s="42"/>
      <c r="T176" s="54"/>
      <c r="U176" s="26"/>
      <c r="V176" s="15"/>
      <c r="W176" s="43"/>
    </row>
    <row r="177" spans="11:23" x14ac:dyDescent="0.25">
      <c r="K177" s="55"/>
      <c r="O177" s="59"/>
      <c r="P177" s="26"/>
      <c r="Q177" s="15"/>
      <c r="R177" s="15"/>
      <c r="S177" s="42"/>
      <c r="T177" s="54"/>
      <c r="U177" s="26"/>
      <c r="V177" s="15"/>
      <c r="W177" s="43"/>
    </row>
    <row r="178" spans="11:23" x14ac:dyDescent="0.25">
      <c r="K178" s="55"/>
      <c r="O178" s="59"/>
      <c r="P178" s="26"/>
      <c r="Q178" s="15"/>
      <c r="R178" s="15"/>
      <c r="S178" s="42"/>
      <c r="T178" s="54"/>
      <c r="U178" s="26"/>
      <c r="V178" s="15"/>
      <c r="W178" s="43"/>
    </row>
    <row r="179" spans="11:23" x14ac:dyDescent="0.25">
      <c r="K179" s="55"/>
      <c r="O179" s="59"/>
      <c r="P179" s="26"/>
      <c r="Q179" s="15"/>
      <c r="R179" s="15"/>
      <c r="S179" s="42"/>
      <c r="T179" s="54"/>
      <c r="U179" s="26"/>
      <c r="V179" s="15"/>
      <c r="W179" s="43"/>
    </row>
    <row r="180" spans="11:23" x14ac:dyDescent="0.25">
      <c r="K180" s="55"/>
      <c r="O180" s="59"/>
      <c r="P180" s="26"/>
      <c r="Q180" s="15"/>
      <c r="R180" s="15"/>
      <c r="S180" s="42"/>
      <c r="T180" s="54"/>
      <c r="U180" s="26"/>
      <c r="V180" s="15"/>
      <c r="W180" s="43"/>
    </row>
    <row r="181" spans="11:23" x14ac:dyDescent="0.25">
      <c r="K181" s="55"/>
      <c r="O181" s="59"/>
      <c r="P181" s="26"/>
      <c r="Q181" s="15"/>
      <c r="R181" s="15"/>
      <c r="S181" s="42"/>
      <c r="T181" s="54"/>
      <c r="U181" s="26"/>
      <c r="V181" s="15"/>
      <c r="W181" s="43"/>
    </row>
    <row r="182" spans="11:23" x14ac:dyDescent="0.25">
      <c r="K182" s="55"/>
      <c r="O182" s="59"/>
      <c r="P182" s="26"/>
      <c r="Q182" s="15"/>
      <c r="R182" s="15"/>
      <c r="S182" s="42"/>
      <c r="T182" s="54"/>
      <c r="U182" s="26"/>
      <c r="V182" s="15"/>
      <c r="W182" s="43"/>
    </row>
    <row r="183" spans="11:23" x14ac:dyDescent="0.25">
      <c r="K183" s="55"/>
      <c r="O183" s="59"/>
      <c r="P183" s="26"/>
      <c r="Q183" s="15"/>
      <c r="R183" s="15"/>
      <c r="S183" s="42"/>
      <c r="T183" s="54"/>
      <c r="U183" s="26"/>
      <c r="V183" s="15"/>
      <c r="W183" s="43"/>
    </row>
    <row r="184" spans="11:23" x14ac:dyDescent="0.25">
      <c r="K184" s="55"/>
      <c r="O184" s="59"/>
      <c r="P184" s="26"/>
      <c r="Q184" s="15"/>
      <c r="R184" s="15"/>
      <c r="S184" s="42"/>
      <c r="T184" s="54"/>
      <c r="U184" s="26"/>
      <c r="V184" s="15"/>
      <c r="W184" s="43"/>
    </row>
    <row r="185" spans="11:23" x14ac:dyDescent="0.25">
      <c r="K185" s="55"/>
      <c r="O185" s="59"/>
      <c r="P185" s="26"/>
      <c r="Q185" s="15"/>
      <c r="R185" s="15"/>
      <c r="S185" s="42"/>
      <c r="T185" s="54"/>
      <c r="U185" s="26"/>
      <c r="V185" s="15"/>
      <c r="W185" s="43"/>
    </row>
    <row r="186" spans="11:23" x14ac:dyDescent="0.25">
      <c r="K186" s="55"/>
      <c r="O186" s="59"/>
      <c r="P186" s="26"/>
      <c r="Q186" s="15"/>
      <c r="R186" s="15"/>
      <c r="S186" s="42"/>
      <c r="T186" s="54"/>
      <c r="U186" s="26"/>
      <c r="V186" s="15"/>
      <c r="W186" s="43"/>
    </row>
    <row r="187" spans="11:23" x14ac:dyDescent="0.25">
      <c r="O187" s="59"/>
      <c r="P187" s="26"/>
      <c r="Q187" s="15"/>
      <c r="R187" s="15"/>
      <c r="S187" s="42"/>
      <c r="T187" s="54"/>
      <c r="U187" s="26"/>
      <c r="V187" s="15"/>
      <c r="W187" s="43"/>
    </row>
    <row r="188" spans="11:23" x14ac:dyDescent="0.25">
      <c r="O188" s="59"/>
      <c r="P188" s="26"/>
      <c r="Q188" s="15"/>
      <c r="R188" s="15"/>
      <c r="S188" s="42"/>
      <c r="T188" s="54"/>
      <c r="U188" s="26"/>
      <c r="V188" s="15"/>
      <c r="W188" s="43"/>
    </row>
    <row r="189" spans="11:23" x14ac:dyDescent="0.25">
      <c r="O189" s="59"/>
      <c r="P189" s="26"/>
      <c r="Q189" s="15"/>
      <c r="R189" s="15"/>
      <c r="S189" s="42"/>
      <c r="T189" s="54"/>
      <c r="U189" s="26"/>
      <c r="V189" s="15"/>
      <c r="W189" s="43"/>
    </row>
    <row r="190" spans="11:23" x14ac:dyDescent="0.25">
      <c r="O190" s="59"/>
      <c r="P190" s="26"/>
      <c r="Q190" s="15"/>
      <c r="R190" s="15"/>
      <c r="S190" s="42"/>
      <c r="T190" s="54"/>
      <c r="U190" s="26"/>
      <c r="V190" s="15"/>
      <c r="W190" s="43"/>
    </row>
    <row r="191" spans="11:23" x14ac:dyDescent="0.25">
      <c r="O191" s="59"/>
      <c r="P191" s="26"/>
      <c r="Q191" s="15"/>
      <c r="R191" s="15"/>
      <c r="S191" s="42"/>
      <c r="T191" s="54"/>
      <c r="U191" s="26"/>
      <c r="V191" s="15"/>
      <c r="W191" s="43"/>
    </row>
    <row r="192" spans="11:23" x14ac:dyDescent="0.25">
      <c r="O192" s="59"/>
      <c r="P192" s="26"/>
      <c r="Q192" s="15"/>
      <c r="R192" s="15"/>
      <c r="S192" s="42"/>
      <c r="T192" s="54"/>
      <c r="U192" s="26"/>
      <c r="V192" s="15"/>
      <c r="W192" s="43"/>
    </row>
    <row r="193" spans="15:23" x14ac:dyDescent="0.25">
      <c r="O193" s="59"/>
      <c r="P193" s="26"/>
      <c r="Q193" s="15"/>
      <c r="R193" s="15"/>
      <c r="S193" s="42"/>
      <c r="T193" s="54"/>
      <c r="U193" s="26"/>
      <c r="V193" s="15"/>
      <c r="W193" s="43"/>
    </row>
    <row r="194" spans="15:23" x14ac:dyDescent="0.25">
      <c r="O194" s="59"/>
      <c r="P194" s="26"/>
      <c r="Q194" s="15"/>
      <c r="R194" s="15"/>
      <c r="S194" s="42"/>
      <c r="T194" s="54"/>
      <c r="U194" s="26"/>
      <c r="V194" s="15"/>
      <c r="W194" s="43"/>
    </row>
    <row r="195" spans="15:23" x14ac:dyDescent="0.25">
      <c r="O195" s="59"/>
      <c r="P195" s="26"/>
      <c r="Q195" s="15"/>
      <c r="R195" s="15"/>
      <c r="S195" s="42"/>
      <c r="T195" s="54"/>
      <c r="U195" s="26"/>
      <c r="V195" s="15"/>
      <c r="W195" s="43"/>
    </row>
    <row r="196" spans="15:23" x14ac:dyDescent="0.25">
      <c r="O196" s="59"/>
      <c r="P196" s="26"/>
      <c r="Q196" s="15"/>
      <c r="R196" s="15"/>
      <c r="S196" s="42"/>
      <c r="T196" s="54"/>
      <c r="U196" s="26"/>
      <c r="V196" s="15"/>
      <c r="W196" s="43"/>
    </row>
    <row r="197" spans="15:23" x14ac:dyDescent="0.25">
      <c r="O197" s="59"/>
      <c r="P197" s="26"/>
      <c r="Q197" s="15"/>
      <c r="R197" s="15"/>
      <c r="S197" s="42"/>
      <c r="T197" s="54"/>
      <c r="U197" s="26"/>
      <c r="V197" s="15"/>
      <c r="W197" s="43"/>
    </row>
    <row r="198" spans="15:23" x14ac:dyDescent="0.25">
      <c r="O198" s="59"/>
      <c r="P198" s="26"/>
      <c r="Q198" s="15"/>
      <c r="R198" s="15"/>
      <c r="S198" s="42"/>
      <c r="T198" s="54"/>
      <c r="U198" s="26"/>
      <c r="V198" s="15"/>
      <c r="W198" s="43"/>
    </row>
    <row r="199" spans="15:23" x14ac:dyDescent="0.25">
      <c r="O199" s="59"/>
      <c r="P199" s="26"/>
      <c r="Q199" s="15"/>
      <c r="R199" s="15"/>
      <c r="S199" s="42"/>
      <c r="T199" s="54"/>
      <c r="U199" s="26"/>
      <c r="V199" s="15"/>
      <c r="W199" s="43"/>
    </row>
    <row r="200" spans="15:23" x14ac:dyDescent="0.25">
      <c r="O200" s="59"/>
      <c r="P200" s="26"/>
      <c r="Q200" s="15"/>
      <c r="R200" s="15"/>
      <c r="S200" s="42"/>
      <c r="T200" s="54"/>
      <c r="U200" s="26"/>
      <c r="V200" s="15"/>
      <c r="W200" s="43"/>
    </row>
    <row r="201" spans="15:23" x14ac:dyDescent="0.25">
      <c r="O201" s="59"/>
      <c r="P201" s="26"/>
      <c r="Q201" s="15"/>
      <c r="R201" s="15"/>
      <c r="S201" s="42"/>
      <c r="T201" s="54"/>
      <c r="U201" s="26"/>
      <c r="V201" s="15"/>
      <c r="W201" s="43"/>
    </row>
    <row r="202" spans="15:23" x14ac:dyDescent="0.25">
      <c r="O202" s="59"/>
      <c r="P202" s="26"/>
      <c r="Q202" s="15"/>
      <c r="R202" s="15"/>
      <c r="S202" s="42"/>
      <c r="T202" s="54"/>
      <c r="U202" s="26"/>
      <c r="V202" s="15"/>
      <c r="W202" s="43"/>
    </row>
    <row r="203" spans="15:23" x14ac:dyDescent="0.25">
      <c r="O203" s="59"/>
      <c r="P203" s="26"/>
      <c r="Q203" s="15"/>
      <c r="R203" s="15"/>
      <c r="S203" s="42"/>
      <c r="T203" s="54"/>
      <c r="U203" s="26"/>
      <c r="V203" s="15"/>
      <c r="W203" s="43"/>
    </row>
    <row r="204" spans="15:23" x14ac:dyDescent="0.25">
      <c r="O204" s="59"/>
      <c r="P204" s="26"/>
      <c r="Q204" s="15"/>
      <c r="R204" s="15"/>
      <c r="S204" s="42"/>
      <c r="T204" s="54"/>
      <c r="U204" s="26"/>
      <c r="V204" s="15"/>
      <c r="W204" s="43"/>
    </row>
    <row r="205" spans="15:23" x14ac:dyDescent="0.25">
      <c r="O205" s="59"/>
      <c r="P205" s="26"/>
      <c r="Q205" s="15"/>
      <c r="R205" s="15"/>
      <c r="S205" s="42"/>
      <c r="T205" s="54"/>
      <c r="U205" s="26"/>
      <c r="V205" s="15"/>
      <c r="W205" s="43"/>
    </row>
    <row r="206" spans="15:23" x14ac:dyDescent="0.25">
      <c r="O206" s="59"/>
      <c r="P206" s="26"/>
      <c r="Q206" s="15"/>
      <c r="R206" s="15"/>
      <c r="S206" s="42"/>
      <c r="T206" s="54"/>
      <c r="U206" s="26"/>
      <c r="V206" s="15"/>
      <c r="W206" s="43"/>
    </row>
    <row r="207" spans="15:23" x14ac:dyDescent="0.25">
      <c r="O207" s="59"/>
      <c r="P207" s="26"/>
      <c r="Q207" s="15"/>
      <c r="R207" s="15"/>
      <c r="S207" s="42"/>
      <c r="T207" s="54"/>
      <c r="U207" s="26"/>
      <c r="V207" s="15"/>
      <c r="W207" s="43"/>
    </row>
    <row r="208" spans="15:23" x14ac:dyDescent="0.25">
      <c r="O208" s="60"/>
      <c r="P208" s="61"/>
      <c r="Q208" s="45"/>
      <c r="R208" s="45"/>
      <c r="S208" s="44"/>
      <c r="T208" s="62"/>
      <c r="U208" s="61"/>
      <c r="V208" s="45"/>
      <c r="W208" s="46"/>
    </row>
  </sheetData>
  <mergeCells count="2">
    <mergeCell ref="O3:R4"/>
    <mergeCell ref="S3:W4"/>
  </mergeCells>
  <pageMargins left="0.7" right="0.7" top="0.75" bottom="0.75" header="0.3" footer="0.3"/>
  <pageSetup paperSize="9" scale="1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29B71-3A24-479D-8EE0-8A10D6A08908}">
  <sheetPr>
    <tabColor rgb="FF1E384E"/>
    <pageSetUpPr autoPageBreaks="0" fitToPage="1"/>
  </sheetPr>
  <dimension ref="A1:Y54"/>
  <sheetViews>
    <sheetView showRowColHeaders="0" workbookViewId="0">
      <selection activeCell="A20" sqref="A20:C21"/>
    </sheetView>
  </sheetViews>
  <sheetFormatPr defaultColWidth="8.85546875" defaultRowHeight="18" x14ac:dyDescent="0.25"/>
  <cols>
    <col min="1" max="3" width="10.5703125" style="84" customWidth="1"/>
    <col min="4" max="4" width="4.5703125" style="73" customWidth="1"/>
    <col min="5" max="7" width="7.140625" style="73" customWidth="1"/>
    <col min="8" max="8" width="8.7109375" style="73" customWidth="1"/>
    <col min="9" max="15" width="8.5703125" style="73" customWidth="1"/>
    <col min="16" max="16" width="12" style="73" customWidth="1"/>
    <col min="17" max="17" width="5.5703125" style="73" customWidth="1"/>
    <col min="18" max="18" width="10" style="73" customWidth="1"/>
    <col min="19" max="20" width="9.5703125" style="73" customWidth="1"/>
    <col min="21" max="21" width="10.85546875" style="73" customWidth="1"/>
    <col min="22" max="24" width="9.5703125" style="73" customWidth="1"/>
    <col min="25" max="25" width="10.85546875" style="73" customWidth="1"/>
    <col min="26" max="26" width="9.5703125" style="73" customWidth="1"/>
    <col min="27" max="16384" width="8.85546875" style="73"/>
  </cols>
  <sheetData>
    <row r="1" spans="1:25" s="78" customFormat="1" ht="36" customHeight="1" x14ac:dyDescent="0.2">
      <c r="A1" s="541" t="s">
        <v>107</v>
      </c>
      <c r="B1" s="541"/>
      <c r="C1" s="541"/>
      <c r="E1" s="79" t="str">
        <f>Landing!B2</f>
        <v>NEC Products and Services Order Form 2024 - 2025</v>
      </c>
      <c r="K1" s="80"/>
      <c r="L1" s="72"/>
      <c r="M1" s="72"/>
      <c r="O1" s="554" t="s">
        <v>709</v>
      </c>
      <c r="P1" s="554"/>
      <c r="Q1" s="554"/>
      <c r="R1" s="554"/>
      <c r="S1" s="554"/>
      <c r="T1" s="554"/>
      <c r="U1" s="554"/>
      <c r="V1" s="554"/>
      <c r="W1" s="554"/>
      <c r="X1" s="554"/>
      <c r="Y1" s="554"/>
    </row>
    <row r="2" spans="1:25" ht="15" customHeight="1" x14ac:dyDescent="0.2">
      <c r="A2" s="543"/>
      <c r="B2" s="543"/>
      <c r="C2" s="543"/>
    </row>
    <row r="3" spans="1:25" ht="15" customHeight="1" x14ac:dyDescent="0.2">
      <c r="A3" s="590"/>
      <c r="B3" s="590"/>
      <c r="C3" s="590"/>
      <c r="E3" s="298"/>
      <c r="F3" s="298"/>
      <c r="G3" s="298"/>
      <c r="H3" s="298"/>
      <c r="I3" s="298"/>
      <c r="J3" s="298"/>
      <c r="K3" s="298"/>
      <c r="L3" s="298"/>
      <c r="M3" s="298"/>
      <c r="N3" s="298"/>
      <c r="O3" s="298"/>
      <c r="P3" s="298"/>
      <c r="Q3" s="298"/>
      <c r="R3" s="298"/>
      <c r="S3" s="298"/>
      <c r="T3" s="298"/>
      <c r="U3" s="298"/>
      <c r="V3" s="575" t="s">
        <v>259</v>
      </c>
      <c r="W3" s="576"/>
      <c r="X3" s="576"/>
      <c r="Y3" s="577"/>
    </row>
    <row r="4" spans="1:25" ht="15" customHeight="1" x14ac:dyDescent="0.2">
      <c r="A4" s="584" t="s">
        <v>6</v>
      </c>
      <c r="B4" s="585"/>
      <c r="C4" s="586"/>
      <c r="E4" s="578" t="s">
        <v>32</v>
      </c>
      <c r="F4" s="579"/>
      <c r="G4" s="579"/>
      <c r="H4" s="580"/>
      <c r="I4" s="581" t="s">
        <v>33</v>
      </c>
      <c r="J4" s="582"/>
      <c r="K4" s="582"/>
      <c r="L4" s="582"/>
      <c r="M4" s="582"/>
      <c r="N4" s="582"/>
      <c r="O4" s="582"/>
      <c r="P4" s="583"/>
      <c r="Q4" s="458" t="s">
        <v>258</v>
      </c>
      <c r="R4" s="458" t="s">
        <v>35</v>
      </c>
      <c r="S4" s="458" t="s">
        <v>36</v>
      </c>
      <c r="T4" s="458" t="s">
        <v>37</v>
      </c>
      <c r="U4" s="458" t="s">
        <v>38</v>
      </c>
      <c r="V4" s="458" t="s">
        <v>35</v>
      </c>
      <c r="W4" s="458" t="s">
        <v>36</v>
      </c>
      <c r="X4" s="458" t="s">
        <v>37</v>
      </c>
      <c r="Y4" s="468" t="s">
        <v>38</v>
      </c>
    </row>
    <row r="5" spans="1:25" ht="15" customHeight="1" x14ac:dyDescent="0.2">
      <c r="A5" s="587"/>
      <c r="B5" s="588"/>
      <c r="C5" s="589"/>
      <c r="E5" s="555" t="s">
        <v>710</v>
      </c>
      <c r="F5" s="556"/>
      <c r="G5" s="556"/>
      <c r="H5" s="556"/>
      <c r="I5" s="556"/>
      <c r="J5" s="556"/>
      <c r="K5" s="556"/>
      <c r="L5" s="556"/>
      <c r="M5" s="556"/>
      <c r="N5" s="556"/>
      <c r="O5" s="556"/>
      <c r="P5" s="299"/>
      <c r="Q5" s="297">
        <f>IF(SUM(Q6:Q9)&gt;0,9999,0)</f>
        <v>0</v>
      </c>
      <c r="R5" s="184"/>
      <c r="S5" s="184"/>
      <c r="T5" s="184"/>
      <c r="U5" s="184"/>
      <c r="V5" s="184"/>
      <c r="W5" s="184"/>
      <c r="X5" s="184"/>
      <c r="Y5" s="185"/>
    </row>
    <row r="6" spans="1:25" ht="15" customHeight="1" x14ac:dyDescent="0.2">
      <c r="A6" s="584" t="s">
        <v>8</v>
      </c>
      <c r="B6" s="585"/>
      <c r="C6" s="586"/>
      <c r="E6" s="571" t="s">
        <v>711</v>
      </c>
      <c r="F6" s="572"/>
      <c r="G6" s="572"/>
      <c r="H6" s="572"/>
      <c r="I6" s="569" t="s">
        <v>848</v>
      </c>
      <c r="J6" s="570"/>
      <c r="K6" s="570"/>
      <c r="L6" s="570"/>
      <c r="M6" s="570"/>
      <c r="N6" s="570"/>
      <c r="O6" s="570"/>
      <c r="P6" s="570"/>
      <c r="Q6" s="469"/>
      <c r="R6" s="154">
        <v>441</v>
      </c>
      <c r="S6" s="155">
        <v>441</v>
      </c>
      <c r="T6" s="155">
        <v>441</v>
      </c>
      <c r="U6" s="156">
        <v>441</v>
      </c>
      <c r="V6" s="154">
        <f>$Q6*R6</f>
        <v>0</v>
      </c>
      <c r="W6" s="155">
        <f t="shared" ref="W6:Y9" si="0">$Q6*S6</f>
        <v>0</v>
      </c>
      <c r="X6" s="155">
        <f t="shared" si="0"/>
        <v>0</v>
      </c>
      <c r="Y6" s="156">
        <f t="shared" si="0"/>
        <v>0</v>
      </c>
    </row>
    <row r="7" spans="1:25" ht="15" customHeight="1" x14ac:dyDescent="0.2">
      <c r="A7" s="587"/>
      <c r="B7" s="588"/>
      <c r="C7" s="589"/>
      <c r="E7" s="552" t="s">
        <v>712</v>
      </c>
      <c r="F7" s="553"/>
      <c r="G7" s="553"/>
      <c r="H7" s="553"/>
      <c r="I7" s="557" t="s">
        <v>848</v>
      </c>
      <c r="J7" s="558"/>
      <c r="K7" s="558"/>
      <c r="L7" s="558"/>
      <c r="M7" s="558"/>
      <c r="N7" s="558"/>
      <c r="O7" s="558"/>
      <c r="P7" s="558"/>
      <c r="Q7" s="469"/>
      <c r="R7" s="157">
        <v>567</v>
      </c>
      <c r="S7" s="158">
        <v>567</v>
      </c>
      <c r="T7" s="158">
        <v>567</v>
      </c>
      <c r="U7" s="159">
        <v>567</v>
      </c>
      <c r="V7" s="157">
        <f t="shared" ref="V7" si="1">$Q7*R7</f>
        <v>0</v>
      </c>
      <c r="W7" s="158">
        <f t="shared" ref="W7" si="2">$Q7*S7</f>
        <v>0</v>
      </c>
      <c r="X7" s="158">
        <f t="shared" ref="X7" si="3">$Q7*T7</f>
        <v>0</v>
      </c>
      <c r="Y7" s="159">
        <f t="shared" ref="Y7" si="4">$Q7*U7</f>
        <v>0</v>
      </c>
    </row>
    <row r="8" spans="1:25" ht="15" customHeight="1" x14ac:dyDescent="0.2">
      <c r="A8" s="591" t="s">
        <v>843</v>
      </c>
      <c r="B8" s="592"/>
      <c r="C8" s="593"/>
      <c r="E8" s="552" t="s">
        <v>713</v>
      </c>
      <c r="F8" s="553"/>
      <c r="G8" s="553"/>
      <c r="H8" s="553"/>
      <c r="I8" s="557" t="s">
        <v>848</v>
      </c>
      <c r="J8" s="558"/>
      <c r="K8" s="558"/>
      <c r="L8" s="558"/>
      <c r="M8" s="558"/>
      <c r="N8" s="558"/>
      <c r="O8" s="558"/>
      <c r="P8" s="558"/>
      <c r="Q8" s="469"/>
      <c r="R8" s="157">
        <v>693</v>
      </c>
      <c r="S8" s="158">
        <v>693</v>
      </c>
      <c r="T8" s="158">
        <v>693</v>
      </c>
      <c r="U8" s="159">
        <v>693</v>
      </c>
      <c r="V8" s="157">
        <f t="shared" ref="V8:V9" si="5">$Q8*R8</f>
        <v>0</v>
      </c>
      <c r="W8" s="158">
        <f t="shared" si="0"/>
        <v>0</v>
      </c>
      <c r="X8" s="158">
        <f t="shared" si="0"/>
        <v>0</v>
      </c>
      <c r="Y8" s="159">
        <f t="shared" si="0"/>
        <v>0</v>
      </c>
    </row>
    <row r="9" spans="1:25" ht="15" customHeight="1" x14ac:dyDescent="0.2">
      <c r="A9" s="594"/>
      <c r="B9" s="595"/>
      <c r="C9" s="596"/>
      <c r="E9" s="563" t="s">
        <v>714</v>
      </c>
      <c r="F9" s="564"/>
      <c r="G9" s="564"/>
      <c r="H9" s="564"/>
      <c r="I9" s="559" t="s">
        <v>848</v>
      </c>
      <c r="J9" s="560"/>
      <c r="K9" s="560"/>
      <c r="L9" s="560"/>
      <c r="M9" s="560"/>
      <c r="N9" s="560"/>
      <c r="O9" s="560"/>
      <c r="P9" s="560"/>
      <c r="Q9" s="469"/>
      <c r="R9" s="160">
        <v>819</v>
      </c>
      <c r="S9" s="161">
        <v>819</v>
      </c>
      <c r="T9" s="161">
        <v>819</v>
      </c>
      <c r="U9" s="162">
        <v>819</v>
      </c>
      <c r="V9" s="160">
        <f t="shared" si="5"/>
        <v>0</v>
      </c>
      <c r="W9" s="161">
        <f t="shared" si="0"/>
        <v>0</v>
      </c>
      <c r="X9" s="161">
        <f t="shared" si="0"/>
        <v>0</v>
      </c>
      <c r="Y9" s="162">
        <f t="shared" si="0"/>
        <v>0</v>
      </c>
    </row>
    <row r="10" spans="1:25" ht="15" customHeight="1" x14ac:dyDescent="0.2">
      <c r="A10" s="532" t="s">
        <v>702</v>
      </c>
      <c r="B10" s="533"/>
      <c r="C10" s="534"/>
      <c r="E10" s="555" t="s">
        <v>39</v>
      </c>
      <c r="F10" s="556"/>
      <c r="G10" s="556"/>
      <c r="H10" s="556"/>
      <c r="I10" s="561"/>
      <c r="J10" s="561"/>
      <c r="K10" s="561"/>
      <c r="L10" s="561"/>
      <c r="M10" s="561"/>
      <c r="N10" s="561"/>
      <c r="O10" s="561"/>
      <c r="P10" s="299"/>
      <c r="Q10" s="297">
        <f>IF(SUM(Q11:Q14)&gt;0,9999,0)</f>
        <v>0</v>
      </c>
      <c r="R10" s="163"/>
      <c r="S10" s="164"/>
      <c r="T10" s="164"/>
      <c r="U10" s="164"/>
      <c r="V10" s="164"/>
      <c r="W10" s="164"/>
      <c r="X10" s="164"/>
      <c r="Y10" s="168"/>
    </row>
    <row r="11" spans="1:25" ht="15" customHeight="1" x14ac:dyDescent="0.2">
      <c r="A11" s="535"/>
      <c r="B11" s="536"/>
      <c r="C11" s="537"/>
      <c r="E11" s="571" t="s">
        <v>40</v>
      </c>
      <c r="F11" s="572"/>
      <c r="G11" s="572"/>
      <c r="H11" s="572"/>
      <c r="I11" s="569" t="s">
        <v>41</v>
      </c>
      <c r="J11" s="570"/>
      <c r="K11" s="570"/>
      <c r="L11" s="570"/>
      <c r="M11" s="570"/>
      <c r="N11" s="570"/>
      <c r="O11" s="570"/>
      <c r="P11" s="570"/>
      <c r="Q11" s="469"/>
      <c r="R11" s="154">
        <v>691.87</v>
      </c>
      <c r="S11" s="155">
        <f>R11*1.12</f>
        <v>774.89440000000013</v>
      </c>
      <c r="T11" s="155">
        <f>S11*1.2</f>
        <v>929.87328000000014</v>
      </c>
      <c r="U11" s="156">
        <f>T11*1.3</f>
        <v>1208.8352640000003</v>
      </c>
      <c r="V11" s="154">
        <f t="shared" ref="V11:Y14" si="6">$Q11*R11</f>
        <v>0</v>
      </c>
      <c r="W11" s="155">
        <f t="shared" si="6"/>
        <v>0</v>
      </c>
      <c r="X11" s="155">
        <f t="shared" si="6"/>
        <v>0</v>
      </c>
      <c r="Y11" s="156">
        <f t="shared" si="6"/>
        <v>0</v>
      </c>
    </row>
    <row r="12" spans="1:25" ht="15" customHeight="1" x14ac:dyDescent="0.2">
      <c r="A12" s="532" t="s">
        <v>703</v>
      </c>
      <c r="B12" s="533"/>
      <c r="C12" s="534"/>
      <c r="E12" s="552" t="s">
        <v>42</v>
      </c>
      <c r="F12" s="553"/>
      <c r="G12" s="553"/>
      <c r="H12" s="553"/>
      <c r="I12" s="557" t="s">
        <v>43</v>
      </c>
      <c r="J12" s="558"/>
      <c r="K12" s="558"/>
      <c r="L12" s="558"/>
      <c r="M12" s="558"/>
      <c r="N12" s="558"/>
      <c r="O12" s="558"/>
      <c r="P12" s="558"/>
      <c r="Q12" s="469"/>
      <c r="R12" s="157">
        <v>1863</v>
      </c>
      <c r="S12" s="158">
        <f t="shared" ref="S12:S14" si="7">R12*1.12</f>
        <v>2086.5600000000004</v>
      </c>
      <c r="T12" s="158">
        <f t="shared" ref="T12:T14" si="8">S12*1.2</f>
        <v>2503.8720000000003</v>
      </c>
      <c r="U12" s="159">
        <f t="shared" ref="U12:U14" si="9">T12*1.3</f>
        <v>3255.0336000000007</v>
      </c>
      <c r="V12" s="157">
        <f t="shared" si="6"/>
        <v>0</v>
      </c>
      <c r="W12" s="158">
        <f t="shared" si="6"/>
        <v>0</v>
      </c>
      <c r="X12" s="158">
        <f t="shared" si="6"/>
        <v>0</v>
      </c>
      <c r="Y12" s="159">
        <f t="shared" si="6"/>
        <v>0</v>
      </c>
    </row>
    <row r="13" spans="1:25" ht="15" customHeight="1" x14ac:dyDescent="0.2">
      <c r="A13" s="535"/>
      <c r="B13" s="536"/>
      <c r="C13" s="537"/>
      <c r="E13" s="552" t="s">
        <v>44</v>
      </c>
      <c r="F13" s="553"/>
      <c r="G13" s="553"/>
      <c r="H13" s="553"/>
      <c r="I13" s="557" t="s">
        <v>45</v>
      </c>
      <c r="J13" s="558"/>
      <c r="K13" s="558"/>
      <c r="L13" s="558"/>
      <c r="M13" s="558"/>
      <c r="N13" s="558"/>
      <c r="O13" s="558"/>
      <c r="P13" s="558"/>
      <c r="Q13" s="469"/>
      <c r="R13" s="157">
        <v>4191.75</v>
      </c>
      <c r="S13" s="158">
        <f t="shared" si="7"/>
        <v>4694.76</v>
      </c>
      <c r="T13" s="158">
        <f t="shared" si="8"/>
        <v>5633.7120000000004</v>
      </c>
      <c r="U13" s="159">
        <f t="shared" si="9"/>
        <v>7323.825600000001</v>
      </c>
      <c r="V13" s="157">
        <f t="shared" si="6"/>
        <v>0</v>
      </c>
      <c r="W13" s="158">
        <f t="shared" si="6"/>
        <v>0</v>
      </c>
      <c r="X13" s="158">
        <f t="shared" si="6"/>
        <v>0</v>
      </c>
      <c r="Y13" s="159">
        <f t="shared" si="6"/>
        <v>0</v>
      </c>
    </row>
    <row r="14" spans="1:25" ht="15" customHeight="1" x14ac:dyDescent="0.2">
      <c r="A14" s="532" t="s">
        <v>650</v>
      </c>
      <c r="B14" s="533"/>
      <c r="C14" s="534"/>
      <c r="E14" s="563" t="s">
        <v>46</v>
      </c>
      <c r="F14" s="564"/>
      <c r="G14" s="564"/>
      <c r="H14" s="564"/>
      <c r="I14" s="559" t="s">
        <v>47</v>
      </c>
      <c r="J14" s="560"/>
      <c r="K14" s="560"/>
      <c r="L14" s="560"/>
      <c r="M14" s="560"/>
      <c r="N14" s="560"/>
      <c r="O14" s="560"/>
      <c r="P14" s="560"/>
      <c r="Q14" s="469"/>
      <c r="R14" s="160">
        <v>6601.5</v>
      </c>
      <c r="S14" s="161">
        <f t="shared" si="7"/>
        <v>7393.68</v>
      </c>
      <c r="T14" s="161">
        <f t="shared" si="8"/>
        <v>8872.4159999999993</v>
      </c>
      <c r="U14" s="162">
        <f t="shared" si="9"/>
        <v>11534.140799999999</v>
      </c>
      <c r="V14" s="160">
        <f t="shared" si="6"/>
        <v>0</v>
      </c>
      <c r="W14" s="161">
        <f t="shared" si="6"/>
        <v>0</v>
      </c>
      <c r="X14" s="161">
        <f t="shared" si="6"/>
        <v>0</v>
      </c>
      <c r="Y14" s="162">
        <f t="shared" si="6"/>
        <v>0</v>
      </c>
    </row>
    <row r="15" spans="1:25" ht="15" customHeight="1" x14ac:dyDescent="0.2">
      <c r="A15" s="535"/>
      <c r="B15" s="536"/>
      <c r="C15" s="537"/>
      <c r="E15" s="555" t="s">
        <v>48</v>
      </c>
      <c r="F15" s="556"/>
      <c r="G15" s="556"/>
      <c r="H15" s="556"/>
      <c r="I15" s="562"/>
      <c r="J15" s="562"/>
      <c r="K15" s="562"/>
      <c r="L15" s="562"/>
      <c r="M15" s="562"/>
      <c r="N15" s="562"/>
      <c r="O15" s="562"/>
      <c r="P15" s="300"/>
      <c r="Q15" s="297">
        <f>IF(SUM(Q16:Q17)&gt;0,9999,0)</f>
        <v>0</v>
      </c>
      <c r="R15" s="163"/>
      <c r="S15" s="164"/>
      <c r="T15" s="164"/>
      <c r="U15" s="164"/>
      <c r="V15" s="164"/>
      <c r="W15" s="164"/>
      <c r="X15" s="164"/>
      <c r="Y15" s="168"/>
    </row>
    <row r="16" spans="1:25" ht="15" customHeight="1" x14ac:dyDescent="0.2">
      <c r="A16" s="532" t="s">
        <v>651</v>
      </c>
      <c r="B16" s="533"/>
      <c r="C16" s="534"/>
      <c r="E16" s="571" t="s">
        <v>49</v>
      </c>
      <c r="F16" s="572"/>
      <c r="G16" s="572"/>
      <c r="H16" s="572"/>
      <c r="I16" s="569" t="s">
        <v>50</v>
      </c>
      <c r="J16" s="570"/>
      <c r="K16" s="570"/>
      <c r="L16" s="570"/>
      <c r="M16" s="570"/>
      <c r="N16" s="570"/>
      <c r="O16" s="570"/>
      <c r="P16" s="570"/>
      <c r="Q16" s="469"/>
      <c r="R16" s="154">
        <v>163.12</v>
      </c>
      <c r="S16" s="155">
        <f>R16*1.12</f>
        <v>182.69440000000003</v>
      </c>
      <c r="T16" s="155">
        <f>S16*1.2</f>
        <v>219.23328000000004</v>
      </c>
      <c r="U16" s="156">
        <f>T16*1.3</f>
        <v>285.00326400000006</v>
      </c>
      <c r="V16" s="154">
        <f t="shared" ref="V16:Y17" si="10">$Q16*R16</f>
        <v>0</v>
      </c>
      <c r="W16" s="155">
        <f t="shared" si="10"/>
        <v>0</v>
      </c>
      <c r="X16" s="155">
        <f t="shared" si="10"/>
        <v>0</v>
      </c>
      <c r="Y16" s="156">
        <f t="shared" si="10"/>
        <v>0</v>
      </c>
    </row>
    <row r="17" spans="1:25" ht="15" customHeight="1" x14ac:dyDescent="0.2">
      <c r="A17" s="535"/>
      <c r="B17" s="536"/>
      <c r="C17" s="537"/>
      <c r="E17" s="563" t="s">
        <v>51</v>
      </c>
      <c r="F17" s="564"/>
      <c r="G17" s="564"/>
      <c r="H17" s="564"/>
      <c r="I17" s="559" t="s">
        <v>52</v>
      </c>
      <c r="J17" s="560"/>
      <c r="K17" s="560"/>
      <c r="L17" s="560"/>
      <c r="M17" s="560"/>
      <c r="N17" s="560"/>
      <c r="O17" s="560"/>
      <c r="P17" s="560"/>
      <c r="Q17" s="469"/>
      <c r="R17" s="160">
        <v>149.62</v>
      </c>
      <c r="S17" s="161">
        <f>R17*1.12</f>
        <v>167.57440000000003</v>
      </c>
      <c r="T17" s="161">
        <f>S17*1.2</f>
        <v>201.08928000000003</v>
      </c>
      <c r="U17" s="162">
        <f>T17*1.3</f>
        <v>261.41606400000006</v>
      </c>
      <c r="V17" s="160">
        <f t="shared" si="10"/>
        <v>0</v>
      </c>
      <c r="W17" s="161">
        <f t="shared" si="10"/>
        <v>0</v>
      </c>
      <c r="X17" s="161">
        <f t="shared" si="10"/>
        <v>0</v>
      </c>
      <c r="Y17" s="162">
        <f t="shared" si="10"/>
        <v>0</v>
      </c>
    </row>
    <row r="18" spans="1:25" ht="15" customHeight="1" x14ac:dyDescent="0.2">
      <c r="A18" s="532" t="s">
        <v>704</v>
      </c>
      <c r="B18" s="533"/>
      <c r="C18" s="534"/>
      <c r="E18" s="555" t="s">
        <v>53</v>
      </c>
      <c r="F18" s="556"/>
      <c r="G18" s="556"/>
      <c r="H18" s="556"/>
      <c r="I18" s="562"/>
      <c r="J18" s="562"/>
      <c r="K18" s="562"/>
      <c r="L18" s="562"/>
      <c r="M18" s="562"/>
      <c r="N18" s="562"/>
      <c r="O18" s="562"/>
      <c r="P18" s="300"/>
      <c r="Q18" s="297">
        <f>IF(SUM(Q19)&gt;0,9999,0)</f>
        <v>0</v>
      </c>
      <c r="R18" s="163"/>
      <c r="S18" s="164"/>
      <c r="T18" s="164"/>
      <c r="U18" s="164"/>
      <c r="V18" s="164"/>
      <c r="W18" s="164"/>
      <c r="X18" s="164"/>
      <c r="Y18" s="168"/>
    </row>
    <row r="19" spans="1:25" ht="15" customHeight="1" x14ac:dyDescent="0.2">
      <c r="A19" s="535"/>
      <c r="B19" s="536"/>
      <c r="C19" s="537"/>
      <c r="E19" s="573" t="s">
        <v>54</v>
      </c>
      <c r="F19" s="574"/>
      <c r="G19" s="574"/>
      <c r="H19" s="574"/>
      <c r="I19" s="567" t="s">
        <v>55</v>
      </c>
      <c r="J19" s="568"/>
      <c r="K19" s="568"/>
      <c r="L19" s="568"/>
      <c r="M19" s="568"/>
      <c r="N19" s="568"/>
      <c r="O19" s="568"/>
      <c r="P19" s="568"/>
      <c r="Q19" s="469"/>
      <c r="R19" s="165">
        <v>102.38</v>
      </c>
      <c r="S19" s="166">
        <f>R19*1.12</f>
        <v>114.66560000000001</v>
      </c>
      <c r="T19" s="166">
        <f>S19*1.2</f>
        <v>137.59872000000001</v>
      </c>
      <c r="U19" s="167">
        <f>T19*1.3</f>
        <v>178.87833600000002</v>
      </c>
      <c r="V19" s="165">
        <f t="shared" ref="V19:Y19" si="11">$Q19*R19</f>
        <v>0</v>
      </c>
      <c r="W19" s="166">
        <f t="shared" si="11"/>
        <v>0</v>
      </c>
      <c r="X19" s="166">
        <f t="shared" si="11"/>
        <v>0</v>
      </c>
      <c r="Y19" s="167">
        <f t="shared" si="11"/>
        <v>0</v>
      </c>
    </row>
    <row r="20" spans="1:25" ht="15" customHeight="1" x14ac:dyDescent="0.2">
      <c r="A20" s="532" t="s">
        <v>705</v>
      </c>
      <c r="B20" s="533"/>
      <c r="C20" s="534"/>
      <c r="E20" s="555" t="s">
        <v>56</v>
      </c>
      <c r="F20" s="556"/>
      <c r="G20" s="556"/>
      <c r="H20" s="556"/>
      <c r="I20" s="562"/>
      <c r="J20" s="562"/>
      <c r="K20" s="562"/>
      <c r="L20" s="562"/>
      <c r="M20" s="562"/>
      <c r="N20" s="562"/>
      <c r="O20" s="562"/>
      <c r="P20" s="300"/>
      <c r="Q20" s="297">
        <f>IF(SUM(Q21:Q28)&gt;0,9999,0)</f>
        <v>0</v>
      </c>
      <c r="R20" s="163"/>
      <c r="S20" s="164"/>
      <c r="T20" s="164"/>
      <c r="U20" s="164"/>
      <c r="V20" s="164"/>
      <c r="W20" s="164"/>
      <c r="X20" s="164"/>
      <c r="Y20" s="168"/>
    </row>
    <row r="21" spans="1:25" ht="15" customHeight="1" x14ac:dyDescent="0.2">
      <c r="A21" s="535"/>
      <c r="B21" s="536"/>
      <c r="C21" s="537"/>
      <c r="E21" s="571" t="s">
        <v>57</v>
      </c>
      <c r="F21" s="572"/>
      <c r="G21" s="572"/>
      <c r="H21" s="572"/>
      <c r="I21" s="569" t="s">
        <v>58</v>
      </c>
      <c r="J21" s="570"/>
      <c r="K21" s="570"/>
      <c r="L21" s="570"/>
      <c r="M21" s="570"/>
      <c r="N21" s="570"/>
      <c r="O21" s="570"/>
      <c r="P21" s="570"/>
      <c r="Q21" s="469"/>
      <c r="R21" s="154">
        <v>219.38</v>
      </c>
      <c r="S21" s="155">
        <f>R21*1.12</f>
        <v>245.70560000000003</v>
      </c>
      <c r="T21" s="155">
        <f>S21*1.2</f>
        <v>294.84672</v>
      </c>
      <c r="U21" s="156">
        <f>T21*1.3</f>
        <v>383.30073600000003</v>
      </c>
      <c r="V21" s="154">
        <f t="shared" ref="V21:Y28" si="12">$Q21*R21</f>
        <v>0</v>
      </c>
      <c r="W21" s="155">
        <f t="shared" si="12"/>
        <v>0</v>
      </c>
      <c r="X21" s="155">
        <f t="shared" si="12"/>
        <v>0</v>
      </c>
      <c r="Y21" s="156">
        <f t="shared" si="12"/>
        <v>0</v>
      </c>
    </row>
    <row r="22" spans="1:25" ht="15" customHeight="1" x14ac:dyDescent="0.2">
      <c r="A22" s="532" t="s">
        <v>706</v>
      </c>
      <c r="B22" s="533"/>
      <c r="C22" s="534"/>
      <c r="E22" s="552" t="s">
        <v>59</v>
      </c>
      <c r="F22" s="553"/>
      <c r="G22" s="553"/>
      <c r="H22" s="553"/>
      <c r="I22" s="557" t="s">
        <v>60</v>
      </c>
      <c r="J22" s="558"/>
      <c r="K22" s="558"/>
      <c r="L22" s="558"/>
      <c r="M22" s="558"/>
      <c r="N22" s="558"/>
      <c r="O22" s="558"/>
      <c r="P22" s="558"/>
      <c r="Q22" s="469"/>
      <c r="R22" s="157">
        <v>306</v>
      </c>
      <c r="S22" s="158">
        <f t="shared" ref="S22:S28" si="13">R22*1.12</f>
        <v>342.72</v>
      </c>
      <c r="T22" s="158">
        <f t="shared" ref="T22:T28" si="14">S22*1.2</f>
        <v>411.26400000000001</v>
      </c>
      <c r="U22" s="159">
        <f t="shared" ref="U22:U28" si="15">T22*1.3</f>
        <v>534.64319999999998</v>
      </c>
      <c r="V22" s="157">
        <f t="shared" si="12"/>
        <v>0</v>
      </c>
      <c r="W22" s="158">
        <f t="shared" si="12"/>
        <v>0</v>
      </c>
      <c r="X22" s="158">
        <f t="shared" si="12"/>
        <v>0</v>
      </c>
      <c r="Y22" s="159">
        <f t="shared" si="12"/>
        <v>0</v>
      </c>
    </row>
    <row r="23" spans="1:25" ht="15" customHeight="1" x14ac:dyDescent="0.2">
      <c r="A23" s="535"/>
      <c r="B23" s="536"/>
      <c r="C23" s="537"/>
      <c r="E23" s="552" t="s">
        <v>61</v>
      </c>
      <c r="F23" s="553"/>
      <c r="G23" s="553"/>
      <c r="H23" s="553"/>
      <c r="I23" s="557" t="s">
        <v>62</v>
      </c>
      <c r="J23" s="558"/>
      <c r="K23" s="558"/>
      <c r="L23" s="558"/>
      <c r="M23" s="558"/>
      <c r="N23" s="558"/>
      <c r="O23" s="558"/>
      <c r="P23" s="558"/>
      <c r="Q23" s="469"/>
      <c r="R23" s="157">
        <v>382.5</v>
      </c>
      <c r="S23" s="158">
        <f t="shared" si="13"/>
        <v>428.40000000000003</v>
      </c>
      <c r="T23" s="158">
        <f t="shared" si="14"/>
        <v>514.08000000000004</v>
      </c>
      <c r="U23" s="159">
        <f t="shared" si="15"/>
        <v>668.30400000000009</v>
      </c>
      <c r="V23" s="157">
        <f t="shared" si="12"/>
        <v>0</v>
      </c>
      <c r="W23" s="158">
        <f t="shared" si="12"/>
        <v>0</v>
      </c>
      <c r="X23" s="158">
        <f t="shared" si="12"/>
        <v>0</v>
      </c>
      <c r="Y23" s="159">
        <f t="shared" si="12"/>
        <v>0</v>
      </c>
    </row>
    <row r="24" spans="1:25" ht="15" customHeight="1" x14ac:dyDescent="0.2">
      <c r="A24" s="532" t="s">
        <v>707</v>
      </c>
      <c r="B24" s="533"/>
      <c r="C24" s="534"/>
      <c r="E24" s="552" t="s">
        <v>63</v>
      </c>
      <c r="F24" s="553"/>
      <c r="G24" s="553"/>
      <c r="H24" s="553"/>
      <c r="I24" s="557" t="s">
        <v>64</v>
      </c>
      <c r="J24" s="558"/>
      <c r="K24" s="558"/>
      <c r="L24" s="558"/>
      <c r="M24" s="558"/>
      <c r="N24" s="558"/>
      <c r="O24" s="558"/>
      <c r="P24" s="558"/>
      <c r="Q24" s="469"/>
      <c r="R24" s="157">
        <v>448.88</v>
      </c>
      <c r="S24" s="158">
        <f t="shared" si="13"/>
        <v>502.74560000000002</v>
      </c>
      <c r="T24" s="158">
        <f t="shared" si="14"/>
        <v>603.29471999999998</v>
      </c>
      <c r="U24" s="159">
        <f t="shared" si="15"/>
        <v>784.28313600000001</v>
      </c>
      <c r="V24" s="157">
        <f t="shared" si="12"/>
        <v>0</v>
      </c>
      <c r="W24" s="158">
        <f t="shared" si="12"/>
        <v>0</v>
      </c>
      <c r="X24" s="158">
        <f t="shared" si="12"/>
        <v>0</v>
      </c>
      <c r="Y24" s="159">
        <f t="shared" si="12"/>
        <v>0</v>
      </c>
    </row>
    <row r="25" spans="1:25" ht="15" customHeight="1" x14ac:dyDescent="0.2">
      <c r="A25" s="535"/>
      <c r="B25" s="536"/>
      <c r="C25" s="537"/>
      <c r="E25" s="552" t="s">
        <v>65</v>
      </c>
      <c r="F25" s="553"/>
      <c r="G25" s="553"/>
      <c r="H25" s="553"/>
      <c r="I25" s="557" t="s">
        <v>66</v>
      </c>
      <c r="J25" s="558"/>
      <c r="K25" s="558"/>
      <c r="L25" s="558"/>
      <c r="M25" s="558"/>
      <c r="N25" s="558"/>
      <c r="O25" s="558"/>
      <c r="P25" s="558"/>
      <c r="Q25" s="469"/>
      <c r="R25" s="157">
        <v>1192.5</v>
      </c>
      <c r="S25" s="158">
        <f t="shared" si="13"/>
        <v>1335.6000000000001</v>
      </c>
      <c r="T25" s="158">
        <f t="shared" si="14"/>
        <v>1602.72</v>
      </c>
      <c r="U25" s="159">
        <f t="shared" si="15"/>
        <v>2083.5360000000001</v>
      </c>
      <c r="V25" s="157">
        <f t="shared" si="12"/>
        <v>0</v>
      </c>
      <c r="W25" s="158">
        <f t="shared" si="12"/>
        <v>0</v>
      </c>
      <c r="X25" s="158">
        <f t="shared" si="12"/>
        <v>0</v>
      </c>
      <c r="Y25" s="159">
        <f t="shared" si="12"/>
        <v>0</v>
      </c>
    </row>
    <row r="26" spans="1:25" ht="15" customHeight="1" x14ac:dyDescent="0.2">
      <c r="A26" s="532" t="s">
        <v>708</v>
      </c>
      <c r="B26" s="533"/>
      <c r="C26" s="534"/>
      <c r="E26" s="552" t="s">
        <v>67</v>
      </c>
      <c r="F26" s="553"/>
      <c r="G26" s="553"/>
      <c r="H26" s="553"/>
      <c r="I26" s="557" t="s">
        <v>68</v>
      </c>
      <c r="J26" s="558"/>
      <c r="K26" s="558"/>
      <c r="L26" s="558"/>
      <c r="M26" s="558"/>
      <c r="N26" s="558"/>
      <c r="O26" s="558"/>
      <c r="P26" s="558"/>
      <c r="Q26" s="469"/>
      <c r="R26" s="157">
        <v>0</v>
      </c>
      <c r="S26" s="158">
        <f t="shared" si="13"/>
        <v>0</v>
      </c>
      <c r="T26" s="158">
        <f t="shared" si="14"/>
        <v>0</v>
      </c>
      <c r="U26" s="159">
        <f t="shared" si="15"/>
        <v>0</v>
      </c>
      <c r="V26" s="157">
        <f t="shared" si="12"/>
        <v>0</v>
      </c>
      <c r="W26" s="158">
        <f t="shared" si="12"/>
        <v>0</v>
      </c>
      <c r="X26" s="158">
        <f t="shared" si="12"/>
        <v>0</v>
      </c>
      <c r="Y26" s="159">
        <f t="shared" si="12"/>
        <v>0</v>
      </c>
    </row>
    <row r="27" spans="1:25" ht="15" customHeight="1" x14ac:dyDescent="0.2">
      <c r="A27" s="535"/>
      <c r="B27" s="536"/>
      <c r="C27" s="537"/>
      <c r="E27" s="552" t="s">
        <v>69</v>
      </c>
      <c r="F27" s="553"/>
      <c r="G27" s="553"/>
      <c r="H27" s="553"/>
      <c r="I27" s="557" t="s">
        <v>70</v>
      </c>
      <c r="J27" s="558"/>
      <c r="K27" s="558"/>
      <c r="L27" s="558"/>
      <c r="M27" s="558"/>
      <c r="N27" s="558"/>
      <c r="O27" s="558"/>
      <c r="P27" s="558"/>
      <c r="Q27" s="469"/>
      <c r="R27" s="157">
        <v>0</v>
      </c>
      <c r="S27" s="158">
        <f t="shared" si="13"/>
        <v>0</v>
      </c>
      <c r="T27" s="158">
        <f t="shared" si="14"/>
        <v>0</v>
      </c>
      <c r="U27" s="159">
        <f t="shared" si="15"/>
        <v>0</v>
      </c>
      <c r="V27" s="157">
        <f t="shared" si="12"/>
        <v>0</v>
      </c>
      <c r="W27" s="158">
        <f t="shared" si="12"/>
        <v>0</v>
      </c>
      <c r="X27" s="158">
        <f t="shared" si="12"/>
        <v>0</v>
      </c>
      <c r="Y27" s="159">
        <f t="shared" si="12"/>
        <v>0</v>
      </c>
    </row>
    <row r="28" spans="1:25" ht="15" customHeight="1" x14ac:dyDescent="0.2">
      <c r="A28" s="532" t="s">
        <v>14</v>
      </c>
      <c r="B28" s="533"/>
      <c r="C28" s="534"/>
      <c r="E28" s="563" t="s">
        <v>71</v>
      </c>
      <c r="F28" s="564"/>
      <c r="G28" s="564"/>
      <c r="H28" s="564"/>
      <c r="I28" s="559" t="s">
        <v>72</v>
      </c>
      <c r="J28" s="560"/>
      <c r="K28" s="560"/>
      <c r="L28" s="560"/>
      <c r="M28" s="560"/>
      <c r="N28" s="560"/>
      <c r="O28" s="560"/>
      <c r="P28" s="560"/>
      <c r="Q28" s="470"/>
      <c r="R28" s="160">
        <v>0</v>
      </c>
      <c r="S28" s="161">
        <f t="shared" si="13"/>
        <v>0</v>
      </c>
      <c r="T28" s="161">
        <f t="shared" si="14"/>
        <v>0</v>
      </c>
      <c r="U28" s="162">
        <f t="shared" si="15"/>
        <v>0</v>
      </c>
      <c r="V28" s="160">
        <f t="shared" si="12"/>
        <v>0</v>
      </c>
      <c r="W28" s="161">
        <f t="shared" si="12"/>
        <v>0</v>
      </c>
      <c r="X28" s="161">
        <f t="shared" si="12"/>
        <v>0</v>
      </c>
      <c r="Y28" s="162">
        <f t="shared" si="12"/>
        <v>0</v>
      </c>
    </row>
    <row r="29" spans="1:25" ht="15" customHeight="1" x14ac:dyDescent="0.2">
      <c r="A29" s="535"/>
      <c r="B29" s="536"/>
      <c r="C29" s="537"/>
      <c r="E29" s="134"/>
      <c r="F29" s="134"/>
      <c r="G29" s="134"/>
      <c r="H29" s="134"/>
      <c r="I29" s="134"/>
      <c r="J29" s="134"/>
      <c r="K29" s="134"/>
      <c r="L29" s="134"/>
      <c r="M29" s="134"/>
      <c r="N29" s="134"/>
      <c r="O29" s="134"/>
      <c r="P29" s="134"/>
      <c r="Q29" s="134"/>
      <c r="R29" s="134"/>
      <c r="S29" s="134"/>
      <c r="T29" s="134"/>
      <c r="U29" s="134"/>
      <c r="V29" s="134"/>
      <c r="W29" s="134"/>
      <c r="X29" s="134"/>
      <c r="Y29" s="134"/>
    </row>
    <row r="30" spans="1:25" ht="15" customHeight="1" x14ac:dyDescent="0.2">
      <c r="A30" s="532" t="s">
        <v>17</v>
      </c>
      <c r="B30" s="533"/>
      <c r="C30" s="534"/>
      <c r="E30" s="134"/>
      <c r="F30" s="134"/>
      <c r="G30" s="134"/>
      <c r="H30" s="134"/>
      <c r="I30" s="134"/>
      <c r="J30" s="134"/>
      <c r="K30" s="134"/>
      <c r="L30" s="134"/>
      <c r="M30" s="134"/>
      <c r="N30" s="134"/>
      <c r="O30" s="134"/>
      <c r="P30" s="134"/>
      <c r="Q30" s="134"/>
      <c r="R30" s="134"/>
      <c r="S30" s="134"/>
      <c r="T30" s="134"/>
      <c r="U30" s="134"/>
      <c r="V30" s="134"/>
      <c r="W30" s="134"/>
      <c r="X30" s="134"/>
      <c r="Y30" s="134"/>
    </row>
    <row r="31" spans="1:25" ht="15" customHeight="1" x14ac:dyDescent="0.2">
      <c r="A31" s="535"/>
      <c r="B31" s="536"/>
      <c r="C31" s="537"/>
      <c r="E31" s="134"/>
      <c r="F31" s="134"/>
      <c r="G31" s="134"/>
      <c r="H31" s="134"/>
      <c r="I31" s="134"/>
      <c r="J31" s="134"/>
      <c r="K31" s="134"/>
      <c r="L31" s="134"/>
      <c r="M31" s="134"/>
      <c r="N31" s="134"/>
      <c r="O31" s="134"/>
      <c r="P31" s="134"/>
      <c r="Q31" s="134"/>
      <c r="R31" s="134"/>
      <c r="S31" s="134"/>
      <c r="T31" s="134"/>
      <c r="U31" s="134"/>
      <c r="V31" s="134"/>
      <c r="W31" s="134"/>
      <c r="X31" s="134"/>
      <c r="Y31" s="134"/>
    </row>
    <row r="32" spans="1:25" ht="15" customHeight="1" x14ac:dyDescent="0.2">
      <c r="A32" s="532" t="s">
        <v>19</v>
      </c>
      <c r="B32" s="533"/>
      <c r="C32" s="534"/>
      <c r="E32" s="134"/>
      <c r="F32" s="134"/>
      <c r="G32" s="134"/>
      <c r="H32" s="134"/>
      <c r="I32" s="134"/>
      <c r="J32" s="134"/>
      <c r="K32" s="134"/>
      <c r="L32" s="134"/>
      <c r="M32" s="134"/>
      <c r="N32" s="134"/>
      <c r="O32" s="134"/>
      <c r="P32" s="134"/>
      <c r="Q32" s="134"/>
      <c r="R32" s="134"/>
      <c r="S32" s="134"/>
      <c r="T32" s="134"/>
      <c r="U32" s="134"/>
      <c r="V32" s="134"/>
      <c r="W32" s="134"/>
      <c r="X32" s="134"/>
      <c r="Y32" s="134"/>
    </row>
    <row r="33" spans="1:25" ht="15" customHeight="1" x14ac:dyDescent="0.2">
      <c r="A33" s="535"/>
      <c r="B33" s="536"/>
      <c r="C33" s="537"/>
      <c r="E33" s="134"/>
      <c r="F33" s="134"/>
      <c r="G33" s="134"/>
      <c r="H33" s="134"/>
      <c r="I33" s="134"/>
      <c r="J33" s="134"/>
      <c r="K33" s="134"/>
      <c r="L33" s="134"/>
      <c r="M33" s="134"/>
      <c r="N33" s="134"/>
      <c r="O33" s="134"/>
      <c r="P33" s="134"/>
      <c r="Q33" s="134"/>
      <c r="R33" s="134"/>
      <c r="S33" s="134"/>
      <c r="T33" s="134"/>
      <c r="U33" s="134"/>
      <c r="V33" s="134"/>
      <c r="W33" s="134"/>
      <c r="X33" s="134"/>
      <c r="Y33" s="134"/>
    </row>
    <row r="34" spans="1:25" ht="15" customHeight="1" x14ac:dyDescent="0.2">
      <c r="A34" s="81"/>
      <c r="B34" s="81"/>
      <c r="C34" s="81"/>
      <c r="E34" s="134"/>
      <c r="F34" s="134"/>
      <c r="G34" s="134"/>
      <c r="H34" s="134"/>
      <c r="I34" s="134"/>
      <c r="J34" s="134"/>
      <c r="K34" s="134"/>
      <c r="L34" s="134"/>
      <c r="M34" s="134"/>
      <c r="N34" s="134"/>
      <c r="O34" s="134"/>
      <c r="P34" s="134"/>
      <c r="Q34" s="134"/>
      <c r="R34" s="134"/>
      <c r="S34" s="134"/>
      <c r="T34" s="134"/>
      <c r="U34" s="134"/>
      <c r="V34" s="134"/>
      <c r="W34" s="134"/>
      <c r="X34" s="134"/>
      <c r="Y34" s="134"/>
    </row>
    <row r="35" spans="1:25" ht="15" customHeight="1" x14ac:dyDescent="0.25">
      <c r="A35" s="82"/>
      <c r="B35" s="82"/>
      <c r="C35" s="82"/>
      <c r="E35" s="134"/>
      <c r="F35" s="134"/>
      <c r="G35" s="134"/>
      <c r="H35" s="134"/>
      <c r="I35" s="134"/>
      <c r="J35" s="134"/>
      <c r="K35" s="134"/>
      <c r="L35" s="134"/>
      <c r="M35" s="134"/>
      <c r="N35" s="134"/>
      <c r="O35" s="134"/>
      <c r="P35" s="134"/>
      <c r="Q35" s="134"/>
      <c r="R35" s="134"/>
      <c r="S35" s="134"/>
      <c r="T35" s="134"/>
      <c r="U35" s="134"/>
      <c r="V35" s="134"/>
      <c r="W35" s="134"/>
      <c r="X35" s="134"/>
      <c r="Y35" s="134"/>
    </row>
    <row r="36" spans="1:25" ht="15" customHeight="1" x14ac:dyDescent="0.2">
      <c r="A36" s="539" t="s">
        <v>24</v>
      </c>
      <c r="B36" s="539"/>
      <c r="C36" s="539"/>
      <c r="E36" s="134"/>
      <c r="F36" s="134"/>
      <c r="G36" s="134"/>
      <c r="H36" s="134"/>
      <c r="I36" s="134"/>
      <c r="J36" s="134"/>
      <c r="K36" s="134"/>
      <c r="L36" s="134"/>
      <c r="M36" s="134"/>
      <c r="N36" s="134"/>
      <c r="O36" s="134"/>
      <c r="P36" s="134"/>
      <c r="Q36" s="134"/>
      <c r="R36" s="134"/>
      <c r="S36" s="134"/>
      <c r="T36" s="134"/>
      <c r="U36" s="134"/>
      <c r="V36" s="134"/>
      <c r="W36" s="134"/>
      <c r="X36" s="134"/>
      <c r="Y36" s="134"/>
    </row>
    <row r="37" spans="1:25" ht="15" customHeight="1" x14ac:dyDescent="0.2">
      <c r="A37" s="132" t="s">
        <v>98</v>
      </c>
      <c r="B37" s="152"/>
      <c r="C37" s="152"/>
      <c r="E37" s="134"/>
      <c r="F37" s="142" t="s">
        <v>73</v>
      </c>
      <c r="G37" s="134"/>
      <c r="H37" s="134"/>
      <c r="I37" s="134"/>
      <c r="J37" s="134"/>
      <c r="K37" s="134"/>
      <c r="L37" s="134"/>
      <c r="M37" s="134"/>
      <c r="N37" s="138" t="s">
        <v>67</v>
      </c>
      <c r="O37" s="138"/>
      <c r="P37" s="134"/>
      <c r="Q37" s="134"/>
      <c r="R37" s="134"/>
      <c r="S37" s="134" t="s">
        <v>54</v>
      </c>
      <c r="T37" s="134"/>
      <c r="U37" s="134"/>
      <c r="V37" s="134"/>
      <c r="W37" s="134" t="s">
        <v>71</v>
      </c>
      <c r="X37" s="134"/>
      <c r="Y37" s="134"/>
    </row>
    <row r="38" spans="1:25" ht="15" customHeight="1" x14ac:dyDescent="0.2">
      <c r="A38" s="77" t="s">
        <v>26</v>
      </c>
      <c r="B38" s="152"/>
      <c r="C38" s="152"/>
      <c r="E38" s="134"/>
      <c r="F38" s="134"/>
      <c r="G38" s="134"/>
      <c r="H38" s="134"/>
      <c r="I38" s="134"/>
      <c r="J38" s="134"/>
      <c r="K38" s="134"/>
      <c r="L38" s="134"/>
      <c r="M38" s="134"/>
      <c r="N38" s="134"/>
      <c r="O38" s="134"/>
      <c r="P38" s="134"/>
      <c r="Q38" s="134"/>
      <c r="R38" s="134"/>
      <c r="S38" s="134"/>
      <c r="T38" s="134"/>
      <c r="U38" s="134"/>
      <c r="V38" s="134"/>
      <c r="W38" s="134"/>
      <c r="X38" s="134"/>
      <c r="Y38" s="134"/>
    </row>
    <row r="39" spans="1:25" ht="15" customHeight="1" x14ac:dyDescent="0.2">
      <c r="A39" s="77" t="s">
        <v>27</v>
      </c>
      <c r="B39" s="152"/>
      <c r="C39" s="152"/>
      <c r="E39" s="565" t="s">
        <v>824</v>
      </c>
      <c r="F39" s="566"/>
      <c r="G39" s="566"/>
      <c r="H39" s="566"/>
      <c r="I39" s="566"/>
      <c r="J39" s="566"/>
      <c r="K39" s="566"/>
      <c r="L39" s="566"/>
      <c r="M39" s="566"/>
      <c r="N39" s="566"/>
      <c r="O39" s="566"/>
      <c r="P39" s="566"/>
      <c r="Q39" s="566"/>
      <c r="R39" s="566"/>
      <c r="S39" s="566"/>
      <c r="T39" s="566"/>
      <c r="U39" s="566"/>
      <c r="V39" s="566"/>
      <c r="W39" s="566"/>
      <c r="X39" s="566"/>
      <c r="Y39" s="566"/>
    </row>
    <row r="40" spans="1:25" ht="15" customHeight="1" x14ac:dyDescent="0.2">
      <c r="A40" s="77" t="s">
        <v>28</v>
      </c>
      <c r="B40" s="152"/>
      <c r="C40" s="152"/>
      <c r="E40" s="566"/>
      <c r="F40" s="566"/>
      <c r="G40" s="566"/>
      <c r="H40" s="566"/>
      <c r="I40" s="566"/>
      <c r="J40" s="566"/>
      <c r="K40" s="566"/>
      <c r="L40" s="566"/>
      <c r="M40" s="566"/>
      <c r="N40" s="566"/>
      <c r="O40" s="566"/>
      <c r="P40" s="566"/>
      <c r="Q40" s="566"/>
      <c r="R40" s="566"/>
      <c r="S40" s="566"/>
      <c r="T40" s="566"/>
      <c r="U40" s="566"/>
      <c r="V40" s="566"/>
      <c r="W40" s="566"/>
      <c r="X40" s="566"/>
      <c r="Y40" s="566"/>
    </row>
    <row r="41" spans="1:25" ht="15" customHeight="1" x14ac:dyDescent="0.2">
      <c r="A41" s="77" t="s">
        <v>29</v>
      </c>
      <c r="B41" s="152"/>
      <c r="C41" s="152"/>
      <c r="E41" s="566"/>
      <c r="F41" s="566"/>
      <c r="G41" s="566"/>
      <c r="H41" s="566"/>
      <c r="I41" s="566"/>
      <c r="J41" s="566"/>
      <c r="K41" s="566"/>
      <c r="L41" s="566"/>
      <c r="M41" s="566"/>
      <c r="N41" s="566"/>
      <c r="O41" s="566"/>
      <c r="P41" s="566"/>
      <c r="Q41" s="566"/>
      <c r="R41" s="566"/>
      <c r="S41" s="566"/>
      <c r="T41" s="566"/>
      <c r="U41" s="566"/>
      <c r="V41" s="566"/>
      <c r="W41" s="566"/>
      <c r="X41" s="566"/>
      <c r="Y41" s="566"/>
    </row>
    <row r="42" spans="1:25" ht="15" customHeight="1" x14ac:dyDescent="0.2">
      <c r="A42" s="77" t="s">
        <v>30</v>
      </c>
      <c r="B42" s="152"/>
      <c r="C42" s="152"/>
      <c r="E42" s="566"/>
      <c r="F42" s="566"/>
      <c r="G42" s="566"/>
      <c r="H42" s="566"/>
      <c r="I42" s="566"/>
      <c r="J42" s="566"/>
      <c r="K42" s="566"/>
      <c r="L42" s="566"/>
      <c r="M42" s="566"/>
      <c r="N42" s="566"/>
      <c r="O42" s="566"/>
      <c r="P42" s="566"/>
      <c r="Q42" s="566"/>
      <c r="R42" s="566"/>
      <c r="S42" s="566"/>
      <c r="T42" s="566"/>
      <c r="U42" s="566"/>
      <c r="V42" s="566"/>
      <c r="W42" s="566"/>
      <c r="X42" s="566"/>
      <c r="Y42" s="566"/>
    </row>
    <row r="43" spans="1:25" ht="15" customHeight="1" x14ac:dyDescent="0.25">
      <c r="A43" s="83"/>
      <c r="B43" s="152"/>
      <c r="C43" s="152"/>
    </row>
    <row r="44" spans="1:25" ht="15" customHeight="1" x14ac:dyDescent="0.2">
      <c r="A44" s="540" t="s">
        <v>830</v>
      </c>
      <c r="B44" s="540"/>
      <c r="C44" s="540"/>
    </row>
    <row r="45" spans="1:25" ht="15" customHeight="1" x14ac:dyDescent="0.2">
      <c r="A45" s="540"/>
      <c r="B45" s="540"/>
      <c r="C45" s="540"/>
    </row>
    <row r="46" spans="1:25" ht="15" customHeight="1" x14ac:dyDescent="0.2">
      <c r="A46" s="538" t="s">
        <v>31</v>
      </c>
      <c r="B46" s="538"/>
      <c r="C46" s="538"/>
    </row>
    <row r="47" spans="1:25" ht="15" customHeight="1" x14ac:dyDescent="0.2">
      <c r="A47" s="538"/>
      <c r="B47" s="538"/>
      <c r="C47" s="538"/>
    </row>
    <row r="48" spans="1:25" ht="15" customHeight="1" x14ac:dyDescent="0.25">
      <c r="A48" s="82"/>
      <c r="B48" s="82"/>
      <c r="C48" s="82"/>
    </row>
    <row r="49" spans="1:3" ht="15" customHeight="1" x14ac:dyDescent="0.25">
      <c r="A49" s="82"/>
      <c r="B49" s="82"/>
      <c r="C49" s="82"/>
    </row>
    <row r="50" spans="1:3" ht="15" customHeight="1" x14ac:dyDescent="0.25">
      <c r="A50" s="82"/>
      <c r="B50" s="82"/>
      <c r="C50" s="82"/>
    </row>
    <row r="51" spans="1:3" ht="15" customHeight="1" x14ac:dyDescent="0.25">
      <c r="A51" s="82"/>
      <c r="B51" s="82"/>
      <c r="C51" s="82"/>
    </row>
    <row r="52" spans="1:3" ht="15" customHeight="1" x14ac:dyDescent="0.25"/>
    <row r="53" spans="1:3" ht="15" customHeight="1" x14ac:dyDescent="0.25"/>
    <row r="54" spans="1:3" ht="15" customHeight="1" x14ac:dyDescent="0.25"/>
  </sheetData>
  <sheetProtection algorithmName="SHA-512" hashValue="IILlIRaGpAoTsnTzQFjOeNurToUMSIzH9EtiEBao1sxon+3EkO19867/+/dn5Vt4jG+6WCPMCIpL5TPEXwNfrg==" saltValue="dVJbp7wNFAV2iVR+fmMHHg==" spinCount="100000" sheet="1" objects="1" scenarios="1"/>
  <mergeCells count="72">
    <mergeCell ref="E12:H12"/>
    <mergeCell ref="A1:C1"/>
    <mergeCell ref="A4:C5"/>
    <mergeCell ref="A24:C25"/>
    <mergeCell ref="A2:C3"/>
    <mergeCell ref="A6:C7"/>
    <mergeCell ref="A8:C9"/>
    <mergeCell ref="A10:C11"/>
    <mergeCell ref="A12:C13"/>
    <mergeCell ref="A14:C15"/>
    <mergeCell ref="A16:C17"/>
    <mergeCell ref="A18:C19"/>
    <mergeCell ref="A20:C21"/>
    <mergeCell ref="I9:P9"/>
    <mergeCell ref="E6:H6"/>
    <mergeCell ref="E8:H8"/>
    <mergeCell ref="E9:H9"/>
    <mergeCell ref="E7:H7"/>
    <mergeCell ref="I7:P7"/>
    <mergeCell ref="V3:Y3"/>
    <mergeCell ref="E4:H4"/>
    <mergeCell ref="I6:P6"/>
    <mergeCell ref="I4:P4"/>
    <mergeCell ref="I8:P8"/>
    <mergeCell ref="I21:P21"/>
    <mergeCell ref="E16:H16"/>
    <mergeCell ref="I11:P11"/>
    <mergeCell ref="I12:P12"/>
    <mergeCell ref="I20:O20"/>
    <mergeCell ref="I18:O18"/>
    <mergeCell ref="I13:P13"/>
    <mergeCell ref="I14:P14"/>
    <mergeCell ref="E19:H19"/>
    <mergeCell ref="E18:H18"/>
    <mergeCell ref="E20:H20"/>
    <mergeCell ref="E21:H21"/>
    <mergeCell ref="I16:P16"/>
    <mergeCell ref="I17:P17"/>
    <mergeCell ref="E17:H17"/>
    <mergeCell ref="E11:H11"/>
    <mergeCell ref="A44:C45"/>
    <mergeCell ref="E15:H15"/>
    <mergeCell ref="E13:H13"/>
    <mergeCell ref="A46:C47"/>
    <mergeCell ref="E24:H24"/>
    <mergeCell ref="A22:C23"/>
    <mergeCell ref="A30:C31"/>
    <mergeCell ref="A32:C33"/>
    <mergeCell ref="A36:C36"/>
    <mergeCell ref="E27:H27"/>
    <mergeCell ref="E28:H28"/>
    <mergeCell ref="E39:Y42"/>
    <mergeCell ref="I25:P25"/>
    <mergeCell ref="I26:P26"/>
    <mergeCell ref="I24:P24"/>
    <mergeCell ref="I19:P19"/>
    <mergeCell ref="A28:C29"/>
    <mergeCell ref="E25:H25"/>
    <mergeCell ref="E26:H26"/>
    <mergeCell ref="O1:Y1"/>
    <mergeCell ref="E5:O5"/>
    <mergeCell ref="I27:P27"/>
    <mergeCell ref="I28:P28"/>
    <mergeCell ref="E23:H23"/>
    <mergeCell ref="I22:P22"/>
    <mergeCell ref="I23:P23"/>
    <mergeCell ref="E22:H22"/>
    <mergeCell ref="I10:O10"/>
    <mergeCell ref="I15:O15"/>
    <mergeCell ref="E14:H14"/>
    <mergeCell ref="E10:H10"/>
    <mergeCell ref="A26:C27"/>
  </mergeCells>
  <hyperlinks>
    <hyperlink ref="A18:C19" location="SpaceCA!A1" display="- Catering - Breakfast" xr:uid="{B0F94D86-1B1C-4A3F-B46B-D45229F7057C}"/>
    <hyperlink ref="A8:C9" location="SpaceEI!A1" display=" - Event IT" xr:uid="{5D3C9AB5-BFAF-4CC9-99A4-CD66C9544322}"/>
    <hyperlink ref="A6:C7" location="SpaceO!A1" display="Important information" xr:uid="{D2032EA2-E749-4074-9275-55FDF2CD73C7}"/>
    <hyperlink ref="A24:C25" location="'SpaceCA (4)'!A1" display="- Catering - Hygiene" xr:uid="{9CAA2310-47EE-4AAA-AE8D-2E5BC41BE8F1}"/>
    <hyperlink ref="A22:C23" location="'SpaceCA (3)'!A1" display="- Catering - Alcohol" xr:uid="{61AEF455-7186-43FD-A5DE-45FE13A69D70}"/>
    <hyperlink ref="A20:C21" location="'SpaceCA (2)'!A1" display="- Catering - Lunch/Dinner" xr:uid="{51B5ED63-C4D8-44E7-B5C6-8FB3FBC2BD87}"/>
    <hyperlink ref="A32:C33" location="SpaceTC!A1" display="Terms and Conditions" xr:uid="{C104BD75-B4C6-403B-9D33-F20615FEE29B}"/>
    <hyperlink ref="A30:C31" location="SpaceOS!A1" display="Order summary" xr:uid="{D9F0E076-FBAB-4A82-91E9-89CB3C148B28}"/>
    <hyperlink ref="A28:C29" location="SpaceCD!A1" display="Your contact details" xr:uid="{34881D87-5756-493D-8F73-B69BB58B0383}"/>
    <hyperlink ref="A26:C27" location="SpaceGR!A1" display="- Graphics &amp; Rigging" xr:uid="{A55FDCC7-E98C-43B0-AE19-C7E5B5276BF6}"/>
    <hyperlink ref="A16:C17" location="SpaceCL!A1" display="- Cleaning" xr:uid="{117154C2-CD50-437D-BA8B-C1708F869902}"/>
    <hyperlink ref="A14:C15" location="SpaceFL!A1" display="- Flooring" xr:uid="{6316D927-259B-4BC8-BCA7-654CB12A0450}"/>
    <hyperlink ref="A12:C13" location="SpaceSA!A1" display="- Safety" xr:uid="{13AD9B1E-DE13-474C-8F4D-4A832CAED525}"/>
    <hyperlink ref="A10:C11" location="SpaceUT!A1" display="- Utilities" xr:uid="{D4450D68-37BE-4A9B-9C81-34E4ED9A75BE}"/>
    <hyperlink ref="A4:C5" location="Landing!A1" display="Home" xr:uid="{3DC02DDD-4C7E-453C-9CD6-4790106747A3}"/>
    <hyperlink ref="A44" r:id="rId1" display="eventorders.nec@necgroup.co.uk" xr:uid="{7122D99A-19F0-4174-BB87-EA90D0E90B99}"/>
    <hyperlink ref="A44:C45" r:id="rId2" display="Click here to speak to our team!" xr:uid="{D2EA3BC5-16CC-4773-92E8-54DF019A34D7}"/>
  </hyperlinks>
  <printOptions horizontalCentered="1" verticalCentered="1"/>
  <pageMargins left="0.23622047244094491" right="0.23622047244094491" top="0.35433070866141736" bottom="0.35433070866141736" header="0.31496062992125984" footer="0.31496062992125984"/>
  <pageSetup paperSize="9" scale="78" orientation="landscape" r:id="rId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6D6BD-A3E1-4007-8AA6-301D7CCDDC2D}">
  <sheetPr>
    <pageSetUpPr autoPageBreaks="0" fitToPage="1"/>
  </sheetPr>
  <dimension ref="B1:O20"/>
  <sheetViews>
    <sheetView workbookViewId="0">
      <selection activeCell="A4" sqref="A4:C5"/>
    </sheetView>
  </sheetViews>
  <sheetFormatPr defaultColWidth="8.85546875" defaultRowHeight="12.75" x14ac:dyDescent="0.2"/>
  <cols>
    <col min="1" max="1" width="8.85546875" style="298"/>
    <col min="2" max="2" width="11.42578125" style="298" bestFit="1" customWidth="1"/>
    <col min="3" max="7" width="8.85546875" style="298"/>
    <col min="8" max="10" width="10.42578125" style="298" bestFit="1" customWidth="1"/>
    <col min="11" max="11" width="11.42578125" style="298" bestFit="1" customWidth="1"/>
    <col min="12" max="16384" width="8.85546875" style="298"/>
  </cols>
  <sheetData>
    <row r="1" spans="2:15" ht="14.45" customHeight="1" x14ac:dyDescent="0.2"/>
    <row r="2" spans="2:15" ht="14.45" customHeight="1" x14ac:dyDescent="0.2">
      <c r="B2" s="298" t="s">
        <v>252</v>
      </c>
      <c r="D2" s="298" t="s">
        <v>253</v>
      </c>
      <c r="G2" s="465" t="s">
        <v>844</v>
      </c>
    </row>
    <row r="3" spans="2:15" ht="14.45" customHeight="1" x14ac:dyDescent="0.2">
      <c r="B3" s="298" t="s">
        <v>226</v>
      </c>
      <c r="D3" s="298" t="s">
        <v>241</v>
      </c>
      <c r="G3" s="466" t="s">
        <v>845</v>
      </c>
    </row>
    <row r="4" spans="2:15" x14ac:dyDescent="0.2">
      <c r="B4" s="298" t="s">
        <v>227</v>
      </c>
      <c r="D4" s="298" t="s">
        <v>227</v>
      </c>
    </row>
    <row r="5" spans="2:15" x14ac:dyDescent="0.2">
      <c r="B5" s="298" t="s">
        <v>228</v>
      </c>
      <c r="D5" s="298" t="s">
        <v>242</v>
      </c>
    </row>
    <row r="6" spans="2:15" x14ac:dyDescent="0.2">
      <c r="B6" s="298" t="s">
        <v>229</v>
      </c>
      <c r="D6" s="298" t="s">
        <v>228</v>
      </c>
    </row>
    <row r="7" spans="2:15" x14ac:dyDescent="0.2">
      <c r="B7" s="298" t="s">
        <v>230</v>
      </c>
      <c r="D7" s="298" t="s">
        <v>243</v>
      </c>
    </row>
    <row r="8" spans="2:15" x14ac:dyDescent="0.2">
      <c r="B8" s="298" t="s">
        <v>231</v>
      </c>
      <c r="D8" s="298" t="s">
        <v>229</v>
      </c>
    </row>
    <row r="9" spans="2:15" x14ac:dyDescent="0.2">
      <c r="B9" s="298" t="s">
        <v>232</v>
      </c>
      <c r="D9" s="298" t="s">
        <v>244</v>
      </c>
    </row>
    <row r="10" spans="2:15" x14ac:dyDescent="0.2">
      <c r="B10" s="298" t="s">
        <v>233</v>
      </c>
      <c r="D10" s="298" t="s">
        <v>230</v>
      </c>
    </row>
    <row r="11" spans="2:15" x14ac:dyDescent="0.2">
      <c r="D11" s="298" t="s">
        <v>245</v>
      </c>
    </row>
    <row r="12" spans="2:15" x14ac:dyDescent="0.2">
      <c r="D12" s="298" t="s">
        <v>231</v>
      </c>
      <c r="H12" s="467"/>
      <c r="I12" s="467"/>
      <c r="J12" s="467"/>
      <c r="K12" s="467"/>
      <c r="L12" s="467"/>
      <c r="M12" s="467"/>
      <c r="N12" s="467"/>
      <c r="O12" s="467"/>
    </row>
    <row r="13" spans="2:15" x14ac:dyDescent="0.2">
      <c r="D13" s="298" t="s">
        <v>246</v>
      </c>
      <c r="H13" s="467"/>
      <c r="I13" s="467"/>
      <c r="J13" s="467"/>
      <c r="K13" s="467"/>
      <c r="L13" s="467"/>
      <c r="M13" s="467"/>
      <c r="N13" s="467"/>
      <c r="O13" s="467"/>
    </row>
    <row r="14" spans="2:15" x14ac:dyDescent="0.2">
      <c r="D14" s="298" t="s">
        <v>232</v>
      </c>
      <c r="H14" s="467"/>
      <c r="I14" s="467"/>
      <c r="J14" s="467"/>
      <c r="K14" s="467"/>
      <c r="L14" s="467"/>
      <c r="M14" s="467"/>
      <c r="N14" s="467"/>
      <c r="O14" s="467"/>
    </row>
    <row r="15" spans="2:15" x14ac:dyDescent="0.2">
      <c r="D15" s="298" t="s">
        <v>247</v>
      </c>
      <c r="H15" s="467"/>
      <c r="I15" s="467"/>
      <c r="J15" s="467"/>
      <c r="K15" s="467"/>
      <c r="L15" s="467"/>
      <c r="M15" s="467"/>
      <c r="N15" s="467"/>
      <c r="O15" s="467"/>
    </row>
    <row r="16" spans="2:15" x14ac:dyDescent="0.2">
      <c r="D16" s="298" t="s">
        <v>233</v>
      </c>
      <c r="H16" s="467"/>
      <c r="I16" s="467"/>
      <c r="J16" s="467"/>
      <c r="K16" s="467"/>
      <c r="L16" s="467"/>
      <c r="M16" s="467"/>
      <c r="N16" s="467"/>
      <c r="O16" s="467"/>
    </row>
    <row r="17" spans="4:15" ht="14.45" customHeight="1" x14ac:dyDescent="0.2">
      <c r="D17" s="298" t="s">
        <v>248</v>
      </c>
      <c r="H17" s="467"/>
      <c r="I17" s="467"/>
      <c r="J17" s="467"/>
      <c r="K17" s="467"/>
      <c r="L17" s="467"/>
      <c r="M17" s="467"/>
      <c r="N17" s="467"/>
      <c r="O17" s="467"/>
    </row>
    <row r="18" spans="4:15" ht="14.45" customHeight="1" x14ac:dyDescent="0.2">
      <c r="D18" s="298" t="s">
        <v>255</v>
      </c>
      <c r="H18" s="467"/>
      <c r="I18" s="467"/>
      <c r="J18" s="467"/>
      <c r="K18" s="467"/>
      <c r="L18" s="467"/>
      <c r="M18" s="467"/>
      <c r="N18" s="467"/>
      <c r="O18" s="467"/>
    </row>
    <row r="19" spans="4:15" x14ac:dyDescent="0.2">
      <c r="D19" s="298" t="s">
        <v>254</v>
      </c>
      <c r="H19" s="467"/>
      <c r="I19" s="467"/>
      <c r="J19" s="467"/>
      <c r="K19" s="467"/>
      <c r="L19" s="467"/>
      <c r="M19" s="467"/>
      <c r="N19" s="467"/>
      <c r="O19" s="467"/>
    </row>
    <row r="20" spans="4:15" x14ac:dyDescent="0.2">
      <c r="H20" s="467"/>
      <c r="I20" s="467"/>
      <c r="J20" s="467"/>
      <c r="K20" s="467"/>
      <c r="L20" s="467"/>
      <c r="M20" s="467"/>
      <c r="N20" s="467"/>
      <c r="O20" s="467"/>
    </row>
  </sheetData>
  <phoneticPr fontId="9" type="noConversion"/>
  <pageMargins left="0.7" right="0.7" top="0.75" bottom="0.75" header="0.3" footer="0.3"/>
  <pageSetup paperSize="9" scale="54"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FFC4B-BBFB-4F98-A93E-47391162B72C}">
  <sheetPr>
    <tabColor rgb="FF1E384E"/>
    <pageSetUpPr autoPageBreaks="0" fitToPage="1"/>
  </sheetPr>
  <dimension ref="A1:AI111"/>
  <sheetViews>
    <sheetView showRowColHeaders="0" workbookViewId="0">
      <selection activeCell="A12" sqref="A12:C13"/>
    </sheetView>
  </sheetViews>
  <sheetFormatPr defaultColWidth="8.85546875" defaultRowHeight="18" x14ac:dyDescent="0.25"/>
  <cols>
    <col min="1" max="3" width="10.5703125" style="84" customWidth="1"/>
    <col min="4" max="4" width="4.5703125" style="1" customWidth="1"/>
    <col min="5" max="7" width="8.5703125" style="1" customWidth="1"/>
    <col min="8" max="8" width="10.42578125" style="1" customWidth="1"/>
    <col min="9" max="15" width="8.5703125" style="1" customWidth="1"/>
    <col min="16" max="16" width="11.5703125" style="1" customWidth="1"/>
    <col min="17" max="17" width="5.5703125" style="1" customWidth="1"/>
    <col min="18" max="21" width="9.7109375" style="1" bestFit="1" customWidth="1"/>
    <col min="22" max="25" width="9.140625" style="1" customWidth="1"/>
    <col min="26" max="16384" width="8.85546875" style="1"/>
  </cols>
  <sheetData>
    <row r="1" spans="1:35" s="78" customFormat="1" ht="36" customHeight="1" x14ac:dyDescent="0.2">
      <c r="A1" s="541" t="s">
        <v>107</v>
      </c>
      <c r="B1" s="541"/>
      <c r="C1" s="541"/>
      <c r="E1" s="79" t="str">
        <f>Landing!B2</f>
        <v>NEC Products and Services Order Form 2024 - 2025</v>
      </c>
      <c r="K1" s="80"/>
      <c r="L1" s="72"/>
      <c r="M1" s="72"/>
      <c r="O1" s="554" t="s">
        <v>709</v>
      </c>
      <c r="P1" s="554"/>
      <c r="Q1" s="554"/>
      <c r="R1" s="554"/>
      <c r="S1" s="554"/>
      <c r="T1" s="554"/>
      <c r="U1" s="554"/>
      <c r="V1" s="554"/>
      <c r="W1" s="554"/>
      <c r="X1" s="554"/>
      <c r="Y1" s="554"/>
    </row>
    <row r="2" spans="1:35" ht="15" customHeight="1" x14ac:dyDescent="0.25">
      <c r="A2" s="543"/>
      <c r="B2" s="543"/>
      <c r="C2" s="54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row>
    <row r="3" spans="1:35" ht="15" customHeight="1" x14ac:dyDescent="0.25">
      <c r="A3" s="590"/>
      <c r="B3" s="590"/>
      <c r="C3" s="590"/>
      <c r="D3" s="73"/>
      <c r="E3" s="298"/>
      <c r="F3" s="298"/>
      <c r="G3" s="298"/>
      <c r="H3" s="298"/>
      <c r="I3" s="298"/>
      <c r="J3" s="298"/>
      <c r="K3" s="298"/>
      <c r="L3" s="298"/>
      <c r="M3" s="298"/>
      <c r="N3" s="298"/>
      <c r="O3" s="298"/>
      <c r="P3" s="298"/>
      <c r="Q3" s="298"/>
      <c r="R3" s="298"/>
      <c r="S3" s="298"/>
      <c r="T3" s="298"/>
      <c r="U3" s="298"/>
      <c r="V3" s="575" t="s">
        <v>259</v>
      </c>
      <c r="W3" s="576"/>
      <c r="X3" s="576"/>
      <c r="Y3" s="577"/>
      <c r="Z3" s="73"/>
      <c r="AA3" s="73"/>
      <c r="AB3" s="73"/>
      <c r="AC3" s="73"/>
      <c r="AD3" s="73"/>
      <c r="AE3" s="73"/>
      <c r="AF3" s="73"/>
      <c r="AG3" s="73"/>
      <c r="AH3" s="73"/>
      <c r="AI3" s="73"/>
    </row>
    <row r="4" spans="1:35" ht="15" x14ac:dyDescent="0.25">
      <c r="A4" s="584" t="s">
        <v>6</v>
      </c>
      <c r="B4" s="585"/>
      <c r="C4" s="586"/>
      <c r="D4" s="73"/>
      <c r="E4" s="602" t="s">
        <v>32</v>
      </c>
      <c r="F4" s="582"/>
      <c r="G4" s="582"/>
      <c r="H4" s="583"/>
      <c r="I4" s="581" t="s">
        <v>33</v>
      </c>
      <c r="J4" s="582"/>
      <c r="K4" s="582"/>
      <c r="L4" s="582"/>
      <c r="M4" s="582"/>
      <c r="N4" s="582"/>
      <c r="O4" s="582"/>
      <c r="P4" s="583"/>
      <c r="Q4" s="458" t="s">
        <v>258</v>
      </c>
      <c r="R4" s="458" t="s">
        <v>35</v>
      </c>
      <c r="S4" s="458" t="s">
        <v>36</v>
      </c>
      <c r="T4" s="458" t="s">
        <v>37</v>
      </c>
      <c r="U4" s="458" t="s">
        <v>38</v>
      </c>
      <c r="V4" s="458" t="s">
        <v>35</v>
      </c>
      <c r="W4" s="458" t="s">
        <v>36</v>
      </c>
      <c r="X4" s="458" t="s">
        <v>37</v>
      </c>
      <c r="Y4" s="468" t="s">
        <v>38</v>
      </c>
      <c r="Z4" s="73"/>
      <c r="AA4" s="73"/>
      <c r="AB4" s="73"/>
      <c r="AC4" s="73"/>
      <c r="AD4" s="73"/>
      <c r="AE4" s="73"/>
      <c r="AF4" s="73"/>
      <c r="AG4" s="73"/>
      <c r="AH4" s="73"/>
      <c r="AI4" s="73"/>
    </row>
    <row r="5" spans="1:35" ht="15" customHeight="1" x14ac:dyDescent="0.25">
      <c r="A5" s="587"/>
      <c r="B5" s="588"/>
      <c r="C5" s="589"/>
      <c r="D5" s="73"/>
      <c r="E5" s="308" t="s">
        <v>723</v>
      </c>
      <c r="F5" s="309"/>
      <c r="G5" s="309"/>
      <c r="H5" s="309"/>
      <c r="I5" s="184"/>
      <c r="J5" s="184"/>
      <c r="K5" s="184"/>
      <c r="L5" s="184"/>
      <c r="M5" s="184"/>
      <c r="N5" s="184"/>
      <c r="O5" s="184"/>
      <c r="P5" s="299"/>
      <c r="Q5" s="297">
        <f>IF(SUM(Q6:Q15)&gt;0,9999,0)</f>
        <v>0</v>
      </c>
      <c r="R5" s="184"/>
      <c r="S5" s="184"/>
      <c r="T5" s="184"/>
      <c r="U5" s="184"/>
      <c r="V5" s="184"/>
      <c r="W5" s="184"/>
      <c r="X5" s="184"/>
      <c r="Y5" s="185"/>
      <c r="Z5" s="73"/>
      <c r="AA5" s="73"/>
      <c r="AB5" s="73"/>
      <c r="AC5" s="73"/>
      <c r="AD5" s="73"/>
      <c r="AE5" s="73"/>
      <c r="AF5" s="73"/>
      <c r="AG5" s="73"/>
      <c r="AH5" s="73"/>
      <c r="AI5" s="73"/>
    </row>
    <row r="6" spans="1:35" ht="15" customHeight="1" x14ac:dyDescent="0.25">
      <c r="A6" s="584" t="s">
        <v>8</v>
      </c>
      <c r="B6" s="585"/>
      <c r="C6" s="586"/>
      <c r="D6" s="73"/>
      <c r="E6" s="603" t="s">
        <v>108</v>
      </c>
      <c r="F6" s="604"/>
      <c r="G6" s="604"/>
      <c r="H6" s="604"/>
      <c r="I6" s="572" t="s">
        <v>819</v>
      </c>
      <c r="J6" s="572"/>
      <c r="K6" s="572"/>
      <c r="L6" s="572"/>
      <c r="M6" s="572"/>
      <c r="N6" s="572"/>
      <c r="O6" s="572"/>
      <c r="P6" s="569"/>
      <c r="Q6" s="469"/>
      <c r="R6" s="169">
        <v>889.31</v>
      </c>
      <c r="S6" s="155">
        <f>R6*1.12</f>
        <v>996.02719999999999</v>
      </c>
      <c r="T6" s="155">
        <f>S6*1.2</f>
        <v>1195.2326399999999</v>
      </c>
      <c r="U6" s="170">
        <f>T6*1.3</f>
        <v>1553.802432</v>
      </c>
      <c r="V6" s="171">
        <f>$Q6*R6</f>
        <v>0</v>
      </c>
      <c r="W6" s="172">
        <f t="shared" ref="W6:Y8" si="0">$Q6*S6</f>
        <v>0</v>
      </c>
      <c r="X6" s="172">
        <f t="shared" si="0"/>
        <v>0</v>
      </c>
      <c r="Y6" s="173">
        <f t="shared" si="0"/>
        <v>0</v>
      </c>
      <c r="Z6" s="73"/>
      <c r="AA6" s="73"/>
      <c r="AB6" s="73"/>
      <c r="AC6" s="73"/>
      <c r="AD6" s="73"/>
      <c r="AE6" s="73"/>
      <c r="AF6" s="73"/>
      <c r="AG6" s="73"/>
      <c r="AH6" s="73"/>
      <c r="AI6" s="73"/>
    </row>
    <row r="7" spans="1:35" ht="15" customHeight="1" x14ac:dyDescent="0.25">
      <c r="A7" s="587"/>
      <c r="B7" s="588"/>
      <c r="C7" s="589"/>
      <c r="D7" s="73"/>
      <c r="E7" s="607" t="s">
        <v>108</v>
      </c>
      <c r="F7" s="608"/>
      <c r="G7" s="608"/>
      <c r="H7" s="608"/>
      <c r="I7" s="553" t="s">
        <v>825</v>
      </c>
      <c r="J7" s="553"/>
      <c r="K7" s="553"/>
      <c r="L7" s="553"/>
      <c r="M7" s="553"/>
      <c r="N7" s="553"/>
      <c r="O7" s="553"/>
      <c r="P7" s="557"/>
      <c r="Q7" s="469"/>
      <c r="R7" s="174">
        <v>973.12</v>
      </c>
      <c r="S7" s="158">
        <f t="shared" ref="S7:S15" si="1">R7*1.12</f>
        <v>1089.8944000000001</v>
      </c>
      <c r="T7" s="158">
        <f t="shared" ref="T7:T15" si="2">S7*1.2</f>
        <v>1307.87328</v>
      </c>
      <c r="U7" s="175">
        <f t="shared" ref="U7:U15" si="3">T7*1.3</f>
        <v>1700.2352640000001</v>
      </c>
      <c r="V7" s="176">
        <f t="shared" ref="V7:V8" si="4">$Q7*R7</f>
        <v>0</v>
      </c>
      <c r="W7" s="177">
        <f t="shared" si="0"/>
        <v>0</v>
      </c>
      <c r="X7" s="177">
        <f t="shared" si="0"/>
        <v>0</v>
      </c>
      <c r="Y7" s="178">
        <f t="shared" si="0"/>
        <v>0</v>
      </c>
      <c r="Z7" s="73"/>
      <c r="AA7" s="73"/>
      <c r="AB7" s="73"/>
      <c r="AC7" s="73"/>
      <c r="AD7" s="73"/>
      <c r="AE7" s="73"/>
      <c r="AF7" s="73"/>
      <c r="AG7" s="73"/>
      <c r="AH7" s="73"/>
      <c r="AI7" s="73"/>
    </row>
    <row r="8" spans="1:35" ht="15" customHeight="1" x14ac:dyDescent="0.25">
      <c r="A8" s="532" t="s">
        <v>843</v>
      </c>
      <c r="B8" s="533"/>
      <c r="C8" s="534"/>
      <c r="D8" s="73"/>
      <c r="E8" s="552" t="s">
        <v>109</v>
      </c>
      <c r="F8" s="553"/>
      <c r="G8" s="553"/>
      <c r="H8" s="553"/>
      <c r="I8" s="553" t="s">
        <v>820</v>
      </c>
      <c r="J8" s="553"/>
      <c r="K8" s="553"/>
      <c r="L8" s="553"/>
      <c r="M8" s="553"/>
      <c r="N8" s="553"/>
      <c r="O8" s="553"/>
      <c r="P8" s="557"/>
      <c r="Q8" s="469"/>
      <c r="R8" s="174">
        <v>1434.93</v>
      </c>
      <c r="S8" s="158">
        <f t="shared" si="1"/>
        <v>1607.1216000000002</v>
      </c>
      <c r="T8" s="158">
        <f t="shared" si="2"/>
        <v>1928.54592</v>
      </c>
      <c r="U8" s="175">
        <f t="shared" si="3"/>
        <v>2507.109696</v>
      </c>
      <c r="V8" s="176">
        <f t="shared" si="4"/>
        <v>0</v>
      </c>
      <c r="W8" s="177">
        <f t="shared" si="0"/>
        <v>0</v>
      </c>
      <c r="X8" s="177">
        <f t="shared" si="0"/>
        <v>0</v>
      </c>
      <c r="Y8" s="178">
        <f t="shared" si="0"/>
        <v>0</v>
      </c>
      <c r="Z8" s="73"/>
      <c r="AA8" s="73"/>
      <c r="AB8" s="73"/>
      <c r="AC8" s="73"/>
      <c r="AD8" s="73"/>
      <c r="AE8" s="73"/>
      <c r="AF8" s="73"/>
      <c r="AG8" s="73"/>
      <c r="AH8" s="73"/>
      <c r="AI8" s="73"/>
    </row>
    <row r="9" spans="1:35" ht="15" customHeight="1" x14ac:dyDescent="0.25">
      <c r="A9" s="535"/>
      <c r="B9" s="536"/>
      <c r="C9" s="537"/>
      <c r="D9" s="73"/>
      <c r="E9" s="552" t="s">
        <v>110</v>
      </c>
      <c r="F9" s="553"/>
      <c r="G9" s="553"/>
      <c r="H9" s="553"/>
      <c r="I9" s="553" t="s">
        <v>821</v>
      </c>
      <c r="J9" s="553"/>
      <c r="K9" s="553"/>
      <c r="L9" s="553"/>
      <c r="M9" s="553"/>
      <c r="N9" s="553"/>
      <c r="O9" s="553"/>
      <c r="P9" s="557"/>
      <c r="Q9" s="469"/>
      <c r="R9" s="174">
        <v>1634.93</v>
      </c>
      <c r="S9" s="158">
        <f t="shared" si="1"/>
        <v>1831.1216000000002</v>
      </c>
      <c r="T9" s="158">
        <f t="shared" si="2"/>
        <v>2197.3459200000002</v>
      </c>
      <c r="U9" s="175">
        <f t="shared" si="3"/>
        <v>2856.5496960000005</v>
      </c>
      <c r="V9" s="176">
        <f>$Q9*R9</f>
        <v>0</v>
      </c>
      <c r="W9" s="177">
        <f>$Q9*S9</f>
        <v>0</v>
      </c>
      <c r="X9" s="177">
        <f>$Q9*T9</f>
        <v>0</v>
      </c>
      <c r="Y9" s="178">
        <f>$Q9*U9</f>
        <v>0</v>
      </c>
      <c r="Z9" s="73"/>
      <c r="AA9" s="73"/>
      <c r="AB9" s="73"/>
      <c r="AC9" s="73"/>
      <c r="AD9" s="73"/>
      <c r="AE9" s="73"/>
      <c r="AF9" s="73"/>
      <c r="AG9" s="73"/>
      <c r="AH9" s="73"/>
      <c r="AI9" s="73"/>
    </row>
    <row r="10" spans="1:35" ht="15" customHeight="1" x14ac:dyDescent="0.25">
      <c r="A10" s="591" t="s">
        <v>702</v>
      </c>
      <c r="B10" s="592"/>
      <c r="C10" s="593"/>
      <c r="D10" s="73"/>
      <c r="E10" s="552" t="s">
        <v>730</v>
      </c>
      <c r="F10" s="553"/>
      <c r="G10" s="553"/>
      <c r="H10" s="553"/>
      <c r="I10" s="553" t="s">
        <v>822</v>
      </c>
      <c r="J10" s="553"/>
      <c r="K10" s="553"/>
      <c r="L10" s="553"/>
      <c r="M10" s="553"/>
      <c r="N10" s="553"/>
      <c r="O10" s="553"/>
      <c r="P10" s="557"/>
      <c r="Q10" s="469"/>
      <c r="R10" s="174">
        <v>1779.75</v>
      </c>
      <c r="S10" s="158">
        <f t="shared" si="1"/>
        <v>1993.3200000000002</v>
      </c>
      <c r="T10" s="158">
        <f t="shared" si="2"/>
        <v>2391.9839999999999</v>
      </c>
      <c r="U10" s="175">
        <f t="shared" si="3"/>
        <v>3109.5792000000001</v>
      </c>
      <c r="V10" s="176">
        <f t="shared" ref="V10:Y12" si="5">$Q10*R10</f>
        <v>0</v>
      </c>
      <c r="W10" s="177">
        <f t="shared" si="5"/>
        <v>0</v>
      </c>
      <c r="X10" s="177">
        <f t="shared" si="5"/>
        <v>0</v>
      </c>
      <c r="Y10" s="178">
        <f t="shared" si="5"/>
        <v>0</v>
      </c>
      <c r="Z10" s="73"/>
      <c r="AA10" s="73"/>
      <c r="AB10" s="73"/>
      <c r="AC10" s="73"/>
      <c r="AD10" s="73"/>
      <c r="AE10" s="73"/>
      <c r="AF10" s="73"/>
      <c r="AG10" s="73"/>
      <c r="AH10" s="73"/>
      <c r="AI10" s="73"/>
    </row>
    <row r="11" spans="1:35" ht="15" customHeight="1" x14ac:dyDescent="0.25">
      <c r="A11" s="594"/>
      <c r="B11" s="595"/>
      <c r="C11" s="596"/>
      <c r="D11" s="73"/>
      <c r="E11" s="552" t="s">
        <v>729</v>
      </c>
      <c r="F11" s="553"/>
      <c r="G11" s="553"/>
      <c r="H11" s="553"/>
      <c r="I11" s="553" t="s">
        <v>823</v>
      </c>
      <c r="J11" s="553"/>
      <c r="K11" s="553"/>
      <c r="L11" s="553"/>
      <c r="M11" s="553"/>
      <c r="N11" s="553"/>
      <c r="O11" s="553"/>
      <c r="P11" s="557"/>
      <c r="Q11" s="469"/>
      <c r="R11" s="174">
        <v>973.12</v>
      </c>
      <c r="S11" s="158">
        <f t="shared" si="1"/>
        <v>1089.8944000000001</v>
      </c>
      <c r="T11" s="158">
        <f t="shared" si="2"/>
        <v>1307.87328</v>
      </c>
      <c r="U11" s="175">
        <f t="shared" si="3"/>
        <v>1700.2352640000001</v>
      </c>
      <c r="V11" s="176">
        <f t="shared" si="5"/>
        <v>0</v>
      </c>
      <c r="W11" s="177">
        <f t="shared" si="5"/>
        <v>0</v>
      </c>
      <c r="X11" s="177">
        <f t="shared" si="5"/>
        <v>0</v>
      </c>
      <c r="Y11" s="178">
        <f t="shared" si="5"/>
        <v>0</v>
      </c>
      <c r="Z11" s="73"/>
      <c r="AA11" s="73"/>
      <c r="AB11" s="73"/>
      <c r="AC11" s="73"/>
      <c r="AD11" s="73"/>
      <c r="AE11" s="73"/>
      <c r="AF11" s="73"/>
      <c r="AG11" s="73"/>
      <c r="AH11" s="73"/>
      <c r="AI11" s="73"/>
    </row>
    <row r="12" spans="1:35" ht="15" customHeight="1" x14ac:dyDescent="0.25">
      <c r="A12" s="532" t="s">
        <v>703</v>
      </c>
      <c r="B12" s="533"/>
      <c r="C12" s="534"/>
      <c r="D12" s="73"/>
      <c r="E12" s="552" t="s">
        <v>111</v>
      </c>
      <c r="F12" s="553"/>
      <c r="G12" s="553"/>
      <c r="H12" s="553"/>
      <c r="I12" s="553"/>
      <c r="J12" s="553"/>
      <c r="K12" s="553"/>
      <c r="L12" s="553"/>
      <c r="M12" s="553"/>
      <c r="N12" s="553"/>
      <c r="O12" s="553"/>
      <c r="P12" s="557"/>
      <c r="Q12" s="469"/>
      <c r="R12" s="174">
        <v>493.87</v>
      </c>
      <c r="S12" s="158">
        <f t="shared" si="1"/>
        <v>553.13440000000003</v>
      </c>
      <c r="T12" s="158">
        <f t="shared" si="2"/>
        <v>663.76128000000006</v>
      </c>
      <c r="U12" s="175">
        <f t="shared" si="3"/>
        <v>862.88966400000015</v>
      </c>
      <c r="V12" s="176">
        <f t="shared" si="5"/>
        <v>0</v>
      </c>
      <c r="W12" s="177">
        <f t="shared" si="5"/>
        <v>0</v>
      </c>
      <c r="X12" s="177">
        <f t="shared" si="5"/>
        <v>0</v>
      </c>
      <c r="Y12" s="178">
        <f t="shared" si="5"/>
        <v>0</v>
      </c>
      <c r="Z12" s="73"/>
      <c r="AA12" s="73"/>
      <c r="AB12" s="73"/>
      <c r="AC12" s="73"/>
      <c r="AD12" s="73"/>
      <c r="AE12" s="73"/>
      <c r="AF12" s="73"/>
      <c r="AG12" s="73"/>
      <c r="AH12" s="73"/>
      <c r="AI12" s="73"/>
    </row>
    <row r="13" spans="1:35" ht="15" customHeight="1" x14ac:dyDescent="0.25">
      <c r="A13" s="535"/>
      <c r="B13" s="536"/>
      <c r="C13" s="537"/>
      <c r="D13" s="73"/>
      <c r="E13" s="552" t="s">
        <v>112</v>
      </c>
      <c r="F13" s="553"/>
      <c r="G13" s="553"/>
      <c r="H13" s="553"/>
      <c r="I13" s="553"/>
      <c r="J13" s="553"/>
      <c r="K13" s="553"/>
      <c r="L13" s="553"/>
      <c r="M13" s="553"/>
      <c r="N13" s="553"/>
      <c r="O13" s="553"/>
      <c r="P13" s="557"/>
      <c r="Q13" s="469"/>
      <c r="R13" s="174">
        <v>493.87</v>
      </c>
      <c r="S13" s="158">
        <f t="shared" si="1"/>
        <v>553.13440000000003</v>
      </c>
      <c r="T13" s="158">
        <f t="shared" si="2"/>
        <v>663.76128000000006</v>
      </c>
      <c r="U13" s="175">
        <f t="shared" si="3"/>
        <v>862.88966400000015</v>
      </c>
      <c r="V13" s="176">
        <f t="shared" ref="V13:Y14" si="6">$Q13*R13</f>
        <v>0</v>
      </c>
      <c r="W13" s="177">
        <f t="shared" si="6"/>
        <v>0</v>
      </c>
      <c r="X13" s="177">
        <f t="shared" si="6"/>
        <v>0</v>
      </c>
      <c r="Y13" s="178">
        <f t="shared" si="6"/>
        <v>0</v>
      </c>
      <c r="Z13" s="73"/>
      <c r="AA13" s="73"/>
      <c r="AB13" s="73"/>
      <c r="AC13" s="73"/>
      <c r="AD13" s="73"/>
      <c r="AE13" s="73"/>
      <c r="AF13" s="73"/>
      <c r="AG13" s="73"/>
      <c r="AH13" s="73"/>
      <c r="AI13" s="73"/>
    </row>
    <row r="14" spans="1:35" ht="15" customHeight="1" x14ac:dyDescent="0.25">
      <c r="A14" s="532" t="s">
        <v>650</v>
      </c>
      <c r="B14" s="533"/>
      <c r="C14" s="534"/>
      <c r="D14" s="73"/>
      <c r="E14" s="552" t="s">
        <v>731</v>
      </c>
      <c r="F14" s="553"/>
      <c r="G14" s="553"/>
      <c r="H14" s="553"/>
      <c r="I14" s="557" t="s">
        <v>728</v>
      </c>
      <c r="J14" s="558"/>
      <c r="K14" s="558"/>
      <c r="L14" s="558"/>
      <c r="M14" s="558"/>
      <c r="N14" s="558"/>
      <c r="O14" s="558"/>
      <c r="P14" s="609"/>
      <c r="Q14" s="469"/>
      <c r="R14" s="174">
        <v>83.81</v>
      </c>
      <c r="S14" s="158">
        <f t="shared" si="1"/>
        <v>93.867200000000011</v>
      </c>
      <c r="T14" s="158">
        <f t="shared" si="2"/>
        <v>112.64064</v>
      </c>
      <c r="U14" s="175">
        <f t="shared" si="3"/>
        <v>146.43283200000002</v>
      </c>
      <c r="V14" s="176">
        <f t="shared" si="6"/>
        <v>0</v>
      </c>
      <c r="W14" s="177">
        <f t="shared" si="6"/>
        <v>0</v>
      </c>
      <c r="X14" s="177">
        <f t="shared" si="6"/>
        <v>0</v>
      </c>
      <c r="Y14" s="178">
        <f t="shared" si="6"/>
        <v>0</v>
      </c>
      <c r="Z14" s="73"/>
      <c r="AA14" s="73"/>
      <c r="AB14" s="73"/>
      <c r="AC14" s="73"/>
      <c r="AD14" s="73"/>
      <c r="AE14" s="73"/>
      <c r="AF14" s="73"/>
      <c r="AG14" s="73"/>
      <c r="AH14" s="73"/>
      <c r="AI14" s="73"/>
    </row>
    <row r="15" spans="1:35" ht="15" customHeight="1" x14ac:dyDescent="0.25">
      <c r="A15" s="535"/>
      <c r="B15" s="536"/>
      <c r="C15" s="537"/>
      <c r="D15" s="73"/>
      <c r="E15" s="563" t="s">
        <v>727</v>
      </c>
      <c r="F15" s="564"/>
      <c r="G15" s="564"/>
      <c r="H15" s="564"/>
      <c r="I15" s="564" t="s">
        <v>728</v>
      </c>
      <c r="J15" s="564"/>
      <c r="K15" s="564"/>
      <c r="L15" s="564"/>
      <c r="M15" s="564"/>
      <c r="N15" s="564"/>
      <c r="O15" s="564"/>
      <c r="P15" s="559"/>
      <c r="Q15" s="469"/>
      <c r="R15" s="179">
        <v>83.81</v>
      </c>
      <c r="S15" s="161">
        <f t="shared" si="1"/>
        <v>93.867200000000011</v>
      </c>
      <c r="T15" s="161">
        <f t="shared" si="2"/>
        <v>112.64064</v>
      </c>
      <c r="U15" s="180">
        <f t="shared" si="3"/>
        <v>146.43283200000002</v>
      </c>
      <c r="V15" s="181">
        <f t="shared" ref="V15:Y15" si="7">$Q15*R15</f>
        <v>0</v>
      </c>
      <c r="W15" s="182">
        <f t="shared" si="7"/>
        <v>0</v>
      </c>
      <c r="X15" s="182">
        <f t="shared" si="7"/>
        <v>0</v>
      </c>
      <c r="Y15" s="183">
        <f t="shared" si="7"/>
        <v>0</v>
      </c>
      <c r="Z15" s="73"/>
      <c r="AA15" s="73"/>
      <c r="AB15" s="73"/>
      <c r="AC15" s="73"/>
      <c r="AD15" s="73"/>
      <c r="AE15" s="73"/>
      <c r="AF15" s="73"/>
      <c r="AG15" s="73"/>
      <c r="AH15" s="73"/>
      <c r="AI15" s="73"/>
    </row>
    <row r="16" spans="1:35" ht="15" customHeight="1" x14ac:dyDescent="0.25">
      <c r="A16" s="532" t="s">
        <v>651</v>
      </c>
      <c r="B16" s="533"/>
      <c r="C16" s="534"/>
      <c r="D16" s="73"/>
      <c r="E16" s="308" t="s">
        <v>724</v>
      </c>
      <c r="F16" s="309"/>
      <c r="G16" s="309"/>
      <c r="H16" s="309"/>
      <c r="I16" s="184"/>
      <c r="J16" s="184"/>
      <c r="K16" s="184"/>
      <c r="L16" s="184"/>
      <c r="M16" s="184"/>
      <c r="N16" s="184"/>
      <c r="O16" s="184"/>
      <c r="P16" s="184"/>
      <c r="Q16" s="297">
        <f>IF(SUM(Q17:Q18)&gt;0,9999,0)</f>
        <v>0</v>
      </c>
      <c r="R16" s="184"/>
      <c r="S16" s="184"/>
      <c r="T16" s="184"/>
      <c r="U16" s="184"/>
      <c r="V16" s="184"/>
      <c r="W16" s="184"/>
      <c r="X16" s="184"/>
      <c r="Y16" s="185"/>
      <c r="Z16" s="73"/>
      <c r="AA16" s="73"/>
      <c r="AB16" s="73"/>
      <c r="AC16" s="73"/>
      <c r="AD16" s="73"/>
      <c r="AE16" s="73"/>
      <c r="AF16" s="73"/>
      <c r="AG16" s="73"/>
      <c r="AH16" s="73"/>
      <c r="AI16" s="73"/>
    </row>
    <row r="17" spans="1:35" ht="15" customHeight="1" x14ac:dyDescent="0.25">
      <c r="A17" s="535"/>
      <c r="B17" s="536"/>
      <c r="C17" s="537"/>
      <c r="D17" s="73"/>
      <c r="E17" s="603" t="s">
        <v>113</v>
      </c>
      <c r="F17" s="604"/>
      <c r="G17" s="604"/>
      <c r="H17" s="604"/>
      <c r="I17" s="572"/>
      <c r="J17" s="572"/>
      <c r="K17" s="572"/>
      <c r="L17" s="572"/>
      <c r="M17" s="572"/>
      <c r="N17" s="572"/>
      <c r="O17" s="572"/>
      <c r="P17" s="569"/>
      <c r="Q17" s="469"/>
      <c r="R17" s="169">
        <v>889.31</v>
      </c>
      <c r="S17" s="155">
        <f>R17*1.12</f>
        <v>996.02719999999999</v>
      </c>
      <c r="T17" s="155">
        <f>S17*1.2</f>
        <v>1195.2326399999999</v>
      </c>
      <c r="U17" s="170">
        <f>T17*1.3</f>
        <v>1553.802432</v>
      </c>
      <c r="V17" s="171">
        <f>$Q17*R17</f>
        <v>0</v>
      </c>
      <c r="W17" s="172">
        <f t="shared" ref="W17:W18" si="8">$Q17*S17</f>
        <v>0</v>
      </c>
      <c r="X17" s="172">
        <f t="shared" ref="X17:X18" si="9">$Q17*T17</f>
        <v>0</v>
      </c>
      <c r="Y17" s="173">
        <f t="shared" ref="Y17:Y18" si="10">$Q17*U17</f>
        <v>0</v>
      </c>
      <c r="Z17" s="73"/>
      <c r="AA17" s="73"/>
      <c r="AB17" s="73"/>
      <c r="AC17" s="73"/>
      <c r="AD17" s="73"/>
      <c r="AE17" s="73"/>
      <c r="AF17" s="73"/>
      <c r="AG17" s="73"/>
      <c r="AH17" s="73"/>
      <c r="AI17" s="73"/>
    </row>
    <row r="18" spans="1:35" ht="15" customHeight="1" x14ac:dyDescent="0.25">
      <c r="A18" s="532" t="s">
        <v>704</v>
      </c>
      <c r="B18" s="533"/>
      <c r="C18" s="534"/>
      <c r="D18" s="73"/>
      <c r="E18" s="607" t="s">
        <v>114</v>
      </c>
      <c r="F18" s="608"/>
      <c r="G18" s="608"/>
      <c r="H18" s="608"/>
      <c r="I18" s="553" t="s">
        <v>115</v>
      </c>
      <c r="J18" s="553"/>
      <c r="K18" s="553"/>
      <c r="L18" s="553"/>
      <c r="M18" s="553"/>
      <c r="N18" s="553"/>
      <c r="O18" s="553"/>
      <c r="P18" s="557"/>
      <c r="Q18" s="469"/>
      <c r="R18" s="174">
        <v>200.81</v>
      </c>
      <c r="S18" s="158">
        <f>R18*1.12</f>
        <v>224.90720000000002</v>
      </c>
      <c r="T18" s="158">
        <f>S18*1.2</f>
        <v>269.88864000000001</v>
      </c>
      <c r="U18" s="175">
        <f>T18*1.3</f>
        <v>350.855232</v>
      </c>
      <c r="V18" s="181">
        <f t="shared" ref="V18" si="11">$Q18*R18</f>
        <v>0</v>
      </c>
      <c r="W18" s="182">
        <f t="shared" si="8"/>
        <v>0</v>
      </c>
      <c r="X18" s="182">
        <f t="shared" si="9"/>
        <v>0</v>
      </c>
      <c r="Y18" s="183">
        <f t="shared" si="10"/>
        <v>0</v>
      </c>
      <c r="Z18" s="73"/>
      <c r="AA18" s="73"/>
      <c r="AB18" s="73"/>
      <c r="AC18" s="73"/>
      <c r="AD18" s="73"/>
      <c r="AE18" s="73"/>
      <c r="AF18" s="73"/>
      <c r="AG18" s="73"/>
      <c r="AH18" s="73"/>
      <c r="AI18" s="73"/>
    </row>
    <row r="19" spans="1:35" ht="15" customHeight="1" x14ac:dyDescent="0.25">
      <c r="A19" s="535"/>
      <c r="B19" s="536"/>
      <c r="C19" s="537"/>
      <c r="D19" s="73"/>
      <c r="E19" s="308" t="s">
        <v>725</v>
      </c>
      <c r="F19" s="309"/>
      <c r="G19" s="309"/>
      <c r="H19" s="309"/>
      <c r="I19" s="184"/>
      <c r="J19" s="184"/>
      <c r="K19" s="184"/>
      <c r="L19" s="184"/>
      <c r="M19" s="184"/>
      <c r="N19" s="184"/>
      <c r="O19" s="184"/>
      <c r="P19" s="184"/>
      <c r="Q19" s="297">
        <f>IF(SUM(Q20:Q22)&gt;0,9999,0)</f>
        <v>0</v>
      </c>
      <c r="R19" s="184"/>
      <c r="S19" s="184"/>
      <c r="T19" s="184"/>
      <c r="U19" s="184"/>
      <c r="V19" s="184"/>
      <c r="W19" s="184"/>
      <c r="X19" s="184"/>
      <c r="Y19" s="185"/>
      <c r="Z19" s="73"/>
      <c r="AA19" s="73"/>
      <c r="AB19" s="73"/>
      <c r="AC19" s="73"/>
      <c r="AD19" s="73"/>
      <c r="AE19" s="73"/>
      <c r="AF19" s="73"/>
      <c r="AG19" s="73"/>
      <c r="AH19" s="73"/>
      <c r="AI19" s="73"/>
    </row>
    <row r="20" spans="1:35" ht="15" customHeight="1" x14ac:dyDescent="0.25">
      <c r="A20" s="532" t="s">
        <v>705</v>
      </c>
      <c r="B20" s="533"/>
      <c r="C20" s="534"/>
      <c r="D20" s="73"/>
      <c r="E20" s="552" t="s">
        <v>116</v>
      </c>
      <c r="F20" s="553"/>
      <c r="G20" s="553"/>
      <c r="H20" s="553"/>
      <c r="I20" s="553"/>
      <c r="J20" s="553"/>
      <c r="K20" s="553"/>
      <c r="L20" s="553"/>
      <c r="M20" s="553"/>
      <c r="N20" s="553"/>
      <c r="O20" s="553"/>
      <c r="P20" s="557"/>
      <c r="Q20" s="469"/>
      <c r="R20" s="174">
        <v>889.31</v>
      </c>
      <c r="S20" s="158">
        <f>R20*1.12</f>
        <v>996.02719999999999</v>
      </c>
      <c r="T20" s="158">
        <f>S20*1.2</f>
        <v>1195.2326399999999</v>
      </c>
      <c r="U20" s="175">
        <f>T20*1.3</f>
        <v>1553.802432</v>
      </c>
      <c r="V20" s="171">
        <f t="shared" ref="V20:V22" si="12">$Q20*R20</f>
        <v>0</v>
      </c>
      <c r="W20" s="172">
        <f t="shared" ref="W20:W22" si="13">$Q20*S20</f>
        <v>0</v>
      </c>
      <c r="X20" s="172">
        <f t="shared" ref="X20:X22" si="14">$Q20*T20</f>
        <v>0</v>
      </c>
      <c r="Y20" s="173">
        <f t="shared" ref="Y20:Y22" si="15">$Q20*U20</f>
        <v>0</v>
      </c>
      <c r="Z20" s="73"/>
      <c r="AA20" s="73"/>
      <c r="AB20" s="73"/>
      <c r="AC20" s="73"/>
      <c r="AD20" s="73"/>
      <c r="AE20" s="73"/>
      <c r="AF20" s="73"/>
      <c r="AG20" s="73"/>
      <c r="AH20" s="73"/>
      <c r="AI20" s="73"/>
    </row>
    <row r="21" spans="1:35" ht="15" customHeight="1" x14ac:dyDescent="0.25">
      <c r="A21" s="535"/>
      <c r="B21" s="536"/>
      <c r="C21" s="537"/>
      <c r="D21" s="73"/>
      <c r="E21" s="552" t="s">
        <v>117</v>
      </c>
      <c r="F21" s="553"/>
      <c r="G21" s="553"/>
      <c r="H21" s="553"/>
      <c r="I21" s="553" t="s">
        <v>115</v>
      </c>
      <c r="J21" s="553"/>
      <c r="K21" s="553"/>
      <c r="L21" s="553"/>
      <c r="M21" s="553"/>
      <c r="N21" s="553"/>
      <c r="O21" s="553"/>
      <c r="P21" s="557"/>
      <c r="Q21" s="469"/>
      <c r="R21" s="174">
        <v>200.81</v>
      </c>
      <c r="S21" s="158">
        <f t="shared" ref="S21:S22" si="16">R21*1.12</f>
        <v>224.90720000000002</v>
      </c>
      <c r="T21" s="158">
        <f t="shared" ref="T21:T22" si="17">S21*1.2</f>
        <v>269.88864000000001</v>
      </c>
      <c r="U21" s="175">
        <f t="shared" ref="U21:U22" si="18">T21*1.3</f>
        <v>350.855232</v>
      </c>
      <c r="V21" s="176">
        <f t="shared" si="12"/>
        <v>0</v>
      </c>
      <c r="W21" s="177">
        <f t="shared" si="13"/>
        <v>0</v>
      </c>
      <c r="X21" s="177">
        <f t="shared" si="14"/>
        <v>0</v>
      </c>
      <c r="Y21" s="178">
        <f t="shared" si="15"/>
        <v>0</v>
      </c>
      <c r="Z21" s="73"/>
      <c r="AA21" s="73"/>
      <c r="AB21" s="73"/>
      <c r="AC21" s="73"/>
      <c r="AD21" s="73"/>
      <c r="AE21" s="73"/>
      <c r="AF21" s="73"/>
      <c r="AG21" s="73"/>
      <c r="AH21" s="73"/>
      <c r="AI21" s="73"/>
    </row>
    <row r="22" spans="1:35" ht="15" customHeight="1" x14ac:dyDescent="0.25">
      <c r="A22" s="532" t="s">
        <v>706</v>
      </c>
      <c r="B22" s="533"/>
      <c r="C22" s="534"/>
      <c r="D22" s="73"/>
      <c r="E22" s="563" t="s">
        <v>118</v>
      </c>
      <c r="F22" s="564"/>
      <c r="G22" s="564"/>
      <c r="H22" s="564"/>
      <c r="I22" s="564"/>
      <c r="J22" s="564"/>
      <c r="K22" s="564"/>
      <c r="L22" s="564"/>
      <c r="M22" s="564"/>
      <c r="N22" s="564"/>
      <c r="O22" s="564"/>
      <c r="P22" s="559"/>
      <c r="Q22" s="469"/>
      <c r="R22" s="179">
        <v>103.32</v>
      </c>
      <c r="S22" s="161">
        <f t="shared" si="16"/>
        <v>115.7184</v>
      </c>
      <c r="T22" s="161">
        <f t="shared" si="17"/>
        <v>138.86207999999999</v>
      </c>
      <c r="U22" s="180">
        <f t="shared" si="18"/>
        <v>180.52070399999999</v>
      </c>
      <c r="V22" s="181">
        <f t="shared" si="12"/>
        <v>0</v>
      </c>
      <c r="W22" s="182">
        <f t="shared" si="13"/>
        <v>0</v>
      </c>
      <c r="X22" s="182">
        <f t="shared" si="14"/>
        <v>0</v>
      </c>
      <c r="Y22" s="183">
        <f t="shared" si="15"/>
        <v>0</v>
      </c>
      <c r="Z22" s="73"/>
      <c r="AA22" s="73"/>
      <c r="AB22" s="73"/>
      <c r="AC22" s="73"/>
      <c r="AD22" s="73"/>
      <c r="AE22" s="73"/>
      <c r="AF22" s="73"/>
      <c r="AG22" s="73"/>
      <c r="AH22" s="73"/>
      <c r="AI22" s="73"/>
    </row>
    <row r="23" spans="1:35" ht="15" customHeight="1" x14ac:dyDescent="0.25">
      <c r="A23" s="535"/>
      <c r="B23" s="536"/>
      <c r="C23" s="537"/>
      <c r="D23" s="73"/>
      <c r="E23" s="610" t="s">
        <v>726</v>
      </c>
      <c r="F23" s="610"/>
      <c r="G23" s="610"/>
      <c r="H23" s="610"/>
      <c r="I23" s="610"/>
      <c r="J23" s="610"/>
      <c r="K23" s="610"/>
      <c r="L23" s="610"/>
      <c r="M23" s="610"/>
      <c r="N23" s="610"/>
      <c r="O23" s="610"/>
      <c r="P23" s="610"/>
      <c r="Q23" s="610"/>
      <c r="R23" s="610"/>
      <c r="S23" s="610"/>
      <c r="T23" s="610"/>
      <c r="U23" s="610"/>
      <c r="V23" s="610"/>
      <c r="W23" s="610"/>
      <c r="X23" s="610"/>
      <c r="Y23" s="610"/>
      <c r="Z23" s="73"/>
      <c r="AA23" s="73"/>
      <c r="AB23" s="73"/>
      <c r="AC23" s="73"/>
      <c r="AD23" s="73"/>
      <c r="AE23" s="73"/>
      <c r="AF23" s="73"/>
      <c r="AG23" s="73"/>
      <c r="AH23" s="73"/>
      <c r="AI23" s="73"/>
    </row>
    <row r="24" spans="1:35" ht="15" customHeight="1" x14ac:dyDescent="0.25">
      <c r="A24" s="532" t="s">
        <v>707</v>
      </c>
      <c r="B24" s="533"/>
      <c r="C24" s="534"/>
      <c r="D24" s="73"/>
      <c r="E24" s="611"/>
      <c r="F24" s="611"/>
      <c r="G24" s="611"/>
      <c r="H24" s="611"/>
      <c r="I24" s="611"/>
      <c r="J24" s="611"/>
      <c r="K24" s="611"/>
      <c r="L24" s="611"/>
      <c r="M24" s="611"/>
      <c r="N24" s="611"/>
      <c r="O24" s="611"/>
      <c r="P24" s="611"/>
      <c r="Q24" s="611"/>
      <c r="R24" s="611"/>
      <c r="S24" s="611"/>
      <c r="T24" s="611"/>
      <c r="U24" s="611"/>
      <c r="V24" s="611"/>
      <c r="W24" s="611"/>
      <c r="X24" s="611"/>
      <c r="Y24" s="611"/>
      <c r="Z24" s="88"/>
      <c r="AA24" s="88"/>
      <c r="AB24" s="88"/>
      <c r="AC24" s="88"/>
      <c r="AD24" s="88"/>
      <c r="AE24" s="88"/>
      <c r="AF24" s="88"/>
      <c r="AG24" s="88"/>
      <c r="AH24" s="88"/>
      <c r="AI24" s="73"/>
    </row>
    <row r="25" spans="1:35" ht="15" customHeight="1" x14ac:dyDescent="0.25">
      <c r="A25" s="535"/>
      <c r="B25" s="536"/>
      <c r="C25" s="537"/>
      <c r="D25" s="73"/>
      <c r="E25" s="611"/>
      <c r="F25" s="611"/>
      <c r="G25" s="611"/>
      <c r="H25" s="611"/>
      <c r="I25" s="611"/>
      <c r="J25" s="611"/>
      <c r="K25" s="611"/>
      <c r="L25" s="611"/>
      <c r="M25" s="611"/>
      <c r="N25" s="611"/>
      <c r="O25" s="611"/>
      <c r="P25" s="611"/>
      <c r="Q25" s="611"/>
      <c r="R25" s="611"/>
      <c r="S25" s="611"/>
      <c r="T25" s="611"/>
      <c r="U25" s="611"/>
      <c r="V25" s="611"/>
      <c r="W25" s="611"/>
      <c r="X25" s="611"/>
      <c r="Y25" s="611"/>
      <c r="Z25" s="73"/>
      <c r="AA25" s="73"/>
      <c r="AB25" s="73"/>
      <c r="AC25" s="73"/>
      <c r="AD25" s="73"/>
      <c r="AE25" s="73"/>
      <c r="AF25" s="73"/>
      <c r="AG25" s="73"/>
      <c r="AH25" s="73"/>
      <c r="AI25" s="73"/>
    </row>
    <row r="26" spans="1:35" ht="15" customHeight="1" x14ac:dyDescent="0.25">
      <c r="A26" s="532" t="s">
        <v>708</v>
      </c>
      <c r="B26" s="533"/>
      <c r="C26" s="534"/>
      <c r="D26" s="73"/>
      <c r="E26" s="611"/>
      <c r="F26" s="611"/>
      <c r="G26" s="611"/>
      <c r="H26" s="611"/>
      <c r="I26" s="611"/>
      <c r="J26" s="611"/>
      <c r="K26" s="611"/>
      <c r="L26" s="611"/>
      <c r="M26" s="611"/>
      <c r="N26" s="611"/>
      <c r="O26" s="611"/>
      <c r="P26" s="611"/>
      <c r="Q26" s="611"/>
      <c r="R26" s="611"/>
      <c r="S26" s="611"/>
      <c r="T26" s="611"/>
      <c r="U26" s="611"/>
      <c r="V26" s="611"/>
      <c r="W26" s="611"/>
      <c r="X26" s="611"/>
      <c r="Y26" s="611"/>
      <c r="Z26" s="73"/>
      <c r="AA26" s="73"/>
      <c r="AB26" s="73"/>
      <c r="AC26" s="73"/>
      <c r="AD26" s="73"/>
      <c r="AE26" s="73"/>
      <c r="AF26" s="73"/>
      <c r="AG26" s="73"/>
      <c r="AH26" s="73"/>
      <c r="AI26" s="73"/>
    </row>
    <row r="27" spans="1:35" ht="15" customHeight="1" x14ac:dyDescent="0.25">
      <c r="A27" s="535"/>
      <c r="B27" s="536"/>
      <c r="C27" s="537"/>
      <c r="D27" s="73"/>
      <c r="E27" s="611"/>
      <c r="F27" s="611"/>
      <c r="G27" s="611"/>
      <c r="H27" s="611"/>
      <c r="I27" s="611"/>
      <c r="J27" s="611"/>
      <c r="K27" s="611"/>
      <c r="L27" s="611"/>
      <c r="M27" s="611"/>
      <c r="N27" s="611"/>
      <c r="O27" s="611"/>
      <c r="P27" s="611"/>
      <c r="Q27" s="611"/>
      <c r="R27" s="611"/>
      <c r="S27" s="611"/>
      <c r="T27" s="611"/>
      <c r="U27" s="611"/>
      <c r="V27" s="611"/>
      <c r="W27" s="611"/>
      <c r="X27" s="611"/>
      <c r="Y27" s="611"/>
      <c r="Z27" s="73"/>
      <c r="AA27" s="73"/>
      <c r="AB27" s="73"/>
      <c r="AC27" s="73"/>
      <c r="AD27" s="73"/>
      <c r="AE27" s="73"/>
      <c r="AF27" s="73"/>
      <c r="AG27" s="73"/>
      <c r="AH27" s="73"/>
      <c r="AI27" s="73"/>
    </row>
    <row r="28" spans="1:35" ht="15" customHeight="1" x14ac:dyDescent="0.25">
      <c r="A28" s="532" t="s">
        <v>14</v>
      </c>
      <c r="B28" s="533"/>
      <c r="C28" s="534"/>
      <c r="D28" s="73"/>
      <c r="E28" s="611"/>
      <c r="F28" s="611"/>
      <c r="G28" s="611"/>
      <c r="H28" s="611"/>
      <c r="I28" s="611"/>
      <c r="J28" s="611"/>
      <c r="K28" s="611"/>
      <c r="L28" s="611"/>
      <c r="M28" s="611"/>
      <c r="N28" s="611"/>
      <c r="O28" s="611"/>
      <c r="P28" s="611"/>
      <c r="Q28" s="611"/>
      <c r="R28" s="611"/>
      <c r="S28" s="611"/>
      <c r="T28" s="611"/>
      <c r="U28" s="611"/>
      <c r="V28" s="611"/>
      <c r="W28" s="611"/>
      <c r="X28" s="611"/>
      <c r="Y28" s="611"/>
      <c r="Z28" s="73"/>
      <c r="AA28" s="73"/>
      <c r="AB28" s="73"/>
      <c r="AC28" s="73"/>
      <c r="AD28" s="73"/>
      <c r="AE28" s="73"/>
      <c r="AF28" s="73"/>
      <c r="AG28" s="73"/>
      <c r="AH28" s="73"/>
      <c r="AI28" s="73"/>
    </row>
    <row r="29" spans="1:35" ht="15" customHeight="1" x14ac:dyDescent="0.25">
      <c r="A29" s="535"/>
      <c r="B29" s="536"/>
      <c r="C29" s="537"/>
      <c r="D29" s="73"/>
      <c r="E29" s="611"/>
      <c r="F29" s="611"/>
      <c r="G29" s="611"/>
      <c r="H29" s="611"/>
      <c r="I29" s="611"/>
      <c r="J29" s="611"/>
      <c r="K29" s="611"/>
      <c r="L29" s="611"/>
      <c r="M29" s="611"/>
      <c r="N29" s="611"/>
      <c r="O29" s="611"/>
      <c r="P29" s="611"/>
      <c r="Q29" s="611"/>
      <c r="R29" s="611"/>
      <c r="S29" s="611"/>
      <c r="T29" s="611"/>
      <c r="U29" s="611"/>
      <c r="V29" s="611"/>
      <c r="W29" s="611"/>
      <c r="X29" s="611"/>
      <c r="Y29" s="611"/>
      <c r="Z29" s="73"/>
      <c r="AA29" s="73"/>
      <c r="AB29" s="73"/>
      <c r="AC29" s="73"/>
      <c r="AD29" s="73"/>
      <c r="AE29" s="73"/>
      <c r="AF29" s="73"/>
      <c r="AG29" s="73"/>
      <c r="AH29" s="73"/>
      <c r="AI29" s="73"/>
    </row>
    <row r="30" spans="1:35" ht="15" customHeight="1" x14ac:dyDescent="0.25">
      <c r="A30" s="532" t="s">
        <v>17</v>
      </c>
      <c r="B30" s="533"/>
      <c r="C30" s="534"/>
      <c r="D30" s="73"/>
      <c r="E30" s="611"/>
      <c r="F30" s="611"/>
      <c r="G30" s="611"/>
      <c r="H30" s="611"/>
      <c r="I30" s="611"/>
      <c r="J30" s="611"/>
      <c r="K30" s="611"/>
      <c r="L30" s="611"/>
      <c r="M30" s="611"/>
      <c r="N30" s="611"/>
      <c r="O30" s="611"/>
      <c r="P30" s="611"/>
      <c r="Q30" s="611"/>
      <c r="R30" s="611"/>
      <c r="S30" s="611"/>
      <c r="T30" s="611"/>
      <c r="U30" s="611"/>
      <c r="V30" s="611"/>
      <c r="W30" s="611"/>
      <c r="X30" s="611"/>
      <c r="Y30" s="611"/>
      <c r="Z30" s="73"/>
      <c r="AA30" s="73"/>
      <c r="AB30" s="73"/>
      <c r="AC30" s="73"/>
      <c r="AD30" s="73"/>
      <c r="AE30" s="73"/>
      <c r="AF30" s="73"/>
      <c r="AG30" s="73"/>
      <c r="AH30" s="73"/>
      <c r="AI30" s="73"/>
    </row>
    <row r="31" spans="1:35" ht="15" customHeight="1" x14ac:dyDescent="0.25">
      <c r="A31" s="535"/>
      <c r="B31" s="536"/>
      <c r="C31" s="537"/>
      <c r="D31" s="73"/>
      <c r="E31" s="611"/>
      <c r="F31" s="611"/>
      <c r="G31" s="611"/>
      <c r="H31" s="611"/>
      <c r="I31" s="611"/>
      <c r="J31" s="611"/>
      <c r="K31" s="611"/>
      <c r="L31" s="611"/>
      <c r="M31" s="611"/>
      <c r="N31" s="611"/>
      <c r="O31" s="611"/>
      <c r="P31" s="611"/>
      <c r="Q31" s="611"/>
      <c r="R31" s="611"/>
      <c r="S31" s="611"/>
      <c r="T31" s="611"/>
      <c r="U31" s="611"/>
      <c r="V31" s="611"/>
      <c r="W31" s="611"/>
      <c r="X31" s="611"/>
      <c r="Y31" s="611"/>
      <c r="Z31" s="73"/>
      <c r="AA31" s="73"/>
      <c r="AB31" s="73"/>
      <c r="AC31" s="73"/>
      <c r="AD31" s="73"/>
      <c r="AE31" s="73"/>
      <c r="AF31" s="73"/>
      <c r="AG31" s="73"/>
      <c r="AH31" s="73"/>
      <c r="AI31" s="73"/>
    </row>
    <row r="32" spans="1:35" ht="15" customHeight="1" x14ac:dyDescent="0.25">
      <c r="A32" s="532" t="s">
        <v>19</v>
      </c>
      <c r="B32" s="533"/>
      <c r="C32" s="534"/>
      <c r="D32" s="73"/>
      <c r="Z32" s="73"/>
      <c r="AA32" s="73"/>
      <c r="AB32" s="73"/>
      <c r="AC32" s="73"/>
      <c r="AD32" s="73"/>
      <c r="AE32" s="73"/>
      <c r="AF32" s="73"/>
      <c r="AG32" s="73"/>
      <c r="AH32" s="73"/>
      <c r="AI32" s="73"/>
    </row>
    <row r="33" spans="1:35" ht="15" customHeight="1" x14ac:dyDescent="0.25">
      <c r="A33" s="535"/>
      <c r="B33" s="536"/>
      <c r="C33" s="537"/>
      <c r="D33" s="73"/>
      <c r="E33" s="271"/>
      <c r="F33" s="272"/>
      <c r="G33" s="272"/>
      <c r="H33" s="272"/>
      <c r="I33" s="272"/>
      <c r="J33" s="272"/>
      <c r="K33" s="272"/>
      <c r="L33" s="272"/>
      <c r="M33" s="272"/>
      <c r="N33" s="272"/>
      <c r="O33" s="272"/>
      <c r="P33" s="272"/>
      <c r="Q33" s="272"/>
      <c r="R33" s="272"/>
      <c r="S33" s="273"/>
      <c r="T33" s="274"/>
      <c r="Z33" s="73"/>
      <c r="AA33" s="73"/>
      <c r="AB33" s="73"/>
      <c r="AC33" s="73"/>
      <c r="AD33" s="73"/>
      <c r="AE33" s="73"/>
      <c r="AF33" s="73"/>
      <c r="AG33" s="73"/>
      <c r="AH33" s="73"/>
      <c r="AI33" s="73"/>
    </row>
    <row r="34" spans="1:35" ht="15" customHeight="1" x14ac:dyDescent="0.25">
      <c r="A34" s="81"/>
      <c r="B34" s="81"/>
      <c r="C34" s="81"/>
      <c r="D34" s="73"/>
      <c r="E34" s="275"/>
      <c r="F34" s="613" t="s">
        <v>119</v>
      </c>
      <c r="G34" s="613"/>
      <c r="H34" s="613"/>
      <c r="I34" s="613"/>
      <c r="J34" s="613"/>
      <c r="K34" s="613"/>
      <c r="L34" s="613"/>
      <c r="M34" s="613"/>
      <c r="N34" s="613"/>
      <c r="O34" s="267"/>
      <c r="P34" s="267"/>
      <c r="Q34" s="267"/>
      <c r="R34" s="267"/>
      <c r="S34" s="267"/>
      <c r="T34" s="276"/>
      <c r="Z34" s="73"/>
      <c r="AA34" s="73"/>
      <c r="AB34" s="73"/>
      <c r="AC34" s="73"/>
      <c r="AD34" s="73"/>
      <c r="AE34" s="73"/>
      <c r="AF34" s="73"/>
      <c r="AG34" s="73"/>
      <c r="AH34" s="73"/>
      <c r="AI34" s="73"/>
    </row>
    <row r="35" spans="1:35" ht="15" customHeight="1" x14ac:dyDescent="0.25">
      <c r="A35" s="82"/>
      <c r="B35" s="82"/>
      <c r="C35" s="82"/>
      <c r="D35" s="73"/>
      <c r="E35" s="275"/>
      <c r="F35" s="612" t="s">
        <v>732</v>
      </c>
      <c r="G35" s="612"/>
      <c r="H35" s="612"/>
      <c r="I35" s="612"/>
      <c r="J35" s="612"/>
      <c r="K35" s="612"/>
      <c r="L35" s="612"/>
      <c r="M35" s="612"/>
      <c r="N35" s="277"/>
      <c r="O35" s="277"/>
      <c r="P35" s="277"/>
      <c r="Q35" s="277"/>
      <c r="R35" s="277"/>
      <c r="S35" s="277"/>
      <c r="T35" s="278"/>
      <c r="Z35" s="73"/>
      <c r="AA35" s="73"/>
      <c r="AB35" s="73"/>
      <c r="AC35" s="73"/>
      <c r="AD35" s="73"/>
      <c r="AE35" s="73"/>
      <c r="AF35" s="73"/>
      <c r="AG35" s="73"/>
      <c r="AH35" s="73"/>
      <c r="AI35" s="73"/>
    </row>
    <row r="36" spans="1:35" ht="15" customHeight="1" x14ac:dyDescent="0.25">
      <c r="A36" s="539" t="s">
        <v>24</v>
      </c>
      <c r="B36" s="539"/>
      <c r="C36" s="539"/>
      <c r="D36" s="73"/>
      <c r="E36" s="275"/>
      <c r="F36" s="269"/>
      <c r="G36" s="269"/>
      <c r="H36" s="269"/>
      <c r="I36" s="269"/>
      <c r="J36" s="269"/>
      <c r="K36" s="269"/>
      <c r="L36" s="269"/>
      <c r="M36" s="269"/>
      <c r="N36" s="269"/>
      <c r="O36" s="73"/>
      <c r="P36" s="73"/>
      <c r="Q36" s="73"/>
      <c r="R36" s="73"/>
      <c r="S36" s="73"/>
      <c r="T36" s="279"/>
      <c r="Z36" s="73"/>
      <c r="AA36" s="73"/>
      <c r="AB36" s="73"/>
      <c r="AC36" s="73"/>
      <c r="AD36" s="73"/>
      <c r="AE36" s="73"/>
      <c r="AF36" s="73"/>
      <c r="AG36" s="73"/>
      <c r="AH36" s="73"/>
      <c r="AI36" s="73"/>
    </row>
    <row r="37" spans="1:35" ht="15" customHeight="1" x14ac:dyDescent="0.25">
      <c r="A37" s="132" t="s">
        <v>98</v>
      </c>
      <c r="B37" s="152"/>
      <c r="C37" s="152"/>
      <c r="D37" s="73"/>
      <c r="E37" s="275"/>
      <c r="F37" s="73"/>
      <c r="G37" s="73"/>
      <c r="H37" s="597" t="s">
        <v>120</v>
      </c>
      <c r="I37" s="597"/>
      <c r="J37" s="597"/>
      <c r="K37" s="598"/>
      <c r="L37" s="598"/>
      <c r="M37" s="598"/>
      <c r="N37" s="598"/>
      <c r="O37" s="598"/>
      <c r="P37" s="598"/>
      <c r="Q37" s="598"/>
      <c r="R37" s="598"/>
      <c r="S37" s="598"/>
      <c r="T37" s="280"/>
      <c r="Z37" s="73"/>
      <c r="AA37" s="73"/>
      <c r="AB37" s="73"/>
      <c r="AC37" s="73"/>
      <c r="AD37" s="73"/>
      <c r="AE37" s="73"/>
      <c r="AF37" s="73"/>
      <c r="AG37" s="73"/>
      <c r="AH37" s="73"/>
      <c r="AI37" s="73"/>
    </row>
    <row r="38" spans="1:35" ht="15" customHeight="1" x14ac:dyDescent="0.25">
      <c r="A38" s="77" t="s">
        <v>26</v>
      </c>
      <c r="B38" s="152"/>
      <c r="C38" s="152"/>
      <c r="D38" s="73"/>
      <c r="E38" s="275"/>
      <c r="F38" s="73"/>
      <c r="G38" s="73"/>
      <c r="H38" s="597" t="s">
        <v>121</v>
      </c>
      <c r="I38" s="597"/>
      <c r="J38" s="597"/>
      <c r="K38" s="599"/>
      <c r="L38" s="599"/>
      <c r="M38" s="598"/>
      <c r="N38" s="598"/>
      <c r="O38" s="598"/>
      <c r="P38" s="598"/>
      <c r="Q38" s="598"/>
      <c r="R38" s="598"/>
      <c r="S38" s="598"/>
      <c r="T38" s="280"/>
      <c r="Z38" s="73"/>
      <c r="AA38" s="73"/>
      <c r="AB38" s="73"/>
      <c r="AC38" s="73"/>
      <c r="AD38" s="73"/>
      <c r="AE38" s="73"/>
      <c r="AF38" s="73"/>
      <c r="AG38" s="73"/>
      <c r="AH38" s="73"/>
      <c r="AI38" s="73"/>
    </row>
    <row r="39" spans="1:35" ht="15" customHeight="1" x14ac:dyDescent="0.25">
      <c r="A39" s="77" t="s">
        <v>27</v>
      </c>
      <c r="B39" s="152"/>
      <c r="C39" s="152"/>
      <c r="D39" s="73"/>
      <c r="E39" s="275"/>
      <c r="F39" s="73"/>
      <c r="G39" s="73"/>
      <c r="H39" s="600" t="s">
        <v>816</v>
      </c>
      <c r="I39" s="600"/>
      <c r="J39" s="600"/>
      <c r="K39" s="598"/>
      <c r="L39" s="598"/>
      <c r="M39" s="598"/>
      <c r="N39" s="598"/>
      <c r="O39" s="598"/>
      <c r="P39" s="598"/>
      <c r="Q39" s="598"/>
      <c r="R39" s="598"/>
      <c r="S39" s="598"/>
      <c r="T39" s="281"/>
      <c r="Z39" s="73"/>
      <c r="AA39" s="73"/>
      <c r="AB39" s="73"/>
      <c r="AC39" s="73"/>
      <c r="AD39" s="73"/>
      <c r="AE39" s="73"/>
      <c r="AF39" s="73"/>
      <c r="AG39" s="73"/>
      <c r="AH39" s="73"/>
      <c r="AI39" s="73"/>
    </row>
    <row r="40" spans="1:35" ht="15" customHeight="1" x14ac:dyDescent="0.25">
      <c r="A40" s="77" t="s">
        <v>28</v>
      </c>
      <c r="B40" s="152"/>
      <c r="C40" s="152"/>
      <c r="D40" s="73"/>
      <c r="E40" s="275"/>
      <c r="F40" s="73"/>
      <c r="G40" s="601" t="s">
        <v>720</v>
      </c>
      <c r="H40" s="601"/>
      <c r="I40" s="601"/>
      <c r="J40" s="601"/>
      <c r="K40" s="601"/>
      <c r="L40" s="601"/>
      <c r="M40" s="601"/>
      <c r="N40" s="601"/>
      <c r="O40" s="601"/>
      <c r="P40" s="601"/>
      <c r="Q40" s="601"/>
      <c r="R40" s="601"/>
      <c r="S40" s="601"/>
      <c r="T40" s="281"/>
      <c r="Z40" s="73"/>
      <c r="AA40" s="73"/>
      <c r="AB40" s="73"/>
      <c r="AC40" s="73"/>
      <c r="AD40" s="73"/>
      <c r="AE40" s="73"/>
      <c r="AF40" s="73"/>
      <c r="AG40" s="73"/>
      <c r="AH40" s="73"/>
      <c r="AI40" s="73"/>
    </row>
    <row r="41" spans="1:35" ht="15" customHeight="1" x14ac:dyDescent="0.25">
      <c r="A41" s="77" t="s">
        <v>29</v>
      </c>
      <c r="B41" s="152"/>
      <c r="C41" s="152"/>
      <c r="D41" s="73"/>
      <c r="E41" s="275"/>
      <c r="F41" s="73"/>
      <c r="G41" s="600" t="s">
        <v>122</v>
      </c>
      <c r="H41" s="600"/>
      <c r="I41" s="600"/>
      <c r="J41" s="600"/>
      <c r="K41" s="598"/>
      <c r="L41" s="598"/>
      <c r="M41" s="598"/>
      <c r="N41" s="598"/>
      <c r="O41" s="598"/>
      <c r="P41" s="598"/>
      <c r="Q41" s="598"/>
      <c r="R41" s="598"/>
      <c r="S41" s="598"/>
      <c r="T41" s="281"/>
      <c r="Z41" s="73"/>
      <c r="AA41" s="73"/>
      <c r="AB41" s="73"/>
      <c r="AC41" s="73"/>
      <c r="AD41" s="73"/>
      <c r="AE41" s="73"/>
      <c r="AF41" s="73"/>
      <c r="AG41" s="73"/>
      <c r="AH41" s="73"/>
      <c r="AI41" s="73"/>
    </row>
    <row r="42" spans="1:35" ht="15" customHeight="1" x14ac:dyDescent="0.25">
      <c r="A42" s="77" t="s">
        <v>30</v>
      </c>
      <c r="B42" s="152"/>
      <c r="C42" s="152"/>
      <c r="D42" s="73"/>
      <c r="E42" s="275"/>
      <c r="F42" s="601" t="s">
        <v>721</v>
      </c>
      <c r="G42" s="601"/>
      <c r="H42" s="601"/>
      <c r="I42" s="601"/>
      <c r="J42" s="601"/>
      <c r="K42" s="601"/>
      <c r="L42" s="601"/>
      <c r="M42" s="601"/>
      <c r="N42" s="601"/>
      <c r="O42" s="601"/>
      <c r="P42" s="601"/>
      <c r="Q42" s="601"/>
      <c r="R42" s="601"/>
      <c r="S42" s="601"/>
      <c r="T42" s="281"/>
      <c r="Z42" s="73"/>
      <c r="AA42" s="73"/>
      <c r="AB42" s="73"/>
      <c r="AC42" s="73"/>
      <c r="AD42" s="73"/>
      <c r="AE42" s="73"/>
      <c r="AF42" s="73"/>
      <c r="AG42" s="73"/>
      <c r="AH42" s="73"/>
      <c r="AI42" s="73"/>
    </row>
    <row r="43" spans="1:35" ht="15" customHeight="1" x14ac:dyDescent="0.25">
      <c r="A43" s="83"/>
      <c r="B43" s="152"/>
      <c r="C43" s="152"/>
      <c r="D43" s="73"/>
      <c r="E43" s="275"/>
      <c r="F43" s="600" t="s">
        <v>817</v>
      </c>
      <c r="G43" s="600"/>
      <c r="H43" s="600"/>
      <c r="I43" s="600"/>
      <c r="J43" s="600"/>
      <c r="K43" s="134" t="s">
        <v>123</v>
      </c>
      <c r="L43" s="134" t="s">
        <v>124</v>
      </c>
      <c r="M43" s="134" t="s">
        <v>125</v>
      </c>
      <c r="N43" s="134" t="s">
        <v>126</v>
      </c>
      <c r="O43" s="134"/>
      <c r="Q43" s="134"/>
      <c r="S43" s="134"/>
      <c r="T43" s="281"/>
      <c r="Z43" s="73"/>
      <c r="AA43" s="73"/>
      <c r="AB43" s="73"/>
      <c r="AC43" s="73"/>
      <c r="AD43" s="73"/>
      <c r="AE43" s="73"/>
      <c r="AF43" s="73"/>
      <c r="AG43" s="73"/>
      <c r="AH43" s="73"/>
      <c r="AI43" s="73"/>
    </row>
    <row r="44" spans="1:35" ht="15" customHeight="1" x14ac:dyDescent="0.25">
      <c r="A44" s="540" t="s">
        <v>830</v>
      </c>
      <c r="B44" s="540"/>
      <c r="C44" s="540"/>
      <c r="D44" s="73"/>
      <c r="E44" s="275"/>
      <c r="F44" s="73"/>
      <c r="G44" s="600" t="s">
        <v>127</v>
      </c>
      <c r="H44" s="600"/>
      <c r="I44" s="600"/>
      <c r="J44" s="600"/>
      <c r="K44" s="134" t="s">
        <v>128</v>
      </c>
      <c r="L44" s="134" t="s">
        <v>129</v>
      </c>
      <c r="M44" s="134"/>
      <c r="N44" s="134"/>
      <c r="O44" s="134"/>
      <c r="P44" s="134"/>
      <c r="Q44" s="134"/>
      <c r="S44" s="134"/>
      <c r="T44" s="281"/>
      <c r="Z44" s="73"/>
      <c r="AA44" s="73"/>
      <c r="AB44" s="73"/>
      <c r="AC44" s="73"/>
      <c r="AD44" s="73"/>
      <c r="AE44" s="73"/>
      <c r="AF44" s="73"/>
      <c r="AG44" s="73"/>
      <c r="AH44" s="73"/>
      <c r="AI44" s="73"/>
    </row>
    <row r="45" spans="1:35" ht="15" customHeight="1" x14ac:dyDescent="0.25">
      <c r="A45" s="540"/>
      <c r="B45" s="540"/>
      <c r="C45" s="540"/>
      <c r="D45" s="73"/>
      <c r="E45" s="275"/>
      <c r="F45" s="600" t="s">
        <v>130</v>
      </c>
      <c r="G45" s="600"/>
      <c r="H45" s="600"/>
      <c r="I45" s="600"/>
      <c r="J45" s="600"/>
      <c r="K45" s="134" t="s">
        <v>131</v>
      </c>
      <c r="L45" s="134" t="s">
        <v>132</v>
      </c>
      <c r="M45" s="134"/>
      <c r="N45" s="134"/>
      <c r="O45" s="134"/>
      <c r="P45" s="134"/>
      <c r="Q45" s="134"/>
      <c r="S45" s="134"/>
      <c r="T45" s="281"/>
      <c r="Z45" s="73"/>
      <c r="AA45" s="73"/>
      <c r="AB45" s="73"/>
      <c r="AC45" s="73"/>
      <c r="AD45" s="73"/>
      <c r="AE45" s="73"/>
      <c r="AF45" s="73"/>
      <c r="AG45" s="73"/>
      <c r="AH45" s="73"/>
      <c r="AI45" s="73"/>
    </row>
    <row r="46" spans="1:35" ht="15" customHeight="1" x14ac:dyDescent="0.25">
      <c r="A46" s="538" t="s">
        <v>31</v>
      </c>
      <c r="B46" s="538"/>
      <c r="C46" s="538"/>
      <c r="D46" s="73"/>
      <c r="E46" s="275"/>
      <c r="F46" s="605" t="s">
        <v>133</v>
      </c>
      <c r="G46" s="605"/>
      <c r="H46" s="605"/>
      <c r="I46" s="605"/>
      <c r="J46" s="605"/>
      <c r="K46" s="136"/>
      <c r="L46" s="136"/>
      <c r="M46" s="136"/>
      <c r="S46" s="142"/>
      <c r="T46" s="281"/>
      <c r="Z46" s="73"/>
      <c r="AA46" s="73"/>
      <c r="AB46" s="73"/>
      <c r="AC46" s="73"/>
      <c r="AD46" s="73"/>
      <c r="AE46" s="73"/>
      <c r="AF46" s="73"/>
      <c r="AG46" s="73"/>
      <c r="AH46" s="73"/>
      <c r="AI46" s="73"/>
    </row>
    <row r="47" spans="1:35" ht="15" customHeight="1" x14ac:dyDescent="0.25">
      <c r="A47" s="538"/>
      <c r="B47" s="538"/>
      <c r="C47" s="538"/>
      <c r="D47" s="73"/>
      <c r="E47" s="275"/>
      <c r="F47" s="605"/>
      <c r="G47" s="605"/>
      <c r="H47" s="605"/>
      <c r="I47" s="605"/>
      <c r="J47" s="605"/>
      <c r="K47" s="606"/>
      <c r="L47" s="606"/>
      <c r="M47" s="606"/>
      <c r="N47" s="606"/>
      <c r="O47" s="606"/>
      <c r="P47" s="606"/>
      <c r="Q47" s="606"/>
      <c r="R47" s="606"/>
      <c r="S47" s="606"/>
      <c r="T47" s="282"/>
      <c r="Z47" s="73"/>
      <c r="AA47" s="73"/>
      <c r="AB47" s="73"/>
      <c r="AC47" s="73"/>
      <c r="AD47" s="73"/>
      <c r="AE47" s="73"/>
      <c r="AF47" s="73"/>
      <c r="AG47" s="73"/>
      <c r="AH47" s="73"/>
      <c r="AI47" s="73"/>
    </row>
    <row r="48" spans="1:35" ht="15" customHeight="1" x14ac:dyDescent="0.25">
      <c r="A48" s="82"/>
      <c r="B48" s="82"/>
      <c r="C48" s="82"/>
      <c r="D48" s="73"/>
      <c r="E48" s="275"/>
      <c r="F48" s="601" t="s">
        <v>722</v>
      </c>
      <c r="G48" s="601"/>
      <c r="H48" s="601"/>
      <c r="I48" s="601"/>
      <c r="J48" s="601"/>
      <c r="K48" s="601"/>
      <c r="L48" s="601"/>
      <c r="M48" s="601"/>
      <c r="N48" s="601"/>
      <c r="O48" s="601"/>
      <c r="P48" s="601"/>
      <c r="Q48" s="601"/>
      <c r="R48" s="601"/>
      <c r="S48" s="601"/>
      <c r="T48" s="281"/>
      <c r="Z48" s="73"/>
      <c r="AA48" s="73"/>
      <c r="AB48" s="73"/>
      <c r="AC48" s="73"/>
      <c r="AD48" s="73"/>
      <c r="AE48" s="73"/>
      <c r="AF48" s="73"/>
      <c r="AG48" s="73"/>
      <c r="AH48" s="73"/>
      <c r="AI48" s="73"/>
    </row>
    <row r="49" spans="1:35" ht="15" customHeight="1" x14ac:dyDescent="0.25">
      <c r="A49" s="82"/>
      <c r="B49" s="82"/>
      <c r="C49" s="82"/>
      <c r="D49" s="73"/>
      <c r="E49" s="275"/>
      <c r="F49" s="73"/>
      <c r="G49" s="73"/>
      <c r="H49" s="73"/>
      <c r="I49" s="73"/>
      <c r="J49" s="73"/>
      <c r="K49" s="73"/>
      <c r="L49" s="73"/>
      <c r="M49" s="73"/>
      <c r="N49" s="73"/>
      <c r="O49" s="73"/>
      <c r="P49" s="73"/>
      <c r="Q49" s="73"/>
      <c r="R49" s="73"/>
      <c r="S49" s="73"/>
      <c r="T49" s="279"/>
      <c r="Z49" s="73"/>
      <c r="AA49" s="73"/>
      <c r="AB49" s="73"/>
      <c r="AC49" s="73"/>
      <c r="AD49" s="73"/>
      <c r="AE49" s="73"/>
      <c r="AF49" s="73"/>
      <c r="AG49" s="73"/>
      <c r="AH49" s="73"/>
      <c r="AI49" s="73"/>
    </row>
    <row r="50" spans="1:35" ht="15" customHeight="1" x14ac:dyDescent="0.25">
      <c r="A50" s="82"/>
      <c r="B50" s="82"/>
      <c r="C50" s="82"/>
      <c r="D50" s="73"/>
      <c r="E50" s="283"/>
      <c r="F50" s="284"/>
      <c r="G50" s="284"/>
      <c r="H50" s="284"/>
      <c r="I50" s="284"/>
      <c r="J50" s="284"/>
      <c r="K50" s="284"/>
      <c r="L50" s="284"/>
      <c r="M50" s="284"/>
      <c r="N50" s="284"/>
      <c r="O50" s="284"/>
      <c r="P50" s="284"/>
      <c r="Q50" s="284"/>
      <c r="R50" s="284"/>
      <c r="S50" s="284"/>
      <c r="T50" s="285"/>
      <c r="Z50" s="73"/>
      <c r="AA50" s="73"/>
      <c r="AB50" s="73"/>
      <c r="AC50" s="73"/>
      <c r="AD50" s="73"/>
      <c r="AE50" s="73"/>
      <c r="AF50" s="73"/>
      <c r="AG50" s="73"/>
      <c r="AH50" s="73"/>
      <c r="AI50" s="73"/>
    </row>
    <row r="51" spans="1:35" ht="15" customHeight="1" x14ac:dyDescent="0.25">
      <c r="A51" s="82"/>
      <c r="B51" s="82"/>
      <c r="C51" s="82"/>
      <c r="D51" s="73"/>
      <c r="Z51" s="73"/>
      <c r="AA51" s="73"/>
      <c r="AB51" s="73"/>
      <c r="AC51" s="73"/>
      <c r="AD51" s="73"/>
      <c r="AE51" s="73"/>
      <c r="AF51" s="73"/>
      <c r="AG51" s="73"/>
      <c r="AH51" s="73"/>
      <c r="AI51" s="73"/>
    </row>
    <row r="52" spans="1:35" ht="15" customHeight="1" x14ac:dyDescent="0.25">
      <c r="E52" s="73"/>
      <c r="F52" s="73"/>
      <c r="G52" s="73"/>
      <c r="H52" s="73"/>
      <c r="I52" s="73"/>
      <c r="J52" s="73"/>
      <c r="K52" s="73"/>
      <c r="L52" s="73"/>
      <c r="M52" s="73"/>
      <c r="N52" s="73"/>
      <c r="O52" s="73"/>
      <c r="P52" s="73"/>
      <c r="Q52" s="73"/>
      <c r="R52" s="73"/>
      <c r="S52" s="73"/>
      <c r="T52" s="73"/>
      <c r="U52" s="73"/>
      <c r="V52" s="73"/>
      <c r="W52" s="73"/>
      <c r="X52" s="73"/>
      <c r="Y52" s="73"/>
    </row>
    <row r="53" spans="1:35" ht="15" customHeight="1" x14ac:dyDescent="0.25"/>
    <row r="54" spans="1:35" ht="15" customHeight="1" x14ac:dyDescent="0.25"/>
    <row r="55" spans="1:35" ht="15" customHeight="1" x14ac:dyDescent="0.25"/>
    <row r="56" spans="1:35" ht="15" customHeight="1" x14ac:dyDescent="0.25"/>
    <row r="57" spans="1:35" ht="15" customHeight="1" x14ac:dyDescent="0.25"/>
    <row r="58" spans="1:35" ht="15" customHeight="1" x14ac:dyDescent="0.25"/>
    <row r="59" spans="1:35" ht="15" customHeight="1" x14ac:dyDescent="0.25"/>
    <row r="60" spans="1:35" ht="15" customHeight="1" x14ac:dyDescent="0.25"/>
    <row r="61" spans="1:35" ht="15" customHeight="1" x14ac:dyDescent="0.25"/>
    <row r="62" spans="1:35" ht="15" customHeight="1" x14ac:dyDescent="0.25"/>
    <row r="63" spans="1:35" ht="15" customHeight="1" x14ac:dyDescent="0.25"/>
    <row r="64" spans="1:35"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sheetData>
  <sheetProtection algorithmName="SHA-512" hashValue="L2yHpMkxE8e8P6kkfjSDztTxWe8YMd62UKrr4b8vzxQ2Gd+tXWOK+lGUMQE/oT8qxiCj4EhBOF+qTn8L73JGZQ==" saltValue="QmVukLOm6cP5BZmcWI/fmQ==" spinCount="100000" sheet="1" objects="1" scenarios="1"/>
  <mergeCells count="73">
    <mergeCell ref="A32:C33"/>
    <mergeCell ref="A22:C23"/>
    <mergeCell ref="A24:C25"/>
    <mergeCell ref="A26:C27"/>
    <mergeCell ref="A28:C29"/>
    <mergeCell ref="A30:C31"/>
    <mergeCell ref="E22:H22"/>
    <mergeCell ref="I22:P22"/>
    <mergeCell ref="E23:Y31"/>
    <mergeCell ref="F35:M35"/>
    <mergeCell ref="F34:N34"/>
    <mergeCell ref="E17:H17"/>
    <mergeCell ref="E18:H18"/>
    <mergeCell ref="I18:P18"/>
    <mergeCell ref="A16:C17"/>
    <mergeCell ref="E21:H21"/>
    <mergeCell ref="I21:P21"/>
    <mergeCell ref="E20:H20"/>
    <mergeCell ref="I20:P20"/>
    <mergeCell ref="A18:C19"/>
    <mergeCell ref="A20:C21"/>
    <mergeCell ref="I17:P17"/>
    <mergeCell ref="E14:H14"/>
    <mergeCell ref="I14:P14"/>
    <mergeCell ref="A14:C15"/>
    <mergeCell ref="E13:H13"/>
    <mergeCell ref="I13:P13"/>
    <mergeCell ref="A12:C13"/>
    <mergeCell ref="E15:H15"/>
    <mergeCell ref="I15:P15"/>
    <mergeCell ref="E11:H11"/>
    <mergeCell ref="I11:P11"/>
    <mergeCell ref="E12:H12"/>
    <mergeCell ref="I12:P12"/>
    <mergeCell ref="A10:C11"/>
    <mergeCell ref="E7:H7"/>
    <mergeCell ref="I7:P7"/>
    <mergeCell ref="E10:H10"/>
    <mergeCell ref="I10:P10"/>
    <mergeCell ref="A8:C9"/>
    <mergeCell ref="E8:H8"/>
    <mergeCell ref="I8:P8"/>
    <mergeCell ref="E9:H9"/>
    <mergeCell ref="I9:P9"/>
    <mergeCell ref="F48:S48"/>
    <mergeCell ref="G40:S40"/>
    <mergeCell ref="F45:J45"/>
    <mergeCell ref="F46:J47"/>
    <mergeCell ref="K47:S47"/>
    <mergeCell ref="G41:J41"/>
    <mergeCell ref="K41:S41"/>
    <mergeCell ref="G44:J44"/>
    <mergeCell ref="V3:Y3"/>
    <mergeCell ref="O1:Y1"/>
    <mergeCell ref="A44:C45"/>
    <mergeCell ref="A46:C47"/>
    <mergeCell ref="H39:J39"/>
    <mergeCell ref="K39:S39"/>
    <mergeCell ref="F43:J43"/>
    <mergeCell ref="F42:S42"/>
    <mergeCell ref="A1:C1"/>
    <mergeCell ref="A2:C3"/>
    <mergeCell ref="A4:C5"/>
    <mergeCell ref="E4:H4"/>
    <mergeCell ref="I4:P4"/>
    <mergeCell ref="A6:C7"/>
    <mergeCell ref="E6:H6"/>
    <mergeCell ref="I6:P6"/>
    <mergeCell ref="H37:J37"/>
    <mergeCell ref="K37:S37"/>
    <mergeCell ref="H38:J38"/>
    <mergeCell ref="K38:S38"/>
    <mergeCell ref="A36:C36"/>
  </mergeCells>
  <hyperlinks>
    <hyperlink ref="A18:C19" location="SpaceCA!A1" display="- Catering - Breakfast" xr:uid="{3795FD7A-8B1F-495E-8189-6D0A78D72D7A}"/>
    <hyperlink ref="A8:C9" location="SpaceEI!A1" display=" - Event IT" xr:uid="{B4EB93CB-9D90-4370-A0EC-A3F832FE255B}"/>
    <hyperlink ref="A6:C7" location="SpaceO!A1" display="Important information" xr:uid="{0489953B-9859-4F30-9C0E-3311B0FA80D2}"/>
    <hyperlink ref="A24:C25" location="'SpaceCA (4)'!A1" display="- Catering - Hygiene" xr:uid="{FF68BDA4-87AC-4BEE-A864-C6D31A95F35E}"/>
    <hyperlink ref="A22:C23" location="'SpaceCA (3)'!A1" display="- Catering - Alcohol" xr:uid="{2FFD623E-1A28-49CD-81AF-2591CD2C6ED9}"/>
    <hyperlink ref="A20:C21" location="'SpaceCA (2)'!A1" display="- Catering - Lunch/Dinner" xr:uid="{516E9591-763F-4814-865B-51F817F472D9}"/>
    <hyperlink ref="A32:C33" location="SpaceTC!A1" display="Terms and Conditions" xr:uid="{6F4588C1-148C-41E4-900A-7717C6E1580F}"/>
    <hyperlink ref="A30:C31" location="SpaceOS!A1" display="Order summary" xr:uid="{FEE7093F-719B-47DF-81CC-585640848E18}"/>
    <hyperlink ref="A28:C29" location="SpaceCD!A1" display="Your contact details" xr:uid="{5C13F4E2-7102-4FB9-894E-8B4CD58F0717}"/>
    <hyperlink ref="A26:C27" location="SpaceGR!A1" display="- Graphics &amp; Rigging" xr:uid="{03F44643-1DBD-4A68-BA57-E37CB1BCBE9D}"/>
    <hyperlink ref="A16:C17" location="SpaceCL!A1" display="- Cleaning" xr:uid="{425020BE-06D5-4AFD-83B8-C12BA2603641}"/>
    <hyperlink ref="A14:C15" location="SpaceFL!A1" display="- Flooring" xr:uid="{2693984F-389B-48FF-9AB7-9EE1C6D19662}"/>
    <hyperlink ref="A12:C13" location="SpaceSA!A1" display="- Safety" xr:uid="{729ED1E7-BE84-40A6-AE4D-AFC2485E8436}"/>
    <hyperlink ref="A10:C11" location="SpaceUT!A1" display="- Utilities" xr:uid="{A0D478A7-B772-4A75-BE7C-94CC91D5E2C9}"/>
    <hyperlink ref="A4:C5" location="Landing!A1" display="Home" xr:uid="{87F9CFA3-ADEE-48C9-9624-4E6AF1F6BDE4}"/>
    <hyperlink ref="A44" r:id="rId1" display="eventorders.nec@necgroup.co.uk" xr:uid="{D30F75AD-4C81-4C64-8B3C-B59B0F32C807}"/>
    <hyperlink ref="A44:C45" r:id="rId2" display="Click here to speak to our team!" xr:uid="{B78AB045-A033-473E-A769-B90DC8937C71}"/>
  </hyperlinks>
  <printOptions horizontalCentered="1" verticalCentered="1"/>
  <pageMargins left="0.23622047244094491" right="0.23622047244094491" top="0.35433070866141736" bottom="0.35433070866141736" header="0.31496062992125984" footer="0.31496062992125984"/>
  <pageSetup paperSize="9" scale="7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8207" r:id="rId6" name="Check Box 15">
              <controlPr defaultSize="0" autoFill="0" autoLine="0" autoPict="0">
                <anchor moveWithCells="1">
                  <from>
                    <xdr:col>10</xdr:col>
                    <xdr:colOff>304800</xdr:colOff>
                    <xdr:row>41</xdr:row>
                    <xdr:rowOff>180975</xdr:rowOff>
                  </from>
                  <to>
                    <xdr:col>11</xdr:col>
                    <xdr:colOff>0</xdr:colOff>
                    <xdr:row>43</xdr:row>
                    <xdr:rowOff>28575</xdr:rowOff>
                  </to>
                </anchor>
              </controlPr>
            </control>
          </mc:Choice>
        </mc:AlternateContent>
        <mc:AlternateContent xmlns:mc="http://schemas.openxmlformats.org/markup-compatibility/2006">
          <mc:Choice Requires="x14">
            <control shapeId="8208" r:id="rId7" name="Check Box 16">
              <controlPr defaultSize="0" autoFill="0" autoLine="0" autoPict="0">
                <anchor moveWithCells="1">
                  <from>
                    <xdr:col>13</xdr:col>
                    <xdr:colOff>381000</xdr:colOff>
                    <xdr:row>41</xdr:row>
                    <xdr:rowOff>190500</xdr:rowOff>
                  </from>
                  <to>
                    <xdr:col>14</xdr:col>
                    <xdr:colOff>57150</xdr:colOff>
                    <xdr:row>43</xdr:row>
                    <xdr:rowOff>9525</xdr:rowOff>
                  </to>
                </anchor>
              </controlPr>
            </control>
          </mc:Choice>
        </mc:AlternateContent>
        <mc:AlternateContent xmlns:mc="http://schemas.openxmlformats.org/markup-compatibility/2006">
          <mc:Choice Requires="x14">
            <control shapeId="8209" r:id="rId8" name="Check Box 17">
              <controlPr defaultSize="0" autoFill="0" autoLine="0" autoPict="0">
                <anchor moveWithCells="1">
                  <from>
                    <xdr:col>12</xdr:col>
                    <xdr:colOff>390525</xdr:colOff>
                    <xdr:row>41</xdr:row>
                    <xdr:rowOff>180975</xdr:rowOff>
                  </from>
                  <to>
                    <xdr:col>13</xdr:col>
                    <xdr:colOff>57150</xdr:colOff>
                    <xdr:row>43</xdr:row>
                    <xdr:rowOff>28575</xdr:rowOff>
                  </to>
                </anchor>
              </controlPr>
            </control>
          </mc:Choice>
        </mc:AlternateContent>
        <mc:AlternateContent xmlns:mc="http://schemas.openxmlformats.org/markup-compatibility/2006">
          <mc:Choice Requires="x14">
            <control shapeId="8210" r:id="rId9" name="Check Box 18">
              <controlPr defaultSize="0" autoFill="0" autoLine="0" autoPict="0">
                <anchor moveWithCells="1">
                  <from>
                    <xdr:col>11</xdr:col>
                    <xdr:colOff>314325</xdr:colOff>
                    <xdr:row>41</xdr:row>
                    <xdr:rowOff>180975</xdr:rowOff>
                  </from>
                  <to>
                    <xdr:col>12</xdr:col>
                    <xdr:colOff>0</xdr:colOff>
                    <xdr:row>43</xdr:row>
                    <xdr:rowOff>9525</xdr:rowOff>
                  </to>
                </anchor>
              </controlPr>
            </control>
          </mc:Choice>
        </mc:AlternateContent>
        <mc:AlternateContent xmlns:mc="http://schemas.openxmlformats.org/markup-compatibility/2006">
          <mc:Choice Requires="x14">
            <control shapeId="8211" r:id="rId10" name="Check Box 19">
              <controlPr defaultSize="0" autoFill="0" autoLine="0" autoPict="0">
                <anchor moveWithCells="1">
                  <from>
                    <xdr:col>11</xdr:col>
                    <xdr:colOff>523875</xdr:colOff>
                    <xdr:row>42</xdr:row>
                    <xdr:rowOff>180975</xdr:rowOff>
                  </from>
                  <to>
                    <xdr:col>12</xdr:col>
                    <xdr:colOff>190500</xdr:colOff>
                    <xdr:row>44</xdr:row>
                    <xdr:rowOff>9525</xdr:rowOff>
                  </to>
                </anchor>
              </controlPr>
            </control>
          </mc:Choice>
        </mc:AlternateContent>
        <mc:AlternateContent xmlns:mc="http://schemas.openxmlformats.org/markup-compatibility/2006">
          <mc:Choice Requires="x14">
            <control shapeId="8212" r:id="rId11" name="Check Box 20">
              <controlPr defaultSize="0" autoFill="0" autoLine="0" autoPict="0">
                <anchor moveWithCells="1">
                  <from>
                    <xdr:col>10</xdr:col>
                    <xdr:colOff>447675</xdr:colOff>
                    <xdr:row>42</xdr:row>
                    <xdr:rowOff>161925</xdr:rowOff>
                  </from>
                  <to>
                    <xdr:col>11</xdr:col>
                    <xdr:colOff>123825</xdr:colOff>
                    <xdr:row>44</xdr:row>
                    <xdr:rowOff>28575</xdr:rowOff>
                  </to>
                </anchor>
              </controlPr>
            </control>
          </mc:Choice>
        </mc:AlternateContent>
        <mc:AlternateContent xmlns:mc="http://schemas.openxmlformats.org/markup-compatibility/2006">
          <mc:Choice Requires="x14">
            <control shapeId="8213" r:id="rId12" name="Check Box 21">
              <controlPr defaultSize="0" autoFill="0" autoLine="0" autoPict="0">
                <anchor moveWithCells="1">
                  <from>
                    <xdr:col>11</xdr:col>
                    <xdr:colOff>190500</xdr:colOff>
                    <xdr:row>44</xdr:row>
                    <xdr:rowOff>0</xdr:rowOff>
                  </from>
                  <to>
                    <xdr:col>11</xdr:col>
                    <xdr:colOff>495300</xdr:colOff>
                    <xdr:row>44</xdr:row>
                    <xdr:rowOff>190500</xdr:rowOff>
                  </to>
                </anchor>
              </controlPr>
            </control>
          </mc:Choice>
        </mc:AlternateContent>
        <mc:AlternateContent xmlns:mc="http://schemas.openxmlformats.org/markup-compatibility/2006">
          <mc:Choice Requires="x14">
            <control shapeId="8214" r:id="rId13" name="Check Box 22">
              <controlPr defaultSize="0" autoFill="0" autoLine="0" autoPict="0">
                <anchor moveWithCells="1">
                  <from>
                    <xdr:col>10</xdr:col>
                    <xdr:colOff>238125</xdr:colOff>
                    <xdr:row>44</xdr:row>
                    <xdr:rowOff>9525</xdr:rowOff>
                  </from>
                  <to>
                    <xdr:col>10</xdr:col>
                    <xdr:colOff>561975</xdr:colOff>
                    <xdr:row>45</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69068-0F3C-4B19-BD40-DE948E4F45F6}">
  <sheetPr>
    <tabColor rgb="FF1E384E"/>
    <pageSetUpPr autoPageBreaks="0" fitToPage="1"/>
  </sheetPr>
  <dimension ref="A1:AY401"/>
  <sheetViews>
    <sheetView showRowColHeaders="0" workbookViewId="0">
      <selection activeCell="A14" sqref="A14:C15"/>
    </sheetView>
  </sheetViews>
  <sheetFormatPr defaultColWidth="8.85546875" defaultRowHeight="18" x14ac:dyDescent="0.25"/>
  <cols>
    <col min="1" max="3" width="10.5703125" style="84" customWidth="1"/>
    <col min="4" max="4" width="4.5703125" style="1" customWidth="1"/>
    <col min="5" max="8" width="7.5703125" style="1" customWidth="1"/>
    <col min="9" max="16" width="8.5703125" style="1" customWidth="1"/>
    <col min="17" max="17" width="5.5703125" style="7" customWidth="1"/>
    <col min="18" max="25" width="9.140625" style="1" customWidth="1"/>
    <col min="26" max="16384" width="8.85546875" style="1"/>
  </cols>
  <sheetData>
    <row r="1" spans="1:51" s="78" customFormat="1" ht="36" customHeight="1" x14ac:dyDescent="0.2">
      <c r="A1" s="541" t="s">
        <v>107</v>
      </c>
      <c r="B1" s="541"/>
      <c r="C1" s="541"/>
      <c r="E1" s="79" t="str">
        <f>Landing!B2</f>
        <v>NEC Products and Services Order Form 2024 - 2025</v>
      </c>
      <c r="K1" s="80"/>
      <c r="L1" s="72"/>
      <c r="M1" s="72"/>
      <c r="O1" s="80"/>
      <c r="Q1" s="554" t="s">
        <v>709</v>
      </c>
      <c r="R1" s="554"/>
      <c r="S1" s="554"/>
      <c r="T1" s="554"/>
      <c r="U1" s="554"/>
      <c r="V1" s="554"/>
      <c r="W1" s="554"/>
      <c r="X1" s="554"/>
      <c r="Y1" s="554"/>
      <c r="Z1" s="287"/>
    </row>
    <row r="2" spans="1:51" ht="15" customHeight="1" x14ac:dyDescent="0.25">
      <c r="A2" s="543"/>
      <c r="B2" s="543"/>
      <c r="C2" s="543"/>
      <c r="D2" s="73"/>
      <c r="E2" s="73"/>
      <c r="F2" s="73"/>
      <c r="G2" s="73"/>
      <c r="H2" s="73"/>
      <c r="I2" s="73"/>
      <c r="J2" s="73"/>
      <c r="K2" s="73"/>
      <c r="L2" s="73"/>
      <c r="M2" s="73"/>
      <c r="N2" s="73"/>
      <c r="O2" s="73"/>
      <c r="P2" s="73"/>
      <c r="Q2" s="87"/>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row>
    <row r="3" spans="1:51" ht="15" customHeight="1" x14ac:dyDescent="0.25">
      <c r="A3" s="590"/>
      <c r="B3" s="590"/>
      <c r="C3" s="590"/>
      <c r="D3" s="73"/>
      <c r="E3" s="298"/>
      <c r="F3" s="298"/>
      <c r="G3" s="298"/>
      <c r="H3" s="298"/>
      <c r="I3" s="298"/>
      <c r="J3" s="298"/>
      <c r="K3" s="298"/>
      <c r="L3" s="298"/>
      <c r="M3" s="298"/>
      <c r="N3" s="298"/>
      <c r="O3" s="298"/>
      <c r="P3" s="298"/>
      <c r="Q3" s="301"/>
      <c r="R3" s="298"/>
      <c r="S3" s="298"/>
      <c r="T3" s="298"/>
      <c r="U3" s="298"/>
      <c r="V3" s="575" t="s">
        <v>259</v>
      </c>
      <c r="W3" s="576"/>
      <c r="X3" s="576"/>
      <c r="Y3" s="577"/>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row>
    <row r="4" spans="1:51" ht="15" customHeight="1" x14ac:dyDescent="0.25">
      <c r="A4" s="584" t="s">
        <v>6</v>
      </c>
      <c r="B4" s="585"/>
      <c r="C4" s="586"/>
      <c r="D4" s="73"/>
      <c r="E4" s="626" t="s">
        <v>32</v>
      </c>
      <c r="F4" s="627"/>
      <c r="G4" s="627"/>
      <c r="H4" s="628"/>
      <c r="I4" s="629" t="s">
        <v>33</v>
      </c>
      <c r="J4" s="630"/>
      <c r="K4" s="630"/>
      <c r="L4" s="630"/>
      <c r="M4" s="630"/>
      <c r="N4" s="630"/>
      <c r="O4" s="630"/>
      <c r="P4" s="631"/>
      <c r="Q4" s="473" t="s">
        <v>258</v>
      </c>
      <c r="R4" s="473" t="s">
        <v>35</v>
      </c>
      <c r="S4" s="473" t="s">
        <v>36</v>
      </c>
      <c r="T4" s="473" t="s">
        <v>37</v>
      </c>
      <c r="U4" s="473" t="s">
        <v>38</v>
      </c>
      <c r="V4" s="473" t="s">
        <v>35</v>
      </c>
      <c r="W4" s="473" t="s">
        <v>36</v>
      </c>
      <c r="X4" s="473" t="s">
        <v>37</v>
      </c>
      <c r="Y4" s="474" t="s">
        <v>38</v>
      </c>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row>
    <row r="5" spans="1:51" ht="15" customHeight="1" x14ac:dyDescent="0.25">
      <c r="A5" s="587"/>
      <c r="B5" s="588"/>
      <c r="C5" s="589"/>
      <c r="D5" s="73"/>
      <c r="E5" s="302" t="s">
        <v>134</v>
      </c>
      <c r="F5" s="303"/>
      <c r="G5" s="303"/>
      <c r="H5" s="303"/>
      <c r="I5" s="303"/>
      <c r="J5" s="303"/>
      <c r="K5" s="303"/>
      <c r="L5" s="303"/>
      <c r="M5" s="303"/>
      <c r="N5" s="303"/>
      <c r="O5" s="303"/>
      <c r="P5" s="303"/>
      <c r="Q5" s="304">
        <f>IF(SUM(Q6:Q15)&gt;0,9999,0)</f>
        <v>0</v>
      </c>
      <c r="R5" s="305"/>
      <c r="S5" s="303"/>
      <c r="T5" s="303"/>
      <c r="U5" s="303"/>
      <c r="V5" s="303"/>
      <c r="W5" s="303"/>
      <c r="X5" s="303"/>
      <c r="Y5" s="307"/>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row>
    <row r="6" spans="1:51" ht="15" customHeight="1" x14ac:dyDescent="0.25">
      <c r="A6" s="584" t="s">
        <v>8</v>
      </c>
      <c r="B6" s="585"/>
      <c r="C6" s="586"/>
      <c r="D6" s="73"/>
      <c r="E6" s="632" t="s">
        <v>733</v>
      </c>
      <c r="F6" s="633"/>
      <c r="G6" s="633"/>
      <c r="H6" s="633"/>
      <c r="I6" s="633" t="s">
        <v>136</v>
      </c>
      <c r="J6" s="633"/>
      <c r="K6" s="633"/>
      <c r="L6" s="633"/>
      <c r="M6" s="633"/>
      <c r="N6" s="633"/>
      <c r="O6" s="633"/>
      <c r="P6" s="634"/>
      <c r="Q6" s="471"/>
      <c r="R6" s="186">
        <v>25.87</v>
      </c>
      <c r="S6" s="187">
        <f>R6*1.12</f>
        <v>28.974400000000003</v>
      </c>
      <c r="T6" s="187">
        <f>S6*1.2</f>
        <v>34.769280000000002</v>
      </c>
      <c r="U6" s="188">
        <f>T6*1.3</f>
        <v>45.200064000000005</v>
      </c>
      <c r="V6" s="186">
        <f>$Q6*R6</f>
        <v>0</v>
      </c>
      <c r="W6" s="187">
        <f t="shared" ref="W6:Y7" si="0">$Q6*S6</f>
        <v>0</v>
      </c>
      <c r="X6" s="187">
        <f t="shared" si="0"/>
        <v>0</v>
      </c>
      <c r="Y6" s="194">
        <f t="shared" si="0"/>
        <v>0</v>
      </c>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row>
    <row r="7" spans="1:51" ht="15" customHeight="1" x14ac:dyDescent="0.25">
      <c r="A7" s="587"/>
      <c r="B7" s="588"/>
      <c r="C7" s="589"/>
      <c r="D7" s="73"/>
      <c r="E7" s="621" t="s">
        <v>734</v>
      </c>
      <c r="F7" s="614"/>
      <c r="G7" s="614"/>
      <c r="H7" s="614"/>
      <c r="I7" s="614" t="s">
        <v>138</v>
      </c>
      <c r="J7" s="614"/>
      <c r="K7" s="614"/>
      <c r="L7" s="614"/>
      <c r="M7" s="614"/>
      <c r="N7" s="614"/>
      <c r="O7" s="614"/>
      <c r="P7" s="615"/>
      <c r="Q7" s="469"/>
      <c r="R7" s="157">
        <v>25.87</v>
      </c>
      <c r="S7" s="158">
        <f t="shared" ref="S7:S15" si="1">R7*1.12</f>
        <v>28.974400000000003</v>
      </c>
      <c r="T7" s="158">
        <f t="shared" ref="T7:T15" si="2">S7*1.2</f>
        <v>34.769280000000002</v>
      </c>
      <c r="U7" s="159">
        <f t="shared" ref="U7:U15" si="3">T7*1.3</f>
        <v>45.200064000000005</v>
      </c>
      <c r="V7" s="157">
        <f t="shared" ref="V7" si="4">$Q7*R7</f>
        <v>0</v>
      </c>
      <c r="W7" s="158">
        <f t="shared" si="0"/>
        <v>0</v>
      </c>
      <c r="X7" s="158">
        <f t="shared" si="0"/>
        <v>0</v>
      </c>
      <c r="Y7" s="195">
        <f t="shared" si="0"/>
        <v>0</v>
      </c>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row>
    <row r="8" spans="1:51" ht="15" customHeight="1" x14ac:dyDescent="0.25">
      <c r="A8" s="532" t="s">
        <v>843</v>
      </c>
      <c r="B8" s="533"/>
      <c r="C8" s="534"/>
      <c r="D8" s="73"/>
      <c r="E8" s="621" t="s">
        <v>735</v>
      </c>
      <c r="F8" s="614"/>
      <c r="G8" s="614"/>
      <c r="H8" s="614"/>
      <c r="I8" s="614" t="s">
        <v>140</v>
      </c>
      <c r="J8" s="614"/>
      <c r="K8" s="614"/>
      <c r="L8" s="614"/>
      <c r="M8" s="614"/>
      <c r="N8" s="614"/>
      <c r="O8" s="614"/>
      <c r="P8" s="615"/>
      <c r="Q8" s="469"/>
      <c r="R8" s="157">
        <v>25.87</v>
      </c>
      <c r="S8" s="158">
        <f t="shared" si="1"/>
        <v>28.974400000000003</v>
      </c>
      <c r="T8" s="158">
        <f t="shared" si="2"/>
        <v>34.769280000000002</v>
      </c>
      <c r="U8" s="159">
        <f t="shared" si="3"/>
        <v>45.200064000000005</v>
      </c>
      <c r="V8" s="157">
        <f t="shared" ref="V8:V15" si="5">$Q8*R8</f>
        <v>0</v>
      </c>
      <c r="W8" s="158">
        <f t="shared" ref="W8:W15" si="6">$Q8*S8</f>
        <v>0</v>
      </c>
      <c r="X8" s="158">
        <f t="shared" ref="X8:X15" si="7">$Q8*T8</f>
        <v>0</v>
      </c>
      <c r="Y8" s="195">
        <f t="shared" ref="Y8:Y15" si="8">$Q8*U8</f>
        <v>0</v>
      </c>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row>
    <row r="9" spans="1:51" ht="15" customHeight="1" x14ac:dyDescent="0.25">
      <c r="A9" s="535"/>
      <c r="B9" s="536"/>
      <c r="C9" s="537"/>
      <c r="D9" s="73"/>
      <c r="E9" s="621" t="s">
        <v>736</v>
      </c>
      <c r="F9" s="614"/>
      <c r="G9" s="614"/>
      <c r="H9" s="614"/>
      <c r="I9" s="614" t="s">
        <v>142</v>
      </c>
      <c r="J9" s="614"/>
      <c r="K9" s="614"/>
      <c r="L9" s="614"/>
      <c r="M9" s="614"/>
      <c r="N9" s="614"/>
      <c r="O9" s="614"/>
      <c r="P9" s="615"/>
      <c r="Q9" s="469"/>
      <c r="R9" s="157">
        <v>25.87</v>
      </c>
      <c r="S9" s="158">
        <f t="shared" si="1"/>
        <v>28.974400000000003</v>
      </c>
      <c r="T9" s="158">
        <f t="shared" si="2"/>
        <v>34.769280000000002</v>
      </c>
      <c r="U9" s="159">
        <f t="shared" si="3"/>
        <v>45.200064000000005</v>
      </c>
      <c r="V9" s="157">
        <f t="shared" si="5"/>
        <v>0</v>
      </c>
      <c r="W9" s="158">
        <f t="shared" si="6"/>
        <v>0</v>
      </c>
      <c r="X9" s="158">
        <f t="shared" si="7"/>
        <v>0</v>
      </c>
      <c r="Y9" s="195">
        <f t="shared" si="8"/>
        <v>0</v>
      </c>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row>
    <row r="10" spans="1:51" ht="15" customHeight="1" x14ac:dyDescent="0.25">
      <c r="A10" s="532" t="s">
        <v>702</v>
      </c>
      <c r="B10" s="533"/>
      <c r="C10" s="534"/>
      <c r="D10" s="73"/>
      <c r="E10" s="621" t="s">
        <v>737</v>
      </c>
      <c r="F10" s="614"/>
      <c r="G10" s="614"/>
      <c r="H10" s="614"/>
      <c r="I10" s="614" t="s">
        <v>142</v>
      </c>
      <c r="J10" s="614"/>
      <c r="K10" s="614"/>
      <c r="L10" s="614"/>
      <c r="M10" s="614"/>
      <c r="N10" s="614"/>
      <c r="O10" s="614"/>
      <c r="P10" s="615"/>
      <c r="Q10" s="469"/>
      <c r="R10" s="157">
        <v>29.25</v>
      </c>
      <c r="S10" s="158">
        <f t="shared" si="1"/>
        <v>32.760000000000005</v>
      </c>
      <c r="T10" s="158">
        <f t="shared" si="2"/>
        <v>39.312000000000005</v>
      </c>
      <c r="U10" s="159">
        <f t="shared" si="3"/>
        <v>51.10560000000001</v>
      </c>
      <c r="V10" s="157">
        <f t="shared" si="5"/>
        <v>0</v>
      </c>
      <c r="W10" s="158">
        <f t="shared" si="6"/>
        <v>0</v>
      </c>
      <c r="X10" s="158">
        <f t="shared" si="7"/>
        <v>0</v>
      </c>
      <c r="Y10" s="195">
        <f t="shared" si="8"/>
        <v>0</v>
      </c>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row>
    <row r="11" spans="1:51" ht="15" customHeight="1" x14ac:dyDescent="0.25">
      <c r="A11" s="535"/>
      <c r="B11" s="536"/>
      <c r="C11" s="537"/>
      <c r="D11" s="73"/>
      <c r="E11" s="621" t="s">
        <v>738</v>
      </c>
      <c r="F11" s="614"/>
      <c r="G11" s="614"/>
      <c r="H11" s="614"/>
      <c r="I11" s="614" t="s">
        <v>145</v>
      </c>
      <c r="J11" s="614"/>
      <c r="K11" s="614"/>
      <c r="L11" s="614"/>
      <c r="M11" s="614"/>
      <c r="N11" s="614"/>
      <c r="O11" s="614"/>
      <c r="P11" s="615"/>
      <c r="Q11" s="469"/>
      <c r="R11" s="157">
        <v>25.87</v>
      </c>
      <c r="S11" s="158">
        <f t="shared" si="1"/>
        <v>28.974400000000003</v>
      </c>
      <c r="T11" s="158">
        <f t="shared" si="2"/>
        <v>34.769280000000002</v>
      </c>
      <c r="U11" s="159">
        <f t="shared" si="3"/>
        <v>45.200064000000005</v>
      </c>
      <c r="V11" s="157">
        <f t="shared" si="5"/>
        <v>0</v>
      </c>
      <c r="W11" s="158">
        <f t="shared" si="6"/>
        <v>0</v>
      </c>
      <c r="X11" s="158">
        <f t="shared" si="7"/>
        <v>0</v>
      </c>
      <c r="Y11" s="195">
        <f t="shared" si="8"/>
        <v>0</v>
      </c>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row>
    <row r="12" spans="1:51" ht="15" customHeight="1" x14ac:dyDescent="0.25">
      <c r="A12" s="591" t="s">
        <v>703</v>
      </c>
      <c r="B12" s="592"/>
      <c r="C12" s="593"/>
      <c r="D12" s="73"/>
      <c r="E12" s="621" t="s">
        <v>146</v>
      </c>
      <c r="F12" s="614"/>
      <c r="G12" s="614"/>
      <c r="H12" s="614"/>
      <c r="I12" s="614" t="s">
        <v>147</v>
      </c>
      <c r="J12" s="614"/>
      <c r="K12" s="614"/>
      <c r="L12" s="614"/>
      <c r="M12" s="614"/>
      <c r="N12" s="614"/>
      <c r="O12" s="614"/>
      <c r="P12" s="615"/>
      <c r="Q12" s="469"/>
      <c r="R12" s="157">
        <v>17.03</v>
      </c>
      <c r="S12" s="158">
        <f t="shared" si="1"/>
        <v>19.073600000000003</v>
      </c>
      <c r="T12" s="158">
        <f t="shared" si="2"/>
        <v>22.888320000000004</v>
      </c>
      <c r="U12" s="159">
        <f t="shared" si="3"/>
        <v>29.754816000000005</v>
      </c>
      <c r="V12" s="157">
        <f t="shared" si="5"/>
        <v>0</v>
      </c>
      <c r="W12" s="158">
        <f t="shared" si="6"/>
        <v>0</v>
      </c>
      <c r="X12" s="158">
        <f t="shared" si="7"/>
        <v>0</v>
      </c>
      <c r="Y12" s="195">
        <f t="shared" si="8"/>
        <v>0</v>
      </c>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row>
    <row r="13" spans="1:51" ht="15" customHeight="1" x14ac:dyDescent="0.25">
      <c r="A13" s="594"/>
      <c r="B13" s="595"/>
      <c r="C13" s="596"/>
      <c r="D13" s="73"/>
      <c r="E13" s="621" t="s">
        <v>148</v>
      </c>
      <c r="F13" s="614"/>
      <c r="G13" s="614"/>
      <c r="H13" s="614"/>
      <c r="I13" s="614" t="s">
        <v>149</v>
      </c>
      <c r="J13" s="614"/>
      <c r="K13" s="614"/>
      <c r="L13" s="614"/>
      <c r="M13" s="614"/>
      <c r="N13" s="614"/>
      <c r="O13" s="614"/>
      <c r="P13" s="615"/>
      <c r="Q13" s="469"/>
      <c r="R13" s="157">
        <v>20.92</v>
      </c>
      <c r="S13" s="158">
        <f t="shared" si="1"/>
        <v>23.430400000000006</v>
      </c>
      <c r="T13" s="158">
        <f t="shared" si="2"/>
        <v>28.116480000000006</v>
      </c>
      <c r="U13" s="159">
        <f t="shared" si="3"/>
        <v>36.551424000000011</v>
      </c>
      <c r="V13" s="157">
        <f t="shared" si="5"/>
        <v>0</v>
      </c>
      <c r="W13" s="158">
        <f t="shared" si="6"/>
        <v>0</v>
      </c>
      <c r="X13" s="158">
        <f t="shared" si="7"/>
        <v>0</v>
      </c>
      <c r="Y13" s="195">
        <f t="shared" si="8"/>
        <v>0</v>
      </c>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row>
    <row r="14" spans="1:51" ht="15" customHeight="1" x14ac:dyDescent="0.25">
      <c r="A14" s="532" t="s">
        <v>650</v>
      </c>
      <c r="B14" s="533"/>
      <c r="C14" s="534"/>
      <c r="D14" s="73"/>
      <c r="E14" s="621" t="s">
        <v>150</v>
      </c>
      <c r="F14" s="614"/>
      <c r="G14" s="614"/>
      <c r="H14" s="614"/>
      <c r="I14" s="614" t="s">
        <v>151</v>
      </c>
      <c r="J14" s="614"/>
      <c r="K14" s="614"/>
      <c r="L14" s="614"/>
      <c r="M14" s="614"/>
      <c r="N14" s="614"/>
      <c r="O14" s="614"/>
      <c r="P14" s="615"/>
      <c r="Q14" s="469"/>
      <c r="R14" s="157">
        <v>31.02</v>
      </c>
      <c r="S14" s="158">
        <f t="shared" si="1"/>
        <v>34.742400000000004</v>
      </c>
      <c r="T14" s="158">
        <f t="shared" si="2"/>
        <v>41.69088</v>
      </c>
      <c r="U14" s="159">
        <f t="shared" si="3"/>
        <v>54.198143999999999</v>
      </c>
      <c r="V14" s="157">
        <f t="shared" si="5"/>
        <v>0</v>
      </c>
      <c r="W14" s="158">
        <f t="shared" si="6"/>
        <v>0</v>
      </c>
      <c r="X14" s="158">
        <f t="shared" si="7"/>
        <v>0</v>
      </c>
      <c r="Y14" s="195">
        <f t="shared" si="8"/>
        <v>0</v>
      </c>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row>
    <row r="15" spans="1:51" ht="15" customHeight="1" x14ac:dyDescent="0.25">
      <c r="A15" s="535"/>
      <c r="B15" s="536"/>
      <c r="C15" s="537"/>
      <c r="D15" s="73"/>
      <c r="E15" s="618" t="s">
        <v>152</v>
      </c>
      <c r="F15" s="619"/>
      <c r="G15" s="619"/>
      <c r="H15" s="619"/>
      <c r="I15" s="619" t="s">
        <v>151</v>
      </c>
      <c r="J15" s="619"/>
      <c r="K15" s="619"/>
      <c r="L15" s="619"/>
      <c r="M15" s="619"/>
      <c r="N15" s="619"/>
      <c r="O15" s="619"/>
      <c r="P15" s="620"/>
      <c r="Q15" s="469"/>
      <c r="R15" s="160">
        <v>108.28</v>
      </c>
      <c r="S15" s="161">
        <f t="shared" si="1"/>
        <v>121.27360000000002</v>
      </c>
      <c r="T15" s="161">
        <f t="shared" si="2"/>
        <v>145.52832000000001</v>
      </c>
      <c r="U15" s="162">
        <f t="shared" si="3"/>
        <v>189.18681600000002</v>
      </c>
      <c r="V15" s="157">
        <f t="shared" si="5"/>
        <v>0</v>
      </c>
      <c r="W15" s="158">
        <f t="shared" si="6"/>
        <v>0</v>
      </c>
      <c r="X15" s="158">
        <f t="shared" si="7"/>
        <v>0</v>
      </c>
      <c r="Y15" s="195">
        <f t="shared" si="8"/>
        <v>0</v>
      </c>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row>
    <row r="16" spans="1:51" ht="15" customHeight="1" x14ac:dyDescent="0.25">
      <c r="A16" s="532" t="s">
        <v>651</v>
      </c>
      <c r="B16" s="533"/>
      <c r="C16" s="534"/>
      <c r="D16" s="73"/>
      <c r="E16" s="306" t="s">
        <v>153</v>
      </c>
      <c r="F16" s="190"/>
      <c r="G16" s="190"/>
      <c r="H16" s="190"/>
      <c r="I16" s="190"/>
      <c r="J16" s="190"/>
      <c r="K16" s="190"/>
      <c r="L16" s="190"/>
      <c r="M16" s="190"/>
      <c r="N16" s="190"/>
      <c r="O16" s="190"/>
      <c r="P16" s="190"/>
      <c r="Q16" s="297">
        <f>IF(SUM(Q17:Q21)&gt;0,9999,0)</f>
        <v>0</v>
      </c>
      <c r="R16" s="189"/>
      <c r="S16" s="190"/>
      <c r="T16" s="190"/>
      <c r="U16" s="190"/>
      <c r="V16" s="196"/>
      <c r="W16" s="196"/>
      <c r="X16" s="196"/>
      <c r="Y16" s="197"/>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row>
    <row r="17" spans="1:51" ht="15" customHeight="1" x14ac:dyDescent="0.25">
      <c r="A17" s="535"/>
      <c r="B17" s="536"/>
      <c r="C17" s="537"/>
      <c r="D17" s="73"/>
      <c r="E17" s="616" t="s">
        <v>739</v>
      </c>
      <c r="F17" s="572"/>
      <c r="G17" s="572"/>
      <c r="H17" s="572"/>
      <c r="I17" s="569" t="s">
        <v>155</v>
      </c>
      <c r="J17" s="570"/>
      <c r="K17" s="570"/>
      <c r="L17" s="570"/>
      <c r="M17" s="570"/>
      <c r="N17" s="570"/>
      <c r="O17" s="570"/>
      <c r="P17" s="570"/>
      <c r="Q17" s="469"/>
      <c r="R17" s="154">
        <v>7.87</v>
      </c>
      <c r="S17" s="155">
        <f t="shared" ref="S17:S21" si="9">R17*1.12</f>
        <v>8.8144000000000009</v>
      </c>
      <c r="T17" s="155">
        <f t="shared" ref="T17:T21" si="10">S17*1.2</f>
        <v>10.57728</v>
      </c>
      <c r="U17" s="156">
        <f t="shared" ref="U17:U21" si="11">T17*1.3</f>
        <v>13.750464000000001</v>
      </c>
      <c r="V17" s="154">
        <f t="shared" ref="V17:Y21" si="12">$Q17*R17</f>
        <v>0</v>
      </c>
      <c r="W17" s="155">
        <f t="shared" si="12"/>
        <v>0</v>
      </c>
      <c r="X17" s="155">
        <f t="shared" si="12"/>
        <v>0</v>
      </c>
      <c r="Y17" s="198">
        <f t="shared" si="12"/>
        <v>0</v>
      </c>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row>
    <row r="18" spans="1:51" ht="15" customHeight="1" x14ac:dyDescent="0.25">
      <c r="A18" s="532" t="s">
        <v>704</v>
      </c>
      <c r="B18" s="533"/>
      <c r="C18" s="534"/>
      <c r="D18" s="73"/>
      <c r="E18" s="617" t="s">
        <v>740</v>
      </c>
      <c r="F18" s="553"/>
      <c r="G18" s="553"/>
      <c r="H18" s="553"/>
      <c r="I18" s="557" t="s">
        <v>157</v>
      </c>
      <c r="J18" s="558"/>
      <c r="K18" s="558"/>
      <c r="L18" s="558"/>
      <c r="M18" s="558"/>
      <c r="N18" s="558"/>
      <c r="O18" s="558"/>
      <c r="P18" s="558"/>
      <c r="Q18" s="469"/>
      <c r="R18" s="157">
        <v>21.26</v>
      </c>
      <c r="S18" s="158">
        <f t="shared" si="9"/>
        <v>23.811200000000003</v>
      </c>
      <c r="T18" s="158">
        <f t="shared" si="10"/>
        <v>28.573440000000002</v>
      </c>
      <c r="U18" s="159">
        <f t="shared" si="11"/>
        <v>37.145472000000005</v>
      </c>
      <c r="V18" s="157">
        <f t="shared" si="12"/>
        <v>0</v>
      </c>
      <c r="W18" s="158">
        <f t="shared" si="12"/>
        <v>0</v>
      </c>
      <c r="X18" s="158">
        <f t="shared" si="12"/>
        <v>0</v>
      </c>
      <c r="Y18" s="195">
        <f t="shared" si="12"/>
        <v>0</v>
      </c>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row>
    <row r="19" spans="1:51" ht="15" customHeight="1" x14ac:dyDescent="0.25">
      <c r="A19" s="535"/>
      <c r="B19" s="536"/>
      <c r="C19" s="537"/>
      <c r="D19" s="73"/>
      <c r="E19" s="617" t="s">
        <v>158</v>
      </c>
      <c r="F19" s="553"/>
      <c r="G19" s="553"/>
      <c r="H19" s="553"/>
      <c r="I19" s="557" t="s">
        <v>159</v>
      </c>
      <c r="J19" s="558"/>
      <c r="K19" s="558"/>
      <c r="L19" s="558"/>
      <c r="M19" s="558"/>
      <c r="N19" s="558"/>
      <c r="O19" s="558"/>
      <c r="P19" s="558"/>
      <c r="Q19" s="469"/>
      <c r="R19" s="157">
        <v>1.8</v>
      </c>
      <c r="S19" s="158">
        <f t="shared" si="9"/>
        <v>2.0160000000000005</v>
      </c>
      <c r="T19" s="158">
        <f t="shared" si="10"/>
        <v>2.4192000000000005</v>
      </c>
      <c r="U19" s="159">
        <f t="shared" si="11"/>
        <v>3.1449600000000006</v>
      </c>
      <c r="V19" s="157">
        <f t="shared" si="12"/>
        <v>0</v>
      </c>
      <c r="W19" s="158">
        <f t="shared" si="12"/>
        <v>0</v>
      </c>
      <c r="X19" s="158">
        <f t="shared" si="12"/>
        <v>0</v>
      </c>
      <c r="Y19" s="195">
        <f t="shared" si="12"/>
        <v>0</v>
      </c>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row>
    <row r="20" spans="1:51" ht="15" customHeight="1" x14ac:dyDescent="0.25">
      <c r="A20" s="532" t="s">
        <v>705</v>
      </c>
      <c r="B20" s="533"/>
      <c r="C20" s="534"/>
      <c r="D20" s="73"/>
      <c r="E20" s="617" t="s">
        <v>160</v>
      </c>
      <c r="F20" s="553"/>
      <c r="G20" s="553"/>
      <c r="H20" s="553"/>
      <c r="I20" s="557" t="s">
        <v>161</v>
      </c>
      <c r="J20" s="558"/>
      <c r="K20" s="558"/>
      <c r="L20" s="558"/>
      <c r="M20" s="558"/>
      <c r="N20" s="558"/>
      <c r="O20" s="558"/>
      <c r="P20" s="558"/>
      <c r="Q20" s="469"/>
      <c r="R20" s="157">
        <v>24.75</v>
      </c>
      <c r="S20" s="158">
        <f t="shared" si="9"/>
        <v>27.720000000000002</v>
      </c>
      <c r="T20" s="158">
        <f t="shared" si="10"/>
        <v>33.264000000000003</v>
      </c>
      <c r="U20" s="159">
        <f t="shared" si="11"/>
        <v>43.243200000000009</v>
      </c>
      <c r="V20" s="157">
        <f t="shared" si="12"/>
        <v>0</v>
      </c>
      <c r="W20" s="158">
        <f t="shared" si="12"/>
        <v>0</v>
      </c>
      <c r="X20" s="158">
        <f t="shared" si="12"/>
        <v>0</v>
      </c>
      <c r="Y20" s="195">
        <f t="shared" si="12"/>
        <v>0</v>
      </c>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row>
    <row r="21" spans="1:51" ht="15" customHeight="1" x14ac:dyDescent="0.25">
      <c r="A21" s="535"/>
      <c r="B21" s="536"/>
      <c r="C21" s="537"/>
      <c r="D21" s="73"/>
      <c r="E21" s="622" t="s">
        <v>162</v>
      </c>
      <c r="F21" s="623"/>
      <c r="G21" s="623"/>
      <c r="H21" s="623"/>
      <c r="I21" s="624" t="s">
        <v>163</v>
      </c>
      <c r="J21" s="625"/>
      <c r="K21" s="625"/>
      <c r="L21" s="625"/>
      <c r="M21" s="625"/>
      <c r="N21" s="625"/>
      <c r="O21" s="625"/>
      <c r="P21" s="625"/>
      <c r="Q21" s="472"/>
      <c r="R21" s="191">
        <v>24.75</v>
      </c>
      <c r="S21" s="192">
        <f t="shared" si="9"/>
        <v>27.720000000000002</v>
      </c>
      <c r="T21" s="192">
        <f t="shared" si="10"/>
        <v>33.264000000000003</v>
      </c>
      <c r="U21" s="193">
        <f t="shared" si="11"/>
        <v>43.243200000000009</v>
      </c>
      <c r="V21" s="191">
        <f t="shared" si="12"/>
        <v>0</v>
      </c>
      <c r="W21" s="192">
        <f t="shared" si="12"/>
        <v>0</v>
      </c>
      <c r="X21" s="192">
        <f t="shared" si="12"/>
        <v>0</v>
      </c>
      <c r="Y21" s="199">
        <f t="shared" si="12"/>
        <v>0</v>
      </c>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row>
    <row r="22" spans="1:51" ht="15" customHeight="1" x14ac:dyDescent="0.25">
      <c r="A22" s="532" t="s">
        <v>706</v>
      </c>
      <c r="B22" s="533"/>
      <c r="C22" s="534"/>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row>
    <row r="23" spans="1:51" ht="15" customHeight="1" x14ac:dyDescent="0.25">
      <c r="A23" s="535"/>
      <c r="B23" s="536"/>
      <c r="C23" s="537"/>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row>
    <row r="24" spans="1:51" ht="15" customHeight="1" x14ac:dyDescent="0.25">
      <c r="A24" s="532" t="s">
        <v>707</v>
      </c>
      <c r="B24" s="533"/>
      <c r="C24" s="534"/>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row>
    <row r="25" spans="1:51" ht="15" customHeight="1" x14ac:dyDescent="0.25">
      <c r="A25" s="535"/>
      <c r="B25" s="536"/>
      <c r="C25" s="537"/>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row>
    <row r="26" spans="1:51" ht="15" customHeight="1" x14ac:dyDescent="0.25">
      <c r="A26" s="532" t="s">
        <v>708</v>
      </c>
      <c r="B26" s="533"/>
      <c r="C26" s="534"/>
      <c r="D26" s="73"/>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row>
    <row r="27" spans="1:51" ht="15" customHeight="1" x14ac:dyDescent="0.25">
      <c r="A27" s="535"/>
      <c r="B27" s="536"/>
      <c r="C27" s="537"/>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row>
    <row r="28" spans="1:51" ht="15" customHeight="1" x14ac:dyDescent="0.25">
      <c r="A28" s="532" t="s">
        <v>14</v>
      </c>
      <c r="B28" s="533"/>
      <c r="C28" s="534"/>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row>
    <row r="29" spans="1:51" ht="15" customHeight="1" x14ac:dyDescent="0.25">
      <c r="A29" s="535"/>
      <c r="B29" s="536"/>
      <c r="C29" s="537"/>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row>
    <row r="30" spans="1:51" ht="15" customHeight="1" x14ac:dyDescent="0.25">
      <c r="A30" s="532" t="s">
        <v>17</v>
      </c>
      <c r="B30" s="533"/>
      <c r="C30" s="534"/>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row>
    <row r="31" spans="1:51" ht="15" customHeight="1" x14ac:dyDescent="0.25">
      <c r="A31" s="535"/>
      <c r="B31" s="536"/>
      <c r="C31" s="537"/>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row>
    <row r="32" spans="1:51" ht="15" customHeight="1" x14ac:dyDescent="0.25">
      <c r="A32" s="532" t="s">
        <v>19</v>
      </c>
      <c r="B32" s="533"/>
      <c r="C32" s="534"/>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row>
    <row r="33" spans="1:51" ht="15" customHeight="1" x14ac:dyDescent="0.25">
      <c r="A33" s="535"/>
      <c r="B33" s="536"/>
      <c r="C33" s="537"/>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row>
    <row r="34" spans="1:51" ht="15" customHeight="1" x14ac:dyDescent="0.25">
      <c r="A34" s="81"/>
      <c r="B34" s="81"/>
      <c r="C34" s="81"/>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row>
    <row r="35" spans="1:51" ht="15" customHeight="1" x14ac:dyDescent="0.25">
      <c r="A35" s="82"/>
      <c r="B35" s="82"/>
      <c r="C35" s="82"/>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row>
    <row r="36" spans="1:51" ht="15" customHeight="1" x14ac:dyDescent="0.25">
      <c r="A36" s="539" t="s">
        <v>24</v>
      </c>
      <c r="B36" s="539"/>
      <c r="C36" s="539"/>
      <c r="D36" s="73"/>
      <c r="E36" s="73"/>
      <c r="F36" s="86"/>
      <c r="G36" s="73"/>
      <c r="H36" s="73"/>
      <c r="I36" s="73"/>
      <c r="J36" s="73"/>
      <c r="K36" s="73"/>
      <c r="L36" s="73"/>
      <c r="M36" s="73"/>
      <c r="N36" s="87"/>
      <c r="O36" s="87"/>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row>
    <row r="37" spans="1:51" ht="15" customHeight="1" x14ac:dyDescent="0.25">
      <c r="A37" s="132" t="s">
        <v>98</v>
      </c>
      <c r="B37" s="152"/>
      <c r="C37" s="152"/>
      <c r="D37" s="73"/>
      <c r="E37" s="135"/>
      <c r="G37" s="150" t="s">
        <v>146</v>
      </c>
      <c r="H37" s="134"/>
      <c r="I37" s="134"/>
      <c r="J37" s="135"/>
      <c r="L37" s="134" t="s">
        <v>719</v>
      </c>
      <c r="M37" s="134"/>
      <c r="N37" s="135"/>
      <c r="O37" s="134"/>
      <c r="Q37" s="134"/>
      <c r="R37" s="134" t="s">
        <v>718</v>
      </c>
      <c r="S37" s="134"/>
      <c r="T37" s="134"/>
      <c r="U37" s="134"/>
      <c r="W37" s="134" t="s">
        <v>717</v>
      </c>
      <c r="X37" s="134"/>
      <c r="Y37" s="134"/>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row>
    <row r="38" spans="1:51" ht="15" customHeight="1" x14ac:dyDescent="0.25">
      <c r="A38" s="77" t="s">
        <v>26</v>
      </c>
      <c r="B38" s="152"/>
      <c r="C38" s="152"/>
      <c r="D38" s="73"/>
      <c r="E38" s="73"/>
      <c r="F38" s="73"/>
      <c r="G38" s="73"/>
      <c r="H38" s="73"/>
      <c r="I38" s="73"/>
      <c r="J38" s="73"/>
      <c r="K38" s="73"/>
      <c r="L38" s="73"/>
      <c r="M38" s="73"/>
      <c r="N38" s="73"/>
      <c r="O38" s="73"/>
      <c r="P38" s="73"/>
      <c r="Q38" s="87"/>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row>
    <row r="39" spans="1:51" ht="15" customHeight="1" x14ac:dyDescent="0.25">
      <c r="A39" s="77" t="s">
        <v>27</v>
      </c>
      <c r="B39" s="152"/>
      <c r="C39" s="152"/>
      <c r="D39" s="73"/>
      <c r="E39" s="73"/>
      <c r="F39" s="73"/>
      <c r="G39" s="73"/>
      <c r="H39" s="73"/>
      <c r="I39" s="73"/>
      <c r="J39" s="73"/>
      <c r="K39" s="73"/>
      <c r="L39" s="73"/>
      <c r="M39" s="73"/>
      <c r="N39" s="73"/>
      <c r="O39" s="73"/>
      <c r="P39" s="73"/>
      <c r="Q39" s="87"/>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row>
    <row r="40" spans="1:51" ht="15" customHeight="1" x14ac:dyDescent="0.25">
      <c r="A40" s="77" t="s">
        <v>28</v>
      </c>
      <c r="B40" s="152"/>
      <c r="C40" s="152"/>
      <c r="D40" s="73"/>
      <c r="E40" s="73"/>
      <c r="F40" s="73"/>
      <c r="G40" s="73"/>
      <c r="H40" s="73"/>
      <c r="I40" s="73"/>
      <c r="J40" s="73"/>
      <c r="K40" s="73"/>
      <c r="L40" s="73"/>
      <c r="M40" s="73"/>
      <c r="N40" s="73"/>
      <c r="O40" s="73"/>
      <c r="P40" s="73"/>
      <c r="Q40" s="87"/>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row>
    <row r="41" spans="1:51" ht="15" customHeight="1" x14ac:dyDescent="0.25">
      <c r="A41" s="77" t="s">
        <v>29</v>
      </c>
      <c r="B41" s="152"/>
      <c r="C41" s="152"/>
      <c r="D41" s="73"/>
      <c r="E41" s="73"/>
      <c r="F41" s="73"/>
      <c r="G41" s="73"/>
      <c r="H41" s="73"/>
      <c r="I41" s="73"/>
      <c r="J41" s="73"/>
      <c r="K41" s="73"/>
      <c r="L41" s="73"/>
      <c r="M41" s="73"/>
      <c r="N41" s="73"/>
      <c r="O41" s="73"/>
      <c r="P41" s="73"/>
      <c r="Q41" s="87"/>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row>
    <row r="42" spans="1:51" ht="15" customHeight="1" x14ac:dyDescent="0.25">
      <c r="A42" s="77" t="s">
        <v>30</v>
      </c>
      <c r="B42" s="152"/>
      <c r="C42" s="152"/>
      <c r="D42" s="73"/>
      <c r="E42" s="73"/>
      <c r="F42" s="73"/>
      <c r="G42" s="73"/>
      <c r="H42" s="73"/>
      <c r="I42" s="73"/>
      <c r="J42" s="73"/>
      <c r="K42" s="73"/>
      <c r="L42" s="73"/>
      <c r="M42" s="73"/>
      <c r="N42" s="73"/>
      <c r="O42" s="73"/>
      <c r="P42" s="73"/>
      <c r="Q42" s="87"/>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row>
    <row r="43" spans="1:51" ht="15" customHeight="1" x14ac:dyDescent="0.25">
      <c r="A43" s="83"/>
      <c r="B43" s="152"/>
      <c r="C43" s="152"/>
      <c r="D43" s="73"/>
      <c r="E43" s="73"/>
      <c r="F43" s="73"/>
      <c r="G43" s="73"/>
      <c r="H43" s="73"/>
      <c r="I43" s="73"/>
      <c r="J43" s="73"/>
      <c r="K43" s="73"/>
      <c r="L43" s="73"/>
      <c r="M43" s="73"/>
      <c r="N43" s="73"/>
      <c r="O43" s="73"/>
      <c r="P43" s="73"/>
      <c r="Q43" s="87"/>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row>
    <row r="44" spans="1:51" ht="15" customHeight="1" x14ac:dyDescent="0.25">
      <c r="A44" s="540" t="s">
        <v>830</v>
      </c>
      <c r="B44" s="540"/>
      <c r="C44" s="540"/>
      <c r="D44" s="73"/>
      <c r="E44" s="73"/>
      <c r="F44" s="73"/>
      <c r="G44" s="73"/>
      <c r="H44" s="73"/>
      <c r="I44" s="73"/>
      <c r="J44" s="73"/>
      <c r="K44" s="73"/>
      <c r="L44" s="73"/>
      <c r="M44" s="73"/>
      <c r="N44" s="73"/>
      <c r="O44" s="73"/>
      <c r="P44" s="73"/>
      <c r="Q44" s="87"/>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row>
    <row r="45" spans="1:51" ht="15" customHeight="1" x14ac:dyDescent="0.25">
      <c r="A45" s="540"/>
      <c r="B45" s="540"/>
      <c r="C45" s="540"/>
      <c r="D45" s="73"/>
      <c r="E45" s="73"/>
      <c r="F45" s="73"/>
      <c r="G45" s="73"/>
      <c r="H45" s="73"/>
      <c r="I45" s="73"/>
      <c r="J45" s="73"/>
      <c r="K45" s="73"/>
      <c r="L45" s="73"/>
      <c r="M45" s="73"/>
      <c r="N45" s="73"/>
      <c r="O45" s="73"/>
      <c r="P45" s="73"/>
      <c r="Q45" s="87"/>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row>
    <row r="46" spans="1:51" ht="15" customHeight="1" x14ac:dyDescent="0.25">
      <c r="A46" s="538" t="s">
        <v>31</v>
      </c>
      <c r="B46" s="538"/>
      <c r="C46" s="538"/>
      <c r="D46" s="73"/>
      <c r="E46" s="73"/>
      <c r="F46" s="73"/>
      <c r="G46" s="73"/>
      <c r="H46" s="73"/>
      <c r="I46" s="73"/>
      <c r="J46" s="73"/>
      <c r="K46" s="73"/>
      <c r="L46" s="73"/>
      <c r="M46" s="73"/>
      <c r="N46" s="73"/>
      <c r="O46" s="73"/>
      <c r="P46" s="73"/>
      <c r="Q46" s="87"/>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row>
    <row r="47" spans="1:51" ht="15" customHeight="1" x14ac:dyDescent="0.25">
      <c r="A47" s="538"/>
      <c r="B47" s="538"/>
      <c r="C47" s="538"/>
      <c r="D47" s="73"/>
      <c r="E47" s="73"/>
      <c r="F47" s="73"/>
      <c r="G47" s="73"/>
      <c r="H47" s="73"/>
      <c r="I47" s="73"/>
      <c r="J47" s="73"/>
      <c r="K47" s="73"/>
      <c r="L47" s="73"/>
      <c r="M47" s="73"/>
      <c r="N47" s="73"/>
      <c r="O47" s="73"/>
      <c r="P47" s="73"/>
      <c r="Q47" s="87"/>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row>
    <row r="48" spans="1:51" ht="15" customHeight="1" x14ac:dyDescent="0.25">
      <c r="A48" s="82"/>
      <c r="B48" s="82"/>
      <c r="C48" s="82"/>
      <c r="D48" s="73"/>
      <c r="E48" s="73"/>
      <c r="F48" s="73"/>
      <c r="G48" s="73"/>
      <c r="H48" s="73"/>
      <c r="I48" s="73"/>
      <c r="J48" s="73"/>
      <c r="K48" s="73"/>
      <c r="L48" s="73"/>
      <c r="M48" s="73"/>
      <c r="N48" s="73"/>
      <c r="O48" s="73"/>
      <c r="P48" s="73"/>
      <c r="Q48" s="87"/>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row>
    <row r="49" spans="1:51" ht="15" customHeight="1" x14ac:dyDescent="0.25">
      <c r="A49" s="82"/>
      <c r="B49" s="82"/>
      <c r="C49" s="82"/>
      <c r="D49" s="73"/>
      <c r="E49" s="73"/>
      <c r="F49" s="73"/>
      <c r="G49" s="73"/>
      <c r="H49" s="73"/>
      <c r="I49" s="73"/>
      <c r="J49" s="73"/>
      <c r="K49" s="73"/>
      <c r="L49" s="73"/>
      <c r="M49" s="73"/>
      <c r="N49" s="73"/>
      <c r="O49" s="73"/>
      <c r="P49" s="73"/>
      <c r="Q49" s="87"/>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row>
    <row r="50" spans="1:51" ht="15" customHeight="1" x14ac:dyDescent="0.25">
      <c r="A50" s="82"/>
      <c r="B50" s="82"/>
      <c r="C50" s="82"/>
      <c r="D50" s="73"/>
      <c r="E50" s="73"/>
      <c r="F50" s="73"/>
      <c r="G50" s="73"/>
      <c r="H50" s="73"/>
      <c r="I50" s="73"/>
      <c r="J50" s="73"/>
      <c r="K50" s="73"/>
      <c r="L50" s="73"/>
      <c r="M50" s="73"/>
      <c r="N50" s="73"/>
      <c r="O50" s="73"/>
      <c r="P50" s="73"/>
      <c r="Q50" s="87"/>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row>
    <row r="51" spans="1:51" ht="15" customHeight="1" x14ac:dyDescent="0.25">
      <c r="A51" s="82"/>
      <c r="B51" s="82"/>
      <c r="C51" s="82"/>
      <c r="D51" s="73"/>
      <c r="E51" s="73"/>
      <c r="F51" s="73"/>
      <c r="G51" s="73"/>
      <c r="H51" s="73"/>
      <c r="I51" s="73"/>
      <c r="J51" s="73"/>
      <c r="K51" s="73"/>
      <c r="L51" s="73"/>
      <c r="M51" s="73"/>
      <c r="N51" s="73"/>
      <c r="O51" s="73"/>
      <c r="P51" s="73"/>
      <c r="Q51" s="87"/>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row>
    <row r="52" spans="1:51" ht="15" customHeight="1" x14ac:dyDescent="0.25">
      <c r="D52" s="73"/>
      <c r="E52" s="73"/>
      <c r="F52" s="73"/>
      <c r="G52" s="73"/>
      <c r="H52" s="73"/>
      <c r="I52" s="73"/>
      <c r="J52" s="73"/>
      <c r="K52" s="73"/>
      <c r="L52" s="73"/>
      <c r="M52" s="73"/>
      <c r="N52" s="73"/>
      <c r="O52" s="73"/>
      <c r="P52" s="73"/>
      <c r="Q52" s="87"/>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row>
    <row r="53" spans="1:51" ht="15" customHeight="1" x14ac:dyDescent="0.25">
      <c r="D53" s="73"/>
      <c r="E53" s="73"/>
      <c r="F53" s="73"/>
      <c r="G53" s="73"/>
      <c r="H53" s="73"/>
      <c r="I53" s="73"/>
      <c r="J53" s="73"/>
      <c r="K53" s="73"/>
      <c r="L53" s="73"/>
      <c r="M53" s="73"/>
      <c r="N53" s="73"/>
      <c r="O53" s="73"/>
      <c r="P53" s="73"/>
      <c r="Q53" s="87"/>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row>
    <row r="54" spans="1:51" ht="15" customHeight="1" x14ac:dyDescent="0.25">
      <c r="D54" s="73"/>
      <c r="E54" s="73"/>
      <c r="F54" s="73"/>
      <c r="G54" s="73"/>
      <c r="H54" s="73"/>
      <c r="I54" s="73"/>
      <c r="J54" s="73"/>
      <c r="K54" s="73"/>
      <c r="L54" s="73"/>
      <c r="M54" s="73"/>
      <c r="N54" s="73"/>
      <c r="O54" s="73"/>
      <c r="P54" s="73"/>
      <c r="Q54" s="87"/>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row>
    <row r="55" spans="1:51" ht="15" customHeight="1" x14ac:dyDescent="0.25">
      <c r="D55" s="73"/>
      <c r="E55" s="73"/>
      <c r="F55" s="73"/>
      <c r="G55" s="73"/>
      <c r="H55" s="73"/>
      <c r="I55" s="73"/>
      <c r="J55" s="73"/>
      <c r="K55" s="73"/>
      <c r="L55" s="73"/>
      <c r="M55" s="73"/>
      <c r="N55" s="73"/>
      <c r="O55" s="73"/>
      <c r="P55" s="73"/>
      <c r="Q55" s="87"/>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row>
    <row r="56" spans="1:51" ht="15" customHeight="1" x14ac:dyDescent="0.25">
      <c r="D56" s="73"/>
      <c r="E56" s="73"/>
      <c r="F56" s="73"/>
      <c r="G56" s="73"/>
      <c r="H56" s="73"/>
      <c r="I56" s="73"/>
      <c r="J56" s="73"/>
      <c r="K56" s="73"/>
      <c r="L56" s="73"/>
      <c r="M56" s="73"/>
      <c r="N56" s="73"/>
      <c r="O56" s="73"/>
      <c r="P56" s="73"/>
      <c r="Q56" s="87"/>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row>
    <row r="57" spans="1:51" ht="15" customHeight="1" x14ac:dyDescent="0.25">
      <c r="D57" s="73"/>
      <c r="E57" s="73"/>
      <c r="F57" s="73"/>
      <c r="G57" s="73"/>
      <c r="H57" s="73"/>
      <c r="I57" s="73"/>
      <c r="J57" s="73"/>
      <c r="K57" s="73"/>
      <c r="L57" s="73"/>
      <c r="M57" s="73"/>
      <c r="N57" s="73"/>
      <c r="O57" s="73"/>
      <c r="P57" s="73"/>
      <c r="Q57" s="87"/>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row>
    <row r="58" spans="1:51" ht="15" customHeight="1" x14ac:dyDescent="0.25">
      <c r="D58" s="73"/>
      <c r="E58" s="73"/>
      <c r="F58" s="73"/>
      <c r="G58" s="73"/>
      <c r="H58" s="73"/>
      <c r="I58" s="73"/>
      <c r="J58" s="73"/>
      <c r="K58" s="73"/>
      <c r="L58" s="73"/>
      <c r="M58" s="73"/>
      <c r="N58" s="73"/>
      <c r="O58" s="73"/>
      <c r="P58" s="73"/>
      <c r="Q58" s="87"/>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row>
    <row r="59" spans="1:51" ht="15" customHeight="1" x14ac:dyDescent="0.25">
      <c r="D59" s="73"/>
      <c r="E59" s="73"/>
      <c r="F59" s="73"/>
      <c r="G59" s="73"/>
      <c r="H59" s="73"/>
      <c r="I59" s="73"/>
      <c r="J59" s="73"/>
      <c r="K59" s="73"/>
      <c r="L59" s="73"/>
      <c r="M59" s="73"/>
      <c r="N59" s="73"/>
      <c r="O59" s="73"/>
      <c r="P59" s="73"/>
      <c r="Q59" s="87"/>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row>
    <row r="60" spans="1:51" ht="15" customHeight="1" x14ac:dyDescent="0.25">
      <c r="D60" s="73"/>
      <c r="E60" s="73"/>
      <c r="F60" s="73"/>
      <c r="G60" s="73"/>
      <c r="H60" s="73"/>
      <c r="I60" s="73"/>
      <c r="J60" s="73"/>
      <c r="K60" s="73"/>
      <c r="L60" s="73"/>
      <c r="M60" s="73"/>
      <c r="N60" s="73"/>
      <c r="O60" s="73"/>
      <c r="P60" s="73"/>
      <c r="Q60" s="87"/>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row>
    <row r="61" spans="1:51" ht="15" customHeight="1" x14ac:dyDescent="0.25">
      <c r="D61" s="73"/>
      <c r="E61" s="73"/>
      <c r="F61" s="73"/>
      <c r="G61" s="73"/>
      <c r="H61" s="73"/>
      <c r="I61" s="73"/>
      <c r="J61" s="73"/>
      <c r="K61" s="73"/>
      <c r="L61" s="73"/>
      <c r="M61" s="73"/>
      <c r="N61" s="73"/>
      <c r="O61" s="73"/>
      <c r="P61" s="73"/>
      <c r="Q61" s="87"/>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row>
    <row r="62" spans="1:51" ht="15" customHeight="1" x14ac:dyDescent="0.25">
      <c r="D62" s="73"/>
      <c r="E62" s="73"/>
      <c r="F62" s="73"/>
      <c r="G62" s="73"/>
      <c r="H62" s="73"/>
      <c r="I62" s="73"/>
      <c r="J62" s="73"/>
      <c r="K62" s="73"/>
      <c r="L62" s="73"/>
      <c r="M62" s="73"/>
      <c r="N62" s="73"/>
      <c r="O62" s="73"/>
      <c r="P62" s="73"/>
      <c r="Q62" s="87"/>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row>
    <row r="63" spans="1:51" ht="15" customHeight="1" x14ac:dyDescent="0.25">
      <c r="D63" s="73"/>
      <c r="E63" s="73"/>
      <c r="F63" s="73"/>
      <c r="G63" s="73"/>
      <c r="H63" s="73"/>
      <c r="I63" s="73"/>
      <c r="J63" s="73"/>
      <c r="K63" s="73"/>
      <c r="L63" s="73"/>
      <c r="M63" s="73"/>
      <c r="N63" s="73"/>
      <c r="O63" s="73"/>
      <c r="P63" s="73"/>
      <c r="Q63" s="87"/>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row>
    <row r="64" spans="1:51" ht="15" customHeight="1" x14ac:dyDescent="0.25">
      <c r="D64" s="73"/>
      <c r="E64" s="73"/>
      <c r="F64" s="73"/>
      <c r="G64" s="73"/>
      <c r="H64" s="73"/>
      <c r="I64" s="73"/>
      <c r="J64" s="73"/>
      <c r="K64" s="73"/>
      <c r="L64" s="73"/>
      <c r="M64" s="73"/>
      <c r="N64" s="73"/>
      <c r="O64" s="73"/>
      <c r="P64" s="73"/>
      <c r="Q64" s="87"/>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row>
    <row r="65" spans="4:51" ht="15" customHeight="1" x14ac:dyDescent="0.25">
      <c r="D65" s="73"/>
      <c r="E65" s="73"/>
      <c r="F65" s="73"/>
      <c r="G65" s="73"/>
      <c r="H65" s="73"/>
      <c r="I65" s="73"/>
      <c r="J65" s="73"/>
      <c r="K65" s="73"/>
      <c r="L65" s="73"/>
      <c r="M65" s="73"/>
      <c r="N65" s="73"/>
      <c r="O65" s="73"/>
      <c r="P65" s="73"/>
      <c r="Q65" s="87"/>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row>
    <row r="66" spans="4:51" ht="15" customHeight="1" x14ac:dyDescent="0.25">
      <c r="D66" s="73"/>
      <c r="E66" s="73"/>
      <c r="F66" s="73"/>
      <c r="G66" s="73"/>
      <c r="H66" s="73"/>
      <c r="I66" s="73"/>
      <c r="J66" s="73"/>
      <c r="K66" s="73"/>
      <c r="L66" s="73"/>
      <c r="M66" s="73"/>
      <c r="N66" s="73"/>
      <c r="O66" s="73"/>
      <c r="P66" s="73"/>
      <c r="Q66" s="87"/>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row>
    <row r="67" spans="4:51" ht="15" customHeight="1" x14ac:dyDescent="0.25">
      <c r="D67" s="73"/>
      <c r="E67" s="73"/>
      <c r="F67" s="73"/>
      <c r="G67" s="73"/>
      <c r="H67" s="73"/>
      <c r="I67" s="73"/>
      <c r="J67" s="73"/>
      <c r="K67" s="73"/>
      <c r="L67" s="73"/>
      <c r="M67" s="73"/>
      <c r="N67" s="73"/>
      <c r="O67" s="73"/>
      <c r="P67" s="73"/>
      <c r="Q67" s="87"/>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row>
    <row r="68" spans="4:51" ht="15" customHeight="1" x14ac:dyDescent="0.25">
      <c r="D68" s="73"/>
      <c r="E68" s="73"/>
      <c r="F68" s="73"/>
      <c r="G68" s="73"/>
      <c r="H68" s="73"/>
      <c r="I68" s="73"/>
      <c r="J68" s="73"/>
      <c r="K68" s="73"/>
      <c r="L68" s="73"/>
      <c r="M68" s="73"/>
      <c r="N68" s="73"/>
      <c r="O68" s="73"/>
      <c r="P68" s="73"/>
      <c r="Q68" s="87"/>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row>
    <row r="69" spans="4:51" ht="15" customHeight="1" x14ac:dyDescent="0.25">
      <c r="D69" s="73"/>
      <c r="E69" s="73"/>
      <c r="F69" s="73"/>
      <c r="G69" s="73"/>
      <c r="H69" s="73"/>
      <c r="I69" s="73"/>
      <c r="J69" s="73"/>
      <c r="K69" s="73"/>
      <c r="L69" s="73"/>
      <c r="M69" s="73"/>
      <c r="N69" s="73"/>
      <c r="O69" s="73"/>
      <c r="P69" s="73"/>
      <c r="Q69" s="87"/>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row>
    <row r="70" spans="4:51" ht="15" customHeight="1" x14ac:dyDescent="0.25">
      <c r="D70" s="73"/>
      <c r="E70" s="73"/>
      <c r="F70" s="73"/>
      <c r="G70" s="73"/>
      <c r="H70" s="73"/>
      <c r="I70" s="73"/>
      <c r="J70" s="73"/>
      <c r="K70" s="73"/>
      <c r="L70" s="73"/>
      <c r="M70" s="73"/>
      <c r="N70" s="73"/>
      <c r="O70" s="73"/>
      <c r="P70" s="73"/>
      <c r="Q70" s="87"/>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row>
    <row r="71" spans="4:51" ht="15" customHeight="1" x14ac:dyDescent="0.25">
      <c r="D71" s="73"/>
      <c r="E71" s="73"/>
      <c r="F71" s="73"/>
      <c r="G71" s="73"/>
      <c r="H71" s="73"/>
      <c r="I71" s="73"/>
      <c r="J71" s="73"/>
      <c r="K71" s="73"/>
      <c r="L71" s="73"/>
      <c r="M71" s="73"/>
      <c r="N71" s="73"/>
      <c r="O71" s="73"/>
      <c r="P71" s="73"/>
      <c r="Q71" s="87"/>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row>
    <row r="72" spans="4:51" ht="15" customHeight="1" x14ac:dyDescent="0.25">
      <c r="D72" s="73"/>
      <c r="E72" s="73"/>
      <c r="F72" s="73"/>
      <c r="G72" s="73"/>
      <c r="H72" s="73"/>
      <c r="I72" s="73"/>
      <c r="J72" s="73"/>
      <c r="K72" s="73"/>
      <c r="L72" s="73"/>
      <c r="M72" s="73"/>
      <c r="N72" s="73"/>
      <c r="O72" s="73"/>
      <c r="P72" s="73"/>
      <c r="Q72" s="87"/>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row>
    <row r="73" spans="4:51" ht="15" customHeight="1" x14ac:dyDescent="0.25">
      <c r="D73" s="73"/>
      <c r="E73" s="73"/>
      <c r="F73" s="73"/>
      <c r="G73" s="73"/>
      <c r="H73" s="73"/>
      <c r="I73" s="73"/>
      <c r="J73" s="73"/>
      <c r="K73" s="73"/>
      <c r="L73" s="73"/>
      <c r="M73" s="73"/>
      <c r="N73" s="73"/>
      <c r="O73" s="73"/>
      <c r="P73" s="73"/>
      <c r="Q73" s="87"/>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row>
    <row r="74" spans="4:51" ht="15" customHeight="1" x14ac:dyDescent="0.25">
      <c r="D74" s="73"/>
      <c r="E74" s="73"/>
      <c r="F74" s="73"/>
      <c r="G74" s="73"/>
      <c r="H74" s="73"/>
      <c r="I74" s="73"/>
      <c r="J74" s="73"/>
      <c r="K74" s="73"/>
      <c r="L74" s="73"/>
      <c r="M74" s="73"/>
      <c r="N74" s="73"/>
      <c r="O74" s="73"/>
      <c r="P74" s="73"/>
      <c r="Q74" s="87"/>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row>
    <row r="75" spans="4:51" ht="15" customHeight="1" x14ac:dyDescent="0.25">
      <c r="D75" s="73"/>
      <c r="E75" s="73"/>
      <c r="F75" s="73"/>
      <c r="G75" s="73"/>
      <c r="H75" s="73"/>
      <c r="I75" s="73"/>
      <c r="J75" s="73"/>
      <c r="K75" s="73"/>
      <c r="L75" s="73"/>
      <c r="M75" s="73"/>
      <c r="N75" s="73"/>
      <c r="O75" s="73"/>
      <c r="P75" s="73"/>
      <c r="Q75" s="87"/>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row>
    <row r="76" spans="4:51" ht="15" customHeight="1" x14ac:dyDescent="0.25">
      <c r="D76" s="73"/>
      <c r="E76" s="73"/>
      <c r="F76" s="73"/>
      <c r="G76" s="73"/>
      <c r="H76" s="73"/>
      <c r="I76" s="73"/>
      <c r="J76" s="73"/>
      <c r="K76" s="73"/>
      <c r="L76" s="73"/>
      <c r="M76" s="73"/>
      <c r="N76" s="73"/>
      <c r="O76" s="73"/>
      <c r="P76" s="73"/>
      <c r="Q76" s="87"/>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row>
    <row r="77" spans="4:51" ht="15" customHeight="1" x14ac:dyDescent="0.25">
      <c r="D77" s="73"/>
      <c r="E77" s="73"/>
      <c r="F77" s="73"/>
      <c r="G77" s="73"/>
      <c r="H77" s="73"/>
      <c r="I77" s="73"/>
      <c r="J77" s="73"/>
      <c r="K77" s="73"/>
      <c r="L77" s="73"/>
      <c r="M77" s="73"/>
      <c r="N77" s="73"/>
      <c r="O77" s="73"/>
      <c r="P77" s="73"/>
      <c r="Q77" s="87"/>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row>
    <row r="78" spans="4:51" ht="15" customHeight="1" x14ac:dyDescent="0.25">
      <c r="D78" s="73"/>
      <c r="E78" s="73"/>
      <c r="F78" s="73"/>
      <c r="G78" s="73"/>
      <c r="H78" s="73"/>
      <c r="I78" s="73"/>
      <c r="J78" s="73"/>
      <c r="K78" s="73"/>
      <c r="L78" s="73"/>
      <c r="M78" s="73"/>
      <c r="N78" s="73"/>
      <c r="O78" s="73"/>
      <c r="P78" s="73"/>
      <c r="Q78" s="87"/>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row>
    <row r="79" spans="4:51" ht="15" customHeight="1" x14ac:dyDescent="0.25">
      <c r="D79" s="73"/>
      <c r="E79" s="73"/>
      <c r="F79" s="73"/>
      <c r="G79" s="73"/>
      <c r="H79" s="73"/>
      <c r="I79" s="73"/>
      <c r="J79" s="73"/>
      <c r="K79" s="73"/>
      <c r="L79" s="73"/>
      <c r="M79" s="73"/>
      <c r="N79" s="73"/>
      <c r="O79" s="73"/>
      <c r="P79" s="73"/>
      <c r="Q79" s="87"/>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row>
    <row r="80" spans="4:51" ht="15" customHeight="1" x14ac:dyDescent="0.25">
      <c r="D80" s="73"/>
      <c r="E80" s="73"/>
      <c r="F80" s="73"/>
      <c r="G80" s="73"/>
      <c r="H80" s="73"/>
      <c r="I80" s="73"/>
      <c r="J80" s="73"/>
      <c r="K80" s="73"/>
      <c r="L80" s="73"/>
      <c r="M80" s="73"/>
      <c r="N80" s="73"/>
      <c r="O80" s="73"/>
      <c r="P80" s="73"/>
      <c r="Q80" s="87"/>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row>
    <row r="81" spans="4:51" ht="15" customHeight="1" x14ac:dyDescent="0.25">
      <c r="D81" s="73"/>
      <c r="E81" s="73"/>
      <c r="F81" s="73"/>
      <c r="G81" s="73"/>
      <c r="H81" s="73"/>
      <c r="I81" s="73"/>
      <c r="J81" s="73"/>
      <c r="K81" s="73"/>
      <c r="L81" s="73"/>
      <c r="M81" s="73"/>
      <c r="N81" s="73"/>
      <c r="O81" s="73"/>
      <c r="P81" s="73"/>
      <c r="Q81" s="87"/>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row>
    <row r="82" spans="4:51" ht="15" customHeight="1" x14ac:dyDescent="0.25">
      <c r="D82" s="73"/>
      <c r="E82" s="73"/>
      <c r="F82" s="73"/>
      <c r="G82" s="73"/>
      <c r="H82" s="73"/>
      <c r="I82" s="73"/>
      <c r="J82" s="73"/>
      <c r="K82" s="73"/>
      <c r="L82" s="73"/>
      <c r="M82" s="73"/>
      <c r="N82" s="73"/>
      <c r="O82" s="73"/>
      <c r="P82" s="73"/>
      <c r="Q82" s="87"/>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row>
    <row r="83" spans="4:51" ht="15" customHeight="1" x14ac:dyDescent="0.25">
      <c r="D83" s="73"/>
      <c r="E83" s="73"/>
      <c r="F83" s="73"/>
      <c r="G83" s="73"/>
      <c r="H83" s="73"/>
      <c r="I83" s="73"/>
      <c r="J83" s="73"/>
      <c r="K83" s="73"/>
      <c r="L83" s="73"/>
      <c r="M83" s="73"/>
      <c r="N83" s="73"/>
      <c r="O83" s="73"/>
      <c r="P83" s="73"/>
      <c r="Q83" s="87"/>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row>
    <row r="84" spans="4:51" ht="15" customHeight="1" x14ac:dyDescent="0.25">
      <c r="D84" s="73"/>
      <c r="E84" s="73"/>
      <c r="F84" s="73"/>
      <c r="G84" s="73"/>
      <c r="H84" s="73"/>
      <c r="I84" s="73"/>
      <c r="J84" s="73"/>
      <c r="K84" s="73"/>
      <c r="L84" s="73"/>
      <c r="M84" s="73"/>
      <c r="N84" s="73"/>
      <c r="O84" s="73"/>
      <c r="P84" s="73"/>
      <c r="Q84" s="87"/>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row>
    <row r="85" spans="4:51" ht="15" customHeight="1" x14ac:dyDescent="0.25">
      <c r="D85" s="73"/>
      <c r="E85" s="73"/>
      <c r="F85" s="73"/>
      <c r="G85" s="73"/>
      <c r="H85" s="73"/>
      <c r="I85" s="73"/>
      <c r="J85" s="73"/>
      <c r="K85" s="73"/>
      <c r="L85" s="73"/>
      <c r="M85" s="73"/>
      <c r="N85" s="73"/>
      <c r="O85" s="73"/>
      <c r="P85" s="73"/>
      <c r="Q85" s="87"/>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row>
    <row r="86" spans="4:51" ht="15" customHeight="1" x14ac:dyDescent="0.25">
      <c r="D86" s="73"/>
      <c r="E86" s="73"/>
      <c r="F86" s="73"/>
      <c r="G86" s="73"/>
      <c r="H86" s="73"/>
      <c r="I86" s="73"/>
      <c r="J86" s="73"/>
      <c r="K86" s="73"/>
      <c r="L86" s="73"/>
      <c r="M86" s="73"/>
      <c r="N86" s="73"/>
      <c r="O86" s="73"/>
      <c r="P86" s="73"/>
      <c r="Q86" s="87"/>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row>
    <row r="87" spans="4:51" ht="15" customHeight="1" x14ac:dyDescent="0.25">
      <c r="D87" s="73"/>
      <c r="E87" s="73"/>
      <c r="F87" s="73"/>
      <c r="G87" s="73"/>
      <c r="H87" s="73"/>
      <c r="I87" s="73"/>
      <c r="J87" s="73"/>
      <c r="K87" s="73"/>
      <c r="L87" s="73"/>
      <c r="M87" s="73"/>
      <c r="N87" s="73"/>
      <c r="O87" s="73"/>
      <c r="P87" s="73"/>
      <c r="Q87" s="87"/>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row>
    <row r="88" spans="4:51" ht="15" customHeight="1" x14ac:dyDescent="0.25">
      <c r="D88" s="73"/>
      <c r="E88" s="73"/>
      <c r="F88" s="73"/>
      <c r="G88" s="73"/>
      <c r="H88" s="73"/>
      <c r="I88" s="73"/>
      <c r="J88" s="73"/>
      <c r="K88" s="73"/>
      <c r="L88" s="73"/>
      <c r="M88" s="73"/>
      <c r="N88" s="73"/>
      <c r="O88" s="73"/>
      <c r="P88" s="73"/>
      <c r="Q88" s="87"/>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row>
    <row r="89" spans="4:51" ht="15" customHeight="1" x14ac:dyDescent="0.25">
      <c r="D89" s="73"/>
      <c r="E89" s="73"/>
      <c r="F89" s="73"/>
      <c r="G89" s="73"/>
      <c r="H89" s="73"/>
      <c r="I89" s="73"/>
      <c r="J89" s="73"/>
      <c r="K89" s="73"/>
      <c r="L89" s="73"/>
      <c r="M89" s="73"/>
      <c r="N89" s="73"/>
      <c r="O89" s="73"/>
      <c r="P89" s="73"/>
      <c r="Q89" s="87"/>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row>
    <row r="90" spans="4:51" ht="15" customHeight="1" x14ac:dyDescent="0.25">
      <c r="D90" s="73"/>
      <c r="E90" s="73"/>
      <c r="F90" s="73"/>
      <c r="G90" s="73"/>
      <c r="H90" s="73"/>
      <c r="I90" s="73"/>
      <c r="J90" s="73"/>
      <c r="K90" s="73"/>
      <c r="L90" s="73"/>
      <c r="M90" s="73"/>
      <c r="N90" s="73"/>
      <c r="O90" s="73"/>
      <c r="P90" s="73"/>
      <c r="Q90" s="87"/>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row>
    <row r="91" spans="4:51" ht="15" customHeight="1" x14ac:dyDescent="0.25">
      <c r="D91" s="73"/>
      <c r="E91" s="73"/>
      <c r="F91" s="73"/>
      <c r="G91" s="73"/>
      <c r="H91" s="73"/>
      <c r="I91" s="73"/>
      <c r="J91" s="73"/>
      <c r="K91" s="73"/>
      <c r="L91" s="73"/>
      <c r="M91" s="73"/>
      <c r="N91" s="73"/>
      <c r="O91" s="73"/>
      <c r="P91" s="73"/>
      <c r="Q91" s="87"/>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row>
    <row r="92" spans="4:51" ht="15" customHeight="1" x14ac:dyDescent="0.25">
      <c r="D92" s="73"/>
      <c r="E92" s="73"/>
      <c r="F92" s="73"/>
      <c r="G92" s="73"/>
      <c r="H92" s="73"/>
      <c r="I92" s="73"/>
      <c r="J92" s="73"/>
      <c r="K92" s="73"/>
      <c r="L92" s="73"/>
      <c r="M92" s="73"/>
      <c r="N92" s="73"/>
      <c r="O92" s="73"/>
      <c r="P92" s="73"/>
      <c r="Q92" s="87"/>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row>
    <row r="93" spans="4:51" ht="15" customHeight="1" x14ac:dyDescent="0.25">
      <c r="D93" s="73"/>
      <c r="E93" s="73"/>
      <c r="F93" s="73"/>
      <c r="G93" s="73"/>
      <c r="H93" s="73"/>
      <c r="I93" s="73"/>
      <c r="J93" s="73"/>
      <c r="K93" s="73"/>
      <c r="L93" s="73"/>
      <c r="M93" s="73"/>
      <c r="N93" s="73"/>
      <c r="O93" s="73"/>
      <c r="P93" s="73"/>
      <c r="Q93" s="87"/>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row>
    <row r="94" spans="4:51" ht="15" customHeight="1" x14ac:dyDescent="0.25">
      <c r="D94" s="73"/>
      <c r="E94" s="73"/>
      <c r="F94" s="73"/>
      <c r="G94" s="73"/>
      <c r="H94" s="73"/>
      <c r="I94" s="73"/>
      <c r="J94" s="73"/>
      <c r="K94" s="73"/>
      <c r="L94" s="73"/>
      <c r="M94" s="73"/>
      <c r="N94" s="73"/>
      <c r="O94" s="73"/>
      <c r="P94" s="73"/>
      <c r="Q94" s="87"/>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row>
    <row r="95" spans="4:51" ht="15" customHeight="1" x14ac:dyDescent="0.25">
      <c r="D95" s="73"/>
      <c r="E95" s="73"/>
      <c r="F95" s="73"/>
      <c r="G95" s="73"/>
      <c r="H95" s="73"/>
      <c r="I95" s="73"/>
      <c r="J95" s="73"/>
      <c r="K95" s="73"/>
      <c r="L95" s="73"/>
      <c r="M95" s="73"/>
      <c r="N95" s="73"/>
      <c r="O95" s="73"/>
      <c r="P95" s="73"/>
      <c r="Q95" s="87"/>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row>
    <row r="96" spans="4:51" ht="15" customHeight="1" x14ac:dyDescent="0.25">
      <c r="D96" s="73"/>
      <c r="E96" s="73"/>
      <c r="F96" s="73"/>
      <c r="G96" s="73"/>
      <c r="H96" s="73"/>
      <c r="I96" s="73"/>
      <c r="J96" s="73"/>
      <c r="K96" s="73"/>
      <c r="L96" s="73"/>
      <c r="M96" s="73"/>
      <c r="N96" s="73"/>
      <c r="O96" s="73"/>
      <c r="P96" s="73"/>
      <c r="Q96" s="87"/>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row>
    <row r="97" spans="4:51" ht="15" customHeight="1" x14ac:dyDescent="0.25">
      <c r="D97" s="73"/>
      <c r="E97" s="73"/>
      <c r="F97" s="73"/>
      <c r="G97" s="73"/>
      <c r="H97" s="73"/>
      <c r="I97" s="73"/>
      <c r="J97" s="73"/>
      <c r="K97" s="73"/>
      <c r="L97" s="73"/>
      <c r="M97" s="73"/>
      <c r="N97" s="73"/>
      <c r="O97" s="73"/>
      <c r="P97" s="73"/>
      <c r="Q97" s="87"/>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row>
    <row r="98" spans="4:51" ht="15" customHeight="1" x14ac:dyDescent="0.25">
      <c r="D98" s="73"/>
      <c r="E98" s="73"/>
      <c r="F98" s="73"/>
      <c r="G98" s="73"/>
      <c r="H98" s="73"/>
      <c r="I98" s="73"/>
      <c r="J98" s="73"/>
      <c r="K98" s="73"/>
      <c r="L98" s="73"/>
      <c r="M98" s="73"/>
      <c r="N98" s="73"/>
      <c r="O98" s="73"/>
      <c r="P98" s="73"/>
      <c r="Q98" s="87"/>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row>
    <row r="99" spans="4:51" ht="15" customHeight="1" x14ac:dyDescent="0.25">
      <c r="D99" s="73"/>
      <c r="E99" s="73"/>
      <c r="F99" s="73"/>
      <c r="G99" s="73"/>
      <c r="H99" s="73"/>
      <c r="I99" s="73"/>
      <c r="J99" s="73"/>
      <c r="K99" s="73"/>
      <c r="L99" s="73"/>
      <c r="M99" s="73"/>
      <c r="N99" s="73"/>
      <c r="O99" s="73"/>
      <c r="P99" s="73"/>
      <c r="Q99" s="87"/>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row>
    <row r="100" spans="4:51" ht="15" customHeight="1" x14ac:dyDescent="0.25">
      <c r="D100" s="73"/>
      <c r="E100" s="73"/>
      <c r="F100" s="73"/>
      <c r="G100" s="73"/>
      <c r="H100" s="73"/>
      <c r="I100" s="73"/>
      <c r="J100" s="73"/>
      <c r="K100" s="73"/>
      <c r="L100" s="73"/>
      <c r="M100" s="73"/>
      <c r="N100" s="73"/>
      <c r="O100" s="73"/>
      <c r="P100" s="73"/>
      <c r="Q100" s="87"/>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row>
    <row r="101" spans="4:51" ht="15" customHeight="1" x14ac:dyDescent="0.25">
      <c r="D101" s="73"/>
      <c r="E101" s="73"/>
      <c r="F101" s="73"/>
      <c r="G101" s="73"/>
      <c r="H101" s="73"/>
      <c r="I101" s="73"/>
      <c r="J101" s="73"/>
      <c r="K101" s="73"/>
      <c r="L101" s="73"/>
      <c r="M101" s="73"/>
      <c r="N101" s="73"/>
      <c r="O101" s="73"/>
      <c r="P101" s="73"/>
      <c r="Q101" s="87"/>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row>
    <row r="102" spans="4:51" ht="15" customHeight="1" x14ac:dyDescent="0.25">
      <c r="D102" s="73"/>
      <c r="E102" s="73"/>
      <c r="F102" s="73"/>
      <c r="G102" s="73"/>
      <c r="H102" s="73"/>
      <c r="I102" s="73"/>
      <c r="J102" s="73"/>
      <c r="K102" s="73"/>
      <c r="L102" s="73"/>
      <c r="M102" s="73"/>
      <c r="N102" s="73"/>
      <c r="O102" s="73"/>
      <c r="P102" s="73"/>
      <c r="Q102" s="87"/>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row>
    <row r="103" spans="4:51" ht="15" customHeight="1" x14ac:dyDescent="0.25">
      <c r="D103" s="73"/>
      <c r="E103" s="73"/>
      <c r="F103" s="73"/>
      <c r="G103" s="73"/>
      <c r="H103" s="73"/>
      <c r="I103" s="73"/>
      <c r="J103" s="73"/>
      <c r="K103" s="73"/>
      <c r="L103" s="73"/>
      <c r="M103" s="73"/>
      <c r="N103" s="73"/>
      <c r="O103" s="73"/>
      <c r="P103" s="73"/>
      <c r="Q103" s="87"/>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row>
    <row r="104" spans="4:51" ht="15" customHeight="1" x14ac:dyDescent="0.25">
      <c r="D104" s="73"/>
      <c r="E104" s="73"/>
      <c r="F104" s="73"/>
      <c r="G104" s="73"/>
      <c r="H104" s="73"/>
      <c r="I104" s="73"/>
      <c r="J104" s="73"/>
      <c r="K104" s="73"/>
      <c r="L104" s="73"/>
      <c r="M104" s="73"/>
      <c r="N104" s="73"/>
      <c r="O104" s="73"/>
      <c r="P104" s="73"/>
      <c r="Q104" s="87"/>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row>
    <row r="105" spans="4:51" ht="15" customHeight="1" x14ac:dyDescent="0.25">
      <c r="D105" s="73"/>
      <c r="E105" s="73"/>
      <c r="F105" s="73"/>
      <c r="G105" s="73"/>
      <c r="H105" s="73"/>
      <c r="I105" s="73"/>
      <c r="J105" s="73"/>
      <c r="K105" s="73"/>
      <c r="L105" s="73"/>
      <c r="M105" s="73"/>
      <c r="N105" s="73"/>
      <c r="O105" s="73"/>
      <c r="P105" s="73"/>
      <c r="Q105" s="87"/>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row>
    <row r="106" spans="4:51" ht="15" customHeight="1" x14ac:dyDescent="0.25">
      <c r="D106" s="73"/>
      <c r="E106" s="73"/>
      <c r="F106" s="73"/>
      <c r="G106" s="73"/>
      <c r="H106" s="73"/>
      <c r="I106" s="73"/>
      <c r="J106" s="73"/>
      <c r="K106" s="73"/>
      <c r="L106" s="73"/>
      <c r="M106" s="73"/>
      <c r="N106" s="73"/>
      <c r="O106" s="73"/>
      <c r="P106" s="73"/>
      <c r="Q106" s="87"/>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row>
    <row r="107" spans="4:51" ht="15" customHeight="1" x14ac:dyDescent="0.25">
      <c r="D107" s="73"/>
      <c r="E107" s="73"/>
      <c r="F107" s="73"/>
      <c r="G107" s="73"/>
      <c r="H107" s="73"/>
      <c r="I107" s="73"/>
      <c r="J107" s="73"/>
      <c r="K107" s="73"/>
      <c r="L107" s="73"/>
      <c r="M107" s="73"/>
      <c r="N107" s="73"/>
      <c r="O107" s="73"/>
      <c r="P107" s="73"/>
      <c r="Q107" s="87"/>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row>
    <row r="108" spans="4:51" ht="15" customHeight="1" x14ac:dyDescent="0.25">
      <c r="D108" s="73"/>
      <c r="E108" s="73"/>
      <c r="F108" s="73"/>
      <c r="G108" s="73"/>
      <c r="H108" s="73"/>
      <c r="I108" s="73"/>
      <c r="J108" s="73"/>
      <c r="K108" s="73"/>
      <c r="L108" s="73"/>
      <c r="M108" s="73"/>
      <c r="N108" s="73"/>
      <c r="O108" s="73"/>
      <c r="P108" s="73"/>
      <c r="Q108" s="87"/>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row>
    <row r="109" spans="4:51" ht="15" customHeight="1" x14ac:dyDescent="0.25">
      <c r="D109" s="73"/>
      <c r="E109" s="73"/>
      <c r="F109" s="73"/>
      <c r="G109" s="73"/>
      <c r="H109" s="73"/>
      <c r="I109" s="73"/>
      <c r="J109" s="73"/>
      <c r="K109" s="73"/>
      <c r="L109" s="73"/>
      <c r="M109" s="73"/>
      <c r="N109" s="73"/>
      <c r="O109" s="73"/>
      <c r="P109" s="73"/>
      <c r="Q109" s="87"/>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row>
    <row r="110" spans="4:51" ht="15" customHeight="1" x14ac:dyDescent="0.25">
      <c r="D110" s="73"/>
      <c r="E110" s="73"/>
      <c r="F110" s="73"/>
      <c r="G110" s="73"/>
      <c r="H110" s="73"/>
      <c r="I110" s="73"/>
      <c r="J110" s="73"/>
      <c r="K110" s="73"/>
      <c r="L110" s="73"/>
      <c r="M110" s="73"/>
      <c r="N110" s="73"/>
      <c r="O110" s="73"/>
      <c r="P110" s="73"/>
      <c r="Q110" s="87"/>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row>
    <row r="111" spans="4:51" ht="15" customHeight="1" x14ac:dyDescent="0.25">
      <c r="D111" s="73"/>
      <c r="E111" s="73"/>
      <c r="F111" s="73"/>
      <c r="G111" s="73"/>
      <c r="H111" s="73"/>
      <c r="I111" s="73"/>
      <c r="J111" s="73"/>
      <c r="K111" s="73"/>
      <c r="L111" s="73"/>
      <c r="M111" s="73"/>
      <c r="N111" s="73"/>
      <c r="O111" s="73"/>
      <c r="P111" s="73"/>
      <c r="Q111" s="87"/>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row>
    <row r="112" spans="4:51" ht="15" customHeight="1" x14ac:dyDescent="0.25">
      <c r="D112" s="73"/>
      <c r="E112" s="73"/>
      <c r="F112" s="73"/>
      <c r="G112" s="73"/>
      <c r="H112" s="73"/>
      <c r="I112" s="73"/>
      <c r="J112" s="73"/>
      <c r="K112" s="73"/>
      <c r="L112" s="73"/>
      <c r="M112" s="73"/>
      <c r="N112" s="73"/>
      <c r="O112" s="73"/>
      <c r="P112" s="73"/>
      <c r="Q112" s="87"/>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row>
    <row r="113" spans="4:51" ht="15" customHeight="1" x14ac:dyDescent="0.25">
      <c r="D113" s="73"/>
      <c r="E113" s="73"/>
      <c r="F113" s="73"/>
      <c r="G113" s="73"/>
      <c r="H113" s="73"/>
      <c r="I113" s="73"/>
      <c r="J113" s="73"/>
      <c r="K113" s="73"/>
      <c r="L113" s="73"/>
      <c r="M113" s="73"/>
      <c r="N113" s="73"/>
      <c r="O113" s="73"/>
      <c r="P113" s="73"/>
      <c r="Q113" s="87"/>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row>
    <row r="114" spans="4:51" ht="15" customHeight="1" x14ac:dyDescent="0.25">
      <c r="D114" s="73"/>
      <c r="E114" s="73"/>
      <c r="F114" s="73"/>
      <c r="G114" s="73"/>
      <c r="H114" s="73"/>
      <c r="I114" s="73"/>
      <c r="J114" s="73"/>
      <c r="K114" s="73"/>
      <c r="L114" s="73"/>
      <c r="M114" s="73"/>
      <c r="N114" s="73"/>
      <c r="O114" s="73"/>
      <c r="P114" s="73"/>
      <c r="Q114" s="87"/>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row>
    <row r="115" spans="4:51" ht="15" customHeight="1" x14ac:dyDescent="0.25">
      <c r="D115" s="73"/>
      <c r="E115" s="73"/>
      <c r="F115" s="73"/>
      <c r="G115" s="73"/>
      <c r="H115" s="73"/>
      <c r="I115" s="73"/>
      <c r="J115" s="73"/>
      <c r="K115" s="73"/>
      <c r="L115" s="73"/>
      <c r="M115" s="73"/>
      <c r="N115" s="73"/>
      <c r="O115" s="73"/>
      <c r="P115" s="73"/>
      <c r="Q115" s="87"/>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row>
    <row r="116" spans="4:51" ht="15" customHeight="1" x14ac:dyDescent="0.25">
      <c r="D116" s="73"/>
      <c r="E116" s="73"/>
      <c r="F116" s="73"/>
      <c r="G116" s="73"/>
      <c r="H116" s="73"/>
      <c r="I116" s="73"/>
      <c r="J116" s="73"/>
      <c r="K116" s="73"/>
      <c r="L116" s="73"/>
      <c r="M116" s="73"/>
      <c r="N116" s="73"/>
      <c r="O116" s="73"/>
      <c r="P116" s="73"/>
      <c r="Q116" s="87"/>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row>
    <row r="117" spans="4:51" ht="15" customHeight="1" x14ac:dyDescent="0.25">
      <c r="D117" s="73"/>
      <c r="E117" s="73"/>
      <c r="F117" s="73"/>
      <c r="G117" s="73"/>
      <c r="H117" s="73"/>
      <c r="I117" s="73"/>
      <c r="J117" s="73"/>
      <c r="K117" s="73"/>
      <c r="L117" s="73"/>
      <c r="M117" s="73"/>
      <c r="N117" s="73"/>
      <c r="O117" s="73"/>
      <c r="P117" s="73"/>
      <c r="Q117" s="87"/>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row>
    <row r="118" spans="4:51" ht="15" customHeight="1" x14ac:dyDescent="0.25">
      <c r="D118" s="73"/>
      <c r="E118" s="73"/>
      <c r="F118" s="73"/>
      <c r="G118" s="73"/>
      <c r="H118" s="73"/>
      <c r="I118" s="73"/>
      <c r="J118" s="73"/>
      <c r="K118" s="73"/>
      <c r="L118" s="73"/>
      <c r="M118" s="73"/>
      <c r="N118" s="73"/>
      <c r="O118" s="73"/>
      <c r="P118" s="73"/>
      <c r="Q118" s="87"/>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row>
    <row r="119" spans="4:51" ht="15" customHeight="1" x14ac:dyDescent="0.25">
      <c r="D119" s="73"/>
      <c r="E119" s="73"/>
      <c r="F119" s="73"/>
      <c r="G119" s="73"/>
      <c r="H119" s="73"/>
      <c r="I119" s="73"/>
      <c r="J119" s="73"/>
      <c r="K119" s="73"/>
      <c r="L119" s="73"/>
      <c r="M119" s="73"/>
      <c r="N119" s="73"/>
      <c r="O119" s="73"/>
      <c r="P119" s="73"/>
      <c r="Q119" s="87"/>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row>
    <row r="120" spans="4:51" ht="15" customHeight="1" x14ac:dyDescent="0.25">
      <c r="D120" s="73"/>
      <c r="E120" s="73"/>
      <c r="F120" s="73"/>
      <c r="G120" s="73"/>
      <c r="H120" s="73"/>
      <c r="I120" s="73"/>
      <c r="J120" s="73"/>
      <c r="K120" s="73"/>
      <c r="L120" s="73"/>
      <c r="M120" s="73"/>
      <c r="N120" s="73"/>
      <c r="O120" s="73"/>
      <c r="P120" s="73"/>
      <c r="Q120" s="87"/>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row>
    <row r="121" spans="4:51" ht="15" customHeight="1" x14ac:dyDescent="0.25">
      <c r="D121" s="73"/>
      <c r="E121" s="73"/>
      <c r="F121" s="73"/>
      <c r="G121" s="73"/>
      <c r="H121" s="73"/>
      <c r="I121" s="73"/>
      <c r="J121" s="73"/>
      <c r="K121" s="73"/>
      <c r="L121" s="73"/>
      <c r="M121" s="73"/>
      <c r="N121" s="73"/>
      <c r="O121" s="73"/>
      <c r="P121" s="73"/>
      <c r="Q121" s="87"/>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row>
    <row r="122" spans="4:51" ht="15" customHeight="1" x14ac:dyDescent="0.25">
      <c r="D122" s="73"/>
      <c r="E122" s="73"/>
      <c r="F122" s="73"/>
      <c r="G122" s="73"/>
      <c r="H122" s="73"/>
      <c r="I122" s="73"/>
      <c r="J122" s="73"/>
      <c r="K122" s="73"/>
      <c r="L122" s="73"/>
      <c r="M122" s="73"/>
      <c r="N122" s="73"/>
      <c r="O122" s="73"/>
      <c r="P122" s="73"/>
      <c r="Q122" s="87"/>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row>
    <row r="123" spans="4:51" ht="15" customHeight="1" x14ac:dyDescent="0.25">
      <c r="D123" s="73"/>
      <c r="E123" s="73"/>
      <c r="F123" s="73"/>
      <c r="G123" s="73"/>
      <c r="H123" s="73"/>
      <c r="I123" s="73"/>
      <c r="J123" s="73"/>
      <c r="K123" s="73"/>
      <c r="L123" s="73"/>
      <c r="M123" s="73"/>
      <c r="N123" s="73"/>
      <c r="O123" s="73"/>
      <c r="P123" s="73"/>
      <c r="Q123" s="87"/>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row>
    <row r="124" spans="4:51" ht="15" customHeight="1" x14ac:dyDescent="0.25">
      <c r="D124" s="73"/>
      <c r="E124" s="73"/>
      <c r="F124" s="73"/>
      <c r="G124" s="73"/>
      <c r="H124" s="73"/>
      <c r="I124" s="73"/>
      <c r="J124" s="73"/>
      <c r="K124" s="73"/>
      <c r="L124" s="73"/>
      <c r="M124" s="73"/>
      <c r="N124" s="73"/>
      <c r="O124" s="73"/>
      <c r="P124" s="73"/>
      <c r="Q124" s="87"/>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row>
    <row r="125" spans="4:51" ht="15" customHeight="1" x14ac:dyDescent="0.25">
      <c r="D125" s="73"/>
      <c r="E125" s="73"/>
      <c r="F125" s="73"/>
      <c r="G125" s="73"/>
      <c r="H125" s="73"/>
      <c r="I125" s="73"/>
      <c r="J125" s="73"/>
      <c r="K125" s="73"/>
      <c r="L125" s="73"/>
      <c r="M125" s="73"/>
      <c r="N125" s="73"/>
      <c r="O125" s="73"/>
      <c r="P125" s="73"/>
      <c r="Q125" s="87"/>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row>
    <row r="126" spans="4:51" ht="15" customHeight="1" x14ac:dyDescent="0.25">
      <c r="D126" s="73"/>
      <c r="E126" s="73"/>
      <c r="F126" s="73"/>
      <c r="G126" s="73"/>
      <c r="H126" s="73"/>
      <c r="I126" s="73"/>
      <c r="J126" s="73"/>
      <c r="K126" s="73"/>
      <c r="L126" s="73"/>
      <c r="M126" s="73"/>
      <c r="N126" s="73"/>
      <c r="O126" s="73"/>
      <c r="P126" s="73"/>
      <c r="Q126" s="87"/>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row>
    <row r="127" spans="4:51" ht="15" customHeight="1" x14ac:dyDescent="0.25">
      <c r="D127" s="73"/>
      <c r="E127" s="73"/>
      <c r="F127" s="73"/>
      <c r="G127" s="73"/>
      <c r="H127" s="73"/>
      <c r="I127" s="73"/>
      <c r="J127" s="73"/>
      <c r="K127" s="73"/>
      <c r="L127" s="73"/>
      <c r="M127" s="73"/>
      <c r="N127" s="73"/>
      <c r="O127" s="73"/>
      <c r="P127" s="73"/>
      <c r="Q127" s="87"/>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row>
    <row r="128" spans="4:51" ht="15" customHeight="1" x14ac:dyDescent="0.25">
      <c r="D128" s="73"/>
      <c r="E128" s="73"/>
      <c r="F128" s="73"/>
      <c r="G128" s="73"/>
      <c r="H128" s="73"/>
      <c r="I128" s="73"/>
      <c r="J128" s="73"/>
      <c r="K128" s="73"/>
      <c r="L128" s="73"/>
      <c r="M128" s="73"/>
      <c r="N128" s="73"/>
      <c r="O128" s="73"/>
      <c r="P128" s="73"/>
      <c r="Q128" s="87"/>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row>
    <row r="129" spans="4:51" ht="15" customHeight="1" x14ac:dyDescent="0.25">
      <c r="D129" s="73"/>
      <c r="E129" s="73"/>
      <c r="F129" s="73"/>
      <c r="G129" s="73"/>
      <c r="H129" s="73"/>
      <c r="I129" s="73"/>
      <c r="J129" s="73"/>
      <c r="K129" s="73"/>
      <c r="L129" s="73"/>
      <c r="M129" s="73"/>
      <c r="N129" s="73"/>
      <c r="O129" s="73"/>
      <c r="P129" s="73"/>
      <c r="Q129" s="87"/>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row>
    <row r="130" spans="4:51" ht="15" customHeight="1" x14ac:dyDescent="0.25">
      <c r="D130" s="73"/>
      <c r="E130" s="73"/>
      <c r="F130" s="73"/>
      <c r="G130" s="73"/>
      <c r="H130" s="73"/>
      <c r="I130" s="73"/>
      <c r="J130" s="73"/>
      <c r="K130" s="73"/>
      <c r="L130" s="73"/>
      <c r="M130" s="73"/>
      <c r="N130" s="73"/>
      <c r="O130" s="73"/>
      <c r="P130" s="73"/>
      <c r="Q130" s="87"/>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row>
    <row r="131" spans="4:51" ht="15" customHeight="1" x14ac:dyDescent="0.25">
      <c r="D131" s="73"/>
      <c r="E131" s="73"/>
      <c r="F131" s="73"/>
      <c r="G131" s="73"/>
      <c r="H131" s="73"/>
      <c r="I131" s="73"/>
      <c r="J131" s="73"/>
      <c r="K131" s="73"/>
      <c r="L131" s="73"/>
      <c r="M131" s="73"/>
      <c r="N131" s="73"/>
      <c r="O131" s="73"/>
      <c r="P131" s="73"/>
      <c r="Q131" s="87"/>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row>
    <row r="132" spans="4:51" ht="15" customHeight="1" x14ac:dyDescent="0.25">
      <c r="D132" s="73"/>
      <c r="E132" s="73"/>
      <c r="F132" s="73"/>
      <c r="G132" s="73"/>
      <c r="H132" s="73"/>
      <c r="I132" s="73"/>
      <c r="J132" s="73"/>
      <c r="K132" s="73"/>
      <c r="L132" s="73"/>
      <c r="M132" s="73"/>
      <c r="N132" s="73"/>
      <c r="O132" s="73"/>
      <c r="P132" s="73"/>
      <c r="Q132" s="87"/>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row>
    <row r="133" spans="4:51" ht="15" customHeight="1" x14ac:dyDescent="0.25">
      <c r="D133" s="73"/>
      <c r="E133" s="73"/>
      <c r="F133" s="73"/>
      <c r="G133" s="73"/>
      <c r="H133" s="73"/>
      <c r="I133" s="73"/>
      <c r="J133" s="73"/>
      <c r="K133" s="73"/>
      <c r="L133" s="73"/>
      <c r="M133" s="73"/>
      <c r="N133" s="73"/>
      <c r="O133" s="73"/>
      <c r="P133" s="73"/>
      <c r="Q133" s="87"/>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row>
    <row r="134" spans="4:51" ht="15" customHeight="1" x14ac:dyDescent="0.25">
      <c r="D134" s="73"/>
      <c r="E134" s="73"/>
      <c r="F134" s="73"/>
      <c r="G134" s="73"/>
      <c r="H134" s="73"/>
      <c r="I134" s="73"/>
      <c r="J134" s="73"/>
      <c r="K134" s="73"/>
      <c r="L134" s="73"/>
      <c r="M134" s="73"/>
      <c r="N134" s="73"/>
      <c r="O134" s="73"/>
      <c r="P134" s="73"/>
      <c r="Q134" s="87"/>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row>
    <row r="135" spans="4:51" ht="15" customHeight="1" x14ac:dyDescent="0.25">
      <c r="D135" s="73"/>
      <c r="E135" s="73"/>
      <c r="F135" s="73"/>
      <c r="G135" s="73"/>
      <c r="H135" s="73"/>
      <c r="I135" s="73"/>
      <c r="J135" s="73"/>
      <c r="K135" s="73"/>
      <c r="L135" s="73"/>
      <c r="M135" s="73"/>
      <c r="N135" s="73"/>
      <c r="O135" s="73"/>
      <c r="P135" s="73"/>
      <c r="Q135" s="87"/>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row>
    <row r="136" spans="4:51" ht="15" customHeight="1" x14ac:dyDescent="0.25">
      <c r="D136" s="73"/>
      <c r="E136" s="73"/>
      <c r="F136" s="73"/>
      <c r="G136" s="73"/>
      <c r="H136" s="73"/>
      <c r="I136" s="73"/>
      <c r="J136" s="73"/>
      <c r="K136" s="73"/>
      <c r="L136" s="73"/>
      <c r="M136" s="73"/>
      <c r="N136" s="73"/>
      <c r="O136" s="73"/>
      <c r="P136" s="73"/>
      <c r="Q136" s="87"/>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row>
    <row r="137" spans="4:51" ht="15" customHeight="1" x14ac:dyDescent="0.25">
      <c r="D137" s="73"/>
      <c r="E137" s="73"/>
      <c r="F137" s="73"/>
      <c r="G137" s="73"/>
      <c r="H137" s="73"/>
      <c r="I137" s="73"/>
      <c r="J137" s="73"/>
      <c r="K137" s="73"/>
      <c r="L137" s="73"/>
      <c r="M137" s="73"/>
      <c r="N137" s="73"/>
      <c r="O137" s="73"/>
      <c r="P137" s="73"/>
      <c r="Q137" s="87"/>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row>
    <row r="138" spans="4:51" ht="15" customHeight="1" x14ac:dyDescent="0.25">
      <c r="D138" s="73"/>
      <c r="E138" s="73"/>
      <c r="F138" s="73"/>
      <c r="G138" s="73"/>
      <c r="H138" s="73"/>
      <c r="I138" s="73"/>
      <c r="J138" s="73"/>
      <c r="K138" s="73"/>
      <c r="L138" s="73"/>
      <c r="M138" s="73"/>
      <c r="N138" s="73"/>
      <c r="O138" s="73"/>
      <c r="P138" s="73"/>
      <c r="Q138" s="87"/>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row>
    <row r="139" spans="4:51" ht="15" customHeight="1" x14ac:dyDescent="0.25">
      <c r="D139" s="73"/>
      <c r="E139" s="73"/>
      <c r="F139" s="73"/>
      <c r="G139" s="73"/>
      <c r="H139" s="73"/>
      <c r="I139" s="73"/>
      <c r="J139" s="73"/>
      <c r="K139" s="73"/>
      <c r="L139" s="73"/>
      <c r="M139" s="73"/>
      <c r="N139" s="73"/>
      <c r="O139" s="73"/>
      <c r="P139" s="73"/>
      <c r="Q139" s="87"/>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row>
    <row r="140" spans="4:51" ht="15" customHeight="1" x14ac:dyDescent="0.25">
      <c r="D140" s="73"/>
      <c r="E140" s="73"/>
      <c r="F140" s="73"/>
      <c r="G140" s="73"/>
      <c r="H140" s="73"/>
      <c r="I140" s="73"/>
      <c r="J140" s="73"/>
      <c r="K140" s="73"/>
      <c r="L140" s="73"/>
      <c r="M140" s="73"/>
      <c r="N140" s="73"/>
      <c r="O140" s="73"/>
      <c r="P140" s="73"/>
      <c r="Q140" s="87"/>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row>
    <row r="141" spans="4:51" ht="15" customHeight="1" x14ac:dyDescent="0.25">
      <c r="D141" s="73"/>
      <c r="E141" s="73"/>
      <c r="F141" s="73"/>
      <c r="G141" s="73"/>
      <c r="H141" s="73"/>
      <c r="I141" s="73"/>
      <c r="J141" s="73"/>
      <c r="K141" s="73"/>
      <c r="L141" s="73"/>
      <c r="M141" s="73"/>
      <c r="N141" s="73"/>
      <c r="O141" s="73"/>
      <c r="P141" s="73"/>
      <c r="Q141" s="87"/>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row>
    <row r="142" spans="4:51" ht="15" customHeight="1" x14ac:dyDescent="0.25">
      <c r="D142" s="73"/>
      <c r="E142" s="73"/>
      <c r="F142" s="73"/>
      <c r="G142" s="73"/>
      <c r="H142" s="73"/>
      <c r="I142" s="73"/>
      <c r="J142" s="73"/>
      <c r="K142" s="73"/>
      <c r="L142" s="73"/>
      <c r="M142" s="73"/>
      <c r="N142" s="73"/>
      <c r="O142" s="73"/>
      <c r="P142" s="73"/>
      <c r="Q142" s="87"/>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row>
    <row r="143" spans="4:51" ht="15" customHeight="1" x14ac:dyDescent="0.25">
      <c r="D143" s="73"/>
      <c r="E143" s="73"/>
      <c r="F143" s="73"/>
      <c r="G143" s="73"/>
      <c r="H143" s="73"/>
      <c r="I143" s="73"/>
      <c r="J143" s="73"/>
      <c r="K143" s="73"/>
      <c r="L143" s="73"/>
      <c r="M143" s="73"/>
      <c r="N143" s="73"/>
      <c r="O143" s="73"/>
      <c r="P143" s="73"/>
      <c r="Q143" s="87"/>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row>
    <row r="144" spans="4:51" ht="15" customHeight="1" x14ac:dyDescent="0.25">
      <c r="D144" s="73"/>
      <c r="E144" s="73"/>
      <c r="F144" s="73"/>
      <c r="G144" s="73"/>
      <c r="H144" s="73"/>
      <c r="I144" s="73"/>
      <c r="J144" s="73"/>
      <c r="K144" s="73"/>
      <c r="L144" s="73"/>
      <c r="M144" s="73"/>
      <c r="N144" s="73"/>
      <c r="O144" s="73"/>
      <c r="P144" s="73"/>
      <c r="Q144" s="87"/>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row>
    <row r="145" spans="4:51" ht="15" customHeight="1" x14ac:dyDescent="0.25">
      <c r="D145" s="73"/>
      <c r="E145" s="73"/>
      <c r="F145" s="73"/>
      <c r="G145" s="73"/>
      <c r="H145" s="73"/>
      <c r="I145" s="73"/>
      <c r="J145" s="73"/>
      <c r="K145" s="73"/>
      <c r="L145" s="73"/>
      <c r="M145" s="73"/>
      <c r="N145" s="73"/>
      <c r="O145" s="73"/>
      <c r="P145" s="73"/>
      <c r="Q145" s="87"/>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row>
    <row r="146" spans="4:51" ht="15" customHeight="1" x14ac:dyDescent="0.25">
      <c r="D146" s="73"/>
      <c r="E146" s="73"/>
      <c r="F146" s="73"/>
      <c r="G146" s="73"/>
      <c r="H146" s="73"/>
      <c r="I146" s="73"/>
      <c r="J146" s="73"/>
      <c r="K146" s="73"/>
      <c r="L146" s="73"/>
      <c r="M146" s="73"/>
      <c r="N146" s="73"/>
      <c r="O146" s="73"/>
      <c r="P146" s="73"/>
      <c r="Q146" s="87"/>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row>
    <row r="147" spans="4:51" ht="15" customHeight="1" x14ac:dyDescent="0.25">
      <c r="D147" s="73"/>
      <c r="E147" s="73"/>
      <c r="F147" s="73"/>
      <c r="G147" s="73"/>
      <c r="H147" s="73"/>
      <c r="I147" s="73"/>
      <c r="J147" s="73"/>
      <c r="K147" s="73"/>
      <c r="L147" s="73"/>
      <c r="M147" s="73"/>
      <c r="N147" s="73"/>
      <c r="O147" s="73"/>
      <c r="P147" s="73"/>
      <c r="Q147" s="87"/>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row>
    <row r="148" spans="4:51" ht="15" customHeight="1" x14ac:dyDescent="0.25">
      <c r="D148" s="73"/>
      <c r="E148" s="73"/>
      <c r="F148" s="73"/>
      <c r="G148" s="73"/>
      <c r="H148" s="73"/>
      <c r="I148" s="73"/>
      <c r="J148" s="73"/>
      <c r="K148" s="73"/>
      <c r="L148" s="73"/>
      <c r="M148" s="73"/>
      <c r="N148" s="73"/>
      <c r="O148" s="73"/>
      <c r="P148" s="73"/>
      <c r="Q148" s="87"/>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row>
    <row r="149" spans="4:51" ht="15" customHeight="1" x14ac:dyDescent="0.25">
      <c r="D149" s="73"/>
      <c r="E149" s="73"/>
      <c r="F149" s="73"/>
      <c r="G149" s="73"/>
      <c r="H149" s="73"/>
      <c r="I149" s="73"/>
      <c r="J149" s="73"/>
      <c r="K149" s="73"/>
      <c r="L149" s="73"/>
      <c r="M149" s="73"/>
      <c r="N149" s="73"/>
      <c r="O149" s="73"/>
      <c r="P149" s="73"/>
      <c r="Q149" s="87"/>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row>
    <row r="150" spans="4:51" ht="15" customHeight="1" x14ac:dyDescent="0.25">
      <c r="D150" s="73"/>
      <c r="E150" s="73"/>
      <c r="F150" s="73"/>
      <c r="G150" s="73"/>
      <c r="H150" s="73"/>
      <c r="I150" s="73"/>
      <c r="J150" s="73"/>
      <c r="K150" s="73"/>
      <c r="L150" s="73"/>
      <c r="M150" s="73"/>
      <c r="N150" s="73"/>
      <c r="O150" s="73"/>
      <c r="P150" s="73"/>
      <c r="Q150" s="87"/>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row>
    <row r="151" spans="4:51" ht="15" customHeight="1" x14ac:dyDescent="0.25">
      <c r="D151" s="73"/>
      <c r="E151" s="73"/>
      <c r="F151" s="73"/>
      <c r="G151" s="73"/>
      <c r="H151" s="73"/>
      <c r="I151" s="73"/>
      <c r="J151" s="73"/>
      <c r="K151" s="73"/>
      <c r="L151" s="73"/>
      <c r="M151" s="73"/>
      <c r="N151" s="73"/>
      <c r="O151" s="73"/>
      <c r="P151" s="73"/>
      <c r="Q151" s="87"/>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row>
    <row r="152" spans="4:51" ht="15" customHeight="1" x14ac:dyDescent="0.25">
      <c r="D152" s="73"/>
      <c r="E152" s="73"/>
      <c r="F152" s="73"/>
      <c r="G152" s="73"/>
      <c r="H152" s="73"/>
      <c r="I152" s="73"/>
      <c r="J152" s="73"/>
      <c r="K152" s="73"/>
      <c r="L152" s="73"/>
      <c r="M152" s="73"/>
      <c r="N152" s="73"/>
      <c r="O152" s="73"/>
      <c r="P152" s="73"/>
      <c r="Q152" s="87"/>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row>
    <row r="153" spans="4:51" ht="15" customHeight="1" x14ac:dyDescent="0.25">
      <c r="D153" s="73"/>
      <c r="E153" s="73"/>
      <c r="F153" s="73"/>
      <c r="G153" s="73"/>
      <c r="H153" s="73"/>
      <c r="I153" s="73"/>
      <c r="J153" s="73"/>
      <c r="K153" s="73"/>
      <c r="L153" s="73"/>
      <c r="M153" s="73"/>
      <c r="N153" s="73"/>
      <c r="O153" s="73"/>
      <c r="P153" s="73"/>
      <c r="Q153" s="87"/>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row>
    <row r="154" spans="4:51" ht="15" customHeight="1" x14ac:dyDescent="0.25">
      <c r="D154" s="73"/>
      <c r="E154" s="73"/>
      <c r="F154" s="73"/>
      <c r="G154" s="73"/>
      <c r="H154" s="73"/>
      <c r="I154" s="73"/>
      <c r="J154" s="73"/>
      <c r="K154" s="73"/>
      <c r="L154" s="73"/>
      <c r="M154" s="73"/>
      <c r="N154" s="73"/>
      <c r="O154" s="73"/>
      <c r="P154" s="73"/>
      <c r="Q154" s="87"/>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row>
    <row r="155" spans="4:51" ht="15" customHeight="1" x14ac:dyDescent="0.25">
      <c r="D155" s="73"/>
      <c r="E155" s="73"/>
      <c r="F155" s="73"/>
      <c r="G155" s="73"/>
      <c r="H155" s="73"/>
      <c r="I155" s="73"/>
      <c r="J155" s="73"/>
      <c r="K155" s="73"/>
      <c r="L155" s="73"/>
      <c r="M155" s="73"/>
      <c r="N155" s="73"/>
      <c r="O155" s="73"/>
      <c r="P155" s="73"/>
      <c r="Q155" s="87"/>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row>
    <row r="156" spans="4:51" ht="15" customHeight="1" x14ac:dyDescent="0.25">
      <c r="D156" s="73"/>
      <c r="E156" s="73"/>
      <c r="F156" s="73"/>
      <c r="G156" s="73"/>
      <c r="H156" s="73"/>
      <c r="I156" s="73"/>
      <c r="J156" s="73"/>
      <c r="K156" s="73"/>
      <c r="L156" s="73"/>
      <c r="M156" s="73"/>
      <c r="N156" s="73"/>
      <c r="O156" s="73"/>
      <c r="P156" s="73"/>
      <c r="Q156" s="87"/>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row>
    <row r="157" spans="4:51" ht="15" customHeight="1" x14ac:dyDescent="0.25">
      <c r="D157" s="73"/>
      <c r="E157" s="73"/>
      <c r="F157" s="73"/>
      <c r="G157" s="73"/>
      <c r="H157" s="73"/>
      <c r="I157" s="73"/>
      <c r="J157" s="73"/>
      <c r="K157" s="73"/>
      <c r="L157" s="73"/>
      <c r="M157" s="73"/>
      <c r="N157" s="73"/>
      <c r="O157" s="73"/>
      <c r="P157" s="73"/>
      <c r="Q157" s="87"/>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row>
    <row r="158" spans="4:51" ht="15" customHeight="1" x14ac:dyDescent="0.25">
      <c r="D158" s="73"/>
      <c r="E158" s="73"/>
      <c r="F158" s="73"/>
      <c r="G158" s="73"/>
      <c r="H158" s="73"/>
      <c r="I158" s="73"/>
      <c r="J158" s="73"/>
      <c r="K158" s="73"/>
      <c r="L158" s="73"/>
      <c r="M158" s="73"/>
      <c r="N158" s="73"/>
      <c r="O158" s="73"/>
      <c r="P158" s="73"/>
      <c r="Q158" s="87"/>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row>
    <row r="159" spans="4:51" ht="15" customHeight="1" x14ac:dyDescent="0.25">
      <c r="D159" s="73"/>
      <c r="E159" s="73"/>
      <c r="F159" s="73"/>
      <c r="G159" s="73"/>
      <c r="H159" s="73"/>
      <c r="I159" s="73"/>
      <c r="J159" s="73"/>
      <c r="K159" s="73"/>
      <c r="L159" s="73"/>
      <c r="M159" s="73"/>
      <c r="N159" s="73"/>
      <c r="O159" s="73"/>
      <c r="P159" s="73"/>
      <c r="Q159" s="87"/>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row>
    <row r="160" spans="4:51" ht="15" customHeight="1" x14ac:dyDescent="0.25">
      <c r="D160" s="73"/>
      <c r="E160" s="73"/>
      <c r="F160" s="73"/>
      <c r="G160" s="73"/>
      <c r="H160" s="73"/>
      <c r="I160" s="73"/>
      <c r="J160" s="73"/>
      <c r="K160" s="73"/>
      <c r="L160" s="73"/>
      <c r="M160" s="73"/>
      <c r="N160" s="73"/>
      <c r="O160" s="73"/>
      <c r="P160" s="73"/>
      <c r="Q160" s="87"/>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row>
    <row r="161" spans="4:51" ht="15" customHeight="1" x14ac:dyDescent="0.25">
      <c r="D161" s="73"/>
      <c r="E161" s="73"/>
      <c r="F161" s="73"/>
      <c r="G161" s="73"/>
      <c r="H161" s="73"/>
      <c r="I161" s="73"/>
      <c r="J161" s="73"/>
      <c r="K161" s="73"/>
      <c r="L161" s="73"/>
      <c r="M161" s="73"/>
      <c r="N161" s="73"/>
      <c r="O161" s="73"/>
      <c r="P161" s="73"/>
      <c r="Q161" s="87"/>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row>
    <row r="162" spans="4:51" ht="15" customHeight="1" x14ac:dyDescent="0.25">
      <c r="D162" s="73"/>
      <c r="E162" s="73"/>
      <c r="F162" s="73"/>
      <c r="G162" s="73"/>
      <c r="H162" s="73"/>
      <c r="I162" s="73"/>
      <c r="J162" s="73"/>
      <c r="K162" s="73"/>
      <c r="L162" s="73"/>
      <c r="M162" s="73"/>
      <c r="N162" s="73"/>
      <c r="O162" s="73"/>
      <c r="P162" s="73"/>
      <c r="Q162" s="87"/>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row>
    <row r="163" spans="4:51" ht="15" customHeight="1" x14ac:dyDescent="0.25">
      <c r="D163" s="73"/>
      <c r="E163" s="73"/>
      <c r="F163" s="73"/>
      <c r="G163" s="73"/>
      <c r="H163" s="73"/>
      <c r="I163" s="73"/>
      <c r="J163" s="73"/>
      <c r="K163" s="73"/>
      <c r="L163" s="73"/>
      <c r="M163" s="73"/>
      <c r="N163" s="73"/>
      <c r="O163" s="73"/>
      <c r="P163" s="73"/>
      <c r="Q163" s="87"/>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row>
    <row r="164" spans="4:51" ht="15" customHeight="1" x14ac:dyDescent="0.25">
      <c r="D164" s="73"/>
      <c r="E164" s="73"/>
      <c r="F164" s="73"/>
      <c r="G164" s="73"/>
      <c r="H164" s="73"/>
      <c r="I164" s="73"/>
      <c r="J164" s="73"/>
      <c r="K164" s="73"/>
      <c r="L164" s="73"/>
      <c r="M164" s="73"/>
      <c r="N164" s="73"/>
      <c r="O164" s="73"/>
      <c r="P164" s="73"/>
      <c r="Q164" s="87"/>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row>
    <row r="165" spans="4:51" ht="15" customHeight="1" x14ac:dyDescent="0.25">
      <c r="D165" s="73"/>
      <c r="E165" s="73"/>
      <c r="F165" s="73"/>
      <c r="G165" s="73"/>
      <c r="H165" s="73"/>
      <c r="I165" s="73"/>
      <c r="J165" s="73"/>
      <c r="K165" s="73"/>
      <c r="L165" s="73"/>
      <c r="M165" s="73"/>
      <c r="N165" s="73"/>
      <c r="O165" s="73"/>
      <c r="P165" s="73"/>
      <c r="Q165" s="87"/>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row>
    <row r="166" spans="4:51" ht="15" customHeight="1" x14ac:dyDescent="0.25">
      <c r="D166" s="73"/>
      <c r="E166" s="73"/>
      <c r="F166" s="73"/>
      <c r="G166" s="73"/>
      <c r="H166" s="73"/>
      <c r="I166" s="73"/>
      <c r="J166" s="73"/>
      <c r="K166" s="73"/>
      <c r="L166" s="73"/>
      <c r="M166" s="73"/>
      <c r="N166" s="73"/>
      <c r="O166" s="73"/>
      <c r="P166" s="73"/>
      <c r="Q166" s="87"/>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row>
    <row r="167" spans="4:51" ht="15" customHeight="1" x14ac:dyDescent="0.25">
      <c r="D167" s="73"/>
      <c r="E167" s="73"/>
      <c r="F167" s="73"/>
      <c r="G167" s="73"/>
      <c r="H167" s="73"/>
      <c r="I167" s="73"/>
      <c r="J167" s="73"/>
      <c r="K167" s="73"/>
      <c r="L167" s="73"/>
      <c r="M167" s="73"/>
      <c r="N167" s="73"/>
      <c r="O167" s="73"/>
      <c r="P167" s="73"/>
      <c r="Q167" s="87"/>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row>
    <row r="168" spans="4:51" ht="15" customHeight="1" x14ac:dyDescent="0.25">
      <c r="D168" s="73"/>
      <c r="E168" s="73"/>
      <c r="F168" s="73"/>
      <c r="G168" s="73"/>
      <c r="H168" s="73"/>
      <c r="I168" s="73"/>
      <c r="J168" s="73"/>
      <c r="K168" s="73"/>
      <c r="L168" s="73"/>
      <c r="M168" s="73"/>
      <c r="N168" s="73"/>
      <c r="O168" s="73"/>
      <c r="P168" s="73"/>
      <c r="Q168" s="87"/>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row>
    <row r="169" spans="4:51" ht="15" customHeight="1" x14ac:dyDescent="0.25">
      <c r="D169" s="73"/>
      <c r="E169" s="73"/>
      <c r="F169" s="73"/>
      <c r="G169" s="73"/>
      <c r="H169" s="73"/>
      <c r="I169" s="73"/>
      <c r="J169" s="73"/>
      <c r="K169" s="73"/>
      <c r="L169" s="73"/>
      <c r="M169" s="73"/>
      <c r="N169" s="73"/>
      <c r="O169" s="73"/>
      <c r="P169" s="73"/>
      <c r="Q169" s="87"/>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row>
    <row r="170" spans="4:51" ht="15" customHeight="1" x14ac:dyDescent="0.25">
      <c r="D170" s="73"/>
      <c r="E170" s="73"/>
      <c r="F170" s="73"/>
      <c r="G170" s="73"/>
      <c r="H170" s="73"/>
      <c r="I170" s="73"/>
      <c r="J170" s="73"/>
      <c r="K170" s="73"/>
      <c r="L170" s="73"/>
      <c r="M170" s="73"/>
      <c r="N170" s="73"/>
      <c r="O170" s="73"/>
      <c r="P170" s="73"/>
      <c r="Q170" s="87"/>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row>
    <row r="171" spans="4:51" ht="15" customHeight="1" x14ac:dyDescent="0.25">
      <c r="D171" s="73"/>
      <c r="E171" s="73"/>
      <c r="F171" s="73"/>
      <c r="G171" s="73"/>
      <c r="H171" s="73"/>
      <c r="I171" s="73"/>
      <c r="J171" s="73"/>
      <c r="K171" s="73"/>
      <c r="L171" s="73"/>
      <c r="M171" s="73"/>
      <c r="N171" s="73"/>
      <c r="O171" s="73"/>
      <c r="P171" s="73"/>
      <c r="Q171" s="87"/>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row>
    <row r="172" spans="4:51" ht="15" customHeight="1" x14ac:dyDescent="0.25">
      <c r="D172" s="73"/>
      <c r="E172" s="73"/>
      <c r="F172" s="73"/>
      <c r="G172" s="73"/>
      <c r="H172" s="73"/>
      <c r="I172" s="73"/>
      <c r="J172" s="73"/>
      <c r="K172" s="73"/>
      <c r="L172" s="73"/>
      <c r="M172" s="73"/>
      <c r="N172" s="73"/>
      <c r="O172" s="73"/>
      <c r="P172" s="73"/>
      <c r="Q172" s="87"/>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row>
    <row r="173" spans="4:51" ht="15" customHeight="1" x14ac:dyDescent="0.25">
      <c r="D173" s="73"/>
      <c r="E173" s="73"/>
      <c r="F173" s="73"/>
      <c r="G173" s="73"/>
      <c r="H173" s="73"/>
      <c r="I173" s="73"/>
      <c r="J173" s="73"/>
      <c r="K173" s="73"/>
      <c r="L173" s="73"/>
      <c r="M173" s="73"/>
      <c r="N173" s="73"/>
      <c r="O173" s="73"/>
      <c r="P173" s="73"/>
      <c r="Q173" s="87"/>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row>
    <row r="174" spans="4:51" ht="15" customHeight="1" x14ac:dyDescent="0.25">
      <c r="D174" s="73"/>
      <c r="E174" s="73"/>
      <c r="F174" s="73"/>
      <c r="G174" s="73"/>
      <c r="H174" s="73"/>
      <c r="I174" s="73"/>
      <c r="J174" s="73"/>
      <c r="K174" s="73"/>
      <c r="L174" s="73"/>
      <c r="M174" s="73"/>
      <c r="N174" s="73"/>
      <c r="O174" s="73"/>
      <c r="P174" s="73"/>
      <c r="Q174" s="87"/>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row>
    <row r="175" spans="4:51" ht="15" customHeight="1" x14ac:dyDescent="0.25">
      <c r="D175" s="73"/>
      <c r="E175" s="73"/>
      <c r="F175" s="73"/>
      <c r="G175" s="73"/>
      <c r="H175" s="73"/>
      <c r="I175" s="73"/>
      <c r="J175" s="73"/>
      <c r="K175" s="73"/>
      <c r="L175" s="73"/>
      <c r="M175" s="73"/>
      <c r="N175" s="73"/>
      <c r="O175" s="73"/>
      <c r="P175" s="73"/>
      <c r="Q175" s="87"/>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row>
    <row r="176" spans="4:51" ht="15" customHeight="1" x14ac:dyDescent="0.25">
      <c r="D176" s="73"/>
      <c r="E176" s="73"/>
      <c r="F176" s="73"/>
      <c r="G176" s="73"/>
      <c r="H176" s="73"/>
      <c r="I176" s="73"/>
      <c r="J176" s="73"/>
      <c r="K176" s="73"/>
      <c r="L176" s="73"/>
      <c r="M176" s="73"/>
      <c r="N176" s="73"/>
      <c r="O176" s="73"/>
      <c r="P176" s="73"/>
      <c r="Q176" s="87"/>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row>
    <row r="177" spans="4:51" ht="15" customHeight="1" x14ac:dyDescent="0.25">
      <c r="D177" s="73"/>
      <c r="E177" s="73"/>
      <c r="F177" s="73"/>
      <c r="G177" s="73"/>
      <c r="H177" s="73"/>
      <c r="I177" s="73"/>
      <c r="J177" s="73"/>
      <c r="K177" s="73"/>
      <c r="L177" s="73"/>
      <c r="M177" s="73"/>
      <c r="N177" s="73"/>
      <c r="O177" s="73"/>
      <c r="P177" s="73"/>
      <c r="Q177" s="87"/>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row>
    <row r="178" spans="4:51" ht="15" customHeight="1" x14ac:dyDescent="0.25">
      <c r="D178" s="73"/>
      <c r="E178" s="73"/>
      <c r="F178" s="73"/>
      <c r="G178" s="73"/>
      <c r="H178" s="73"/>
      <c r="I178" s="73"/>
      <c r="J178" s="73"/>
      <c r="K178" s="73"/>
      <c r="L178" s="73"/>
      <c r="M178" s="73"/>
      <c r="N178" s="73"/>
      <c r="O178" s="73"/>
      <c r="P178" s="73"/>
      <c r="Q178" s="87"/>
      <c r="R178" s="73"/>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row>
    <row r="179" spans="4:51" ht="15" customHeight="1" x14ac:dyDescent="0.25">
      <c r="D179" s="73"/>
      <c r="E179" s="73"/>
      <c r="F179" s="73"/>
      <c r="G179" s="73"/>
      <c r="H179" s="73"/>
      <c r="I179" s="73"/>
      <c r="J179" s="73"/>
      <c r="K179" s="73"/>
      <c r="L179" s="73"/>
      <c r="M179" s="73"/>
      <c r="N179" s="73"/>
      <c r="O179" s="73"/>
      <c r="P179" s="73"/>
      <c r="Q179" s="87"/>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row>
    <row r="180" spans="4:51" ht="15" customHeight="1" x14ac:dyDescent="0.25">
      <c r="D180" s="73"/>
      <c r="E180" s="73"/>
      <c r="F180" s="73"/>
      <c r="G180" s="73"/>
      <c r="H180" s="73"/>
      <c r="I180" s="73"/>
      <c r="J180" s="73"/>
      <c r="K180" s="73"/>
      <c r="L180" s="73"/>
      <c r="M180" s="73"/>
      <c r="N180" s="73"/>
      <c r="O180" s="73"/>
      <c r="P180" s="73"/>
      <c r="Q180" s="87"/>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row>
    <row r="181" spans="4:51" ht="15" customHeight="1" x14ac:dyDescent="0.25">
      <c r="D181" s="73"/>
      <c r="E181" s="73"/>
      <c r="F181" s="73"/>
      <c r="G181" s="73"/>
      <c r="H181" s="73"/>
      <c r="I181" s="73"/>
      <c r="J181" s="73"/>
      <c r="K181" s="73"/>
      <c r="L181" s="73"/>
      <c r="M181" s="73"/>
      <c r="N181" s="73"/>
      <c r="O181" s="73"/>
      <c r="P181" s="73"/>
      <c r="Q181" s="87"/>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row>
    <row r="182" spans="4:51" ht="15" customHeight="1" x14ac:dyDescent="0.25">
      <c r="D182" s="73"/>
      <c r="E182" s="73"/>
      <c r="F182" s="73"/>
      <c r="G182" s="73"/>
      <c r="H182" s="73"/>
      <c r="I182" s="73"/>
      <c r="J182" s="73"/>
      <c r="K182" s="73"/>
      <c r="L182" s="73"/>
      <c r="M182" s="73"/>
      <c r="N182" s="73"/>
      <c r="O182" s="73"/>
      <c r="P182" s="73"/>
      <c r="Q182" s="87"/>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row>
    <row r="183" spans="4:51" ht="15" customHeight="1" x14ac:dyDescent="0.25">
      <c r="D183" s="73"/>
      <c r="E183" s="73"/>
      <c r="F183" s="73"/>
      <c r="G183" s="73"/>
      <c r="H183" s="73"/>
      <c r="I183" s="73"/>
      <c r="J183" s="73"/>
      <c r="K183" s="73"/>
      <c r="L183" s="73"/>
      <c r="M183" s="73"/>
      <c r="N183" s="73"/>
      <c r="O183" s="73"/>
      <c r="P183" s="73"/>
      <c r="Q183" s="87"/>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row>
    <row r="184" spans="4:51" ht="15" customHeight="1" x14ac:dyDescent="0.25">
      <c r="D184" s="73"/>
      <c r="E184" s="73"/>
      <c r="F184" s="73"/>
      <c r="G184" s="73"/>
      <c r="H184" s="73"/>
      <c r="I184" s="73"/>
      <c r="J184" s="73"/>
      <c r="K184" s="73"/>
      <c r="L184" s="73"/>
      <c r="M184" s="73"/>
      <c r="N184" s="73"/>
      <c r="O184" s="73"/>
      <c r="P184" s="73"/>
      <c r="Q184" s="87"/>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row>
    <row r="185" spans="4:51" ht="15" customHeight="1" x14ac:dyDescent="0.25">
      <c r="D185" s="73"/>
      <c r="E185" s="73"/>
      <c r="F185" s="73"/>
      <c r="G185" s="73"/>
      <c r="H185" s="73"/>
      <c r="I185" s="73"/>
      <c r="J185" s="73"/>
      <c r="K185" s="73"/>
      <c r="L185" s="73"/>
      <c r="M185" s="73"/>
      <c r="N185" s="73"/>
      <c r="O185" s="73"/>
      <c r="P185" s="73"/>
      <c r="Q185" s="87"/>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row>
    <row r="186" spans="4:51" ht="15" customHeight="1" x14ac:dyDescent="0.25">
      <c r="D186" s="73"/>
      <c r="E186" s="73"/>
      <c r="F186" s="73"/>
      <c r="G186" s="73"/>
      <c r="H186" s="73"/>
      <c r="I186" s="73"/>
      <c r="J186" s="73"/>
      <c r="K186" s="73"/>
      <c r="L186" s="73"/>
      <c r="M186" s="73"/>
      <c r="N186" s="73"/>
      <c r="O186" s="73"/>
      <c r="P186" s="73"/>
      <c r="Q186" s="87"/>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row>
    <row r="187" spans="4:51" ht="15" customHeight="1" x14ac:dyDescent="0.25">
      <c r="D187" s="73"/>
      <c r="E187" s="73"/>
      <c r="F187" s="73"/>
      <c r="G187" s="73"/>
      <c r="H187" s="73"/>
      <c r="I187" s="73"/>
      <c r="J187" s="73"/>
      <c r="K187" s="73"/>
      <c r="L187" s="73"/>
      <c r="M187" s="73"/>
      <c r="N187" s="73"/>
      <c r="O187" s="73"/>
      <c r="P187" s="73"/>
      <c r="Q187" s="87"/>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row>
    <row r="188" spans="4:51" ht="15" customHeight="1" x14ac:dyDescent="0.25">
      <c r="D188" s="73"/>
      <c r="E188" s="73"/>
      <c r="F188" s="73"/>
      <c r="G188" s="73"/>
      <c r="H188" s="73"/>
      <c r="I188" s="73"/>
      <c r="J188" s="73"/>
      <c r="K188" s="73"/>
      <c r="L188" s="73"/>
      <c r="M188" s="73"/>
      <c r="N188" s="73"/>
      <c r="O188" s="73"/>
      <c r="P188" s="73"/>
      <c r="Q188" s="87"/>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row>
    <row r="189" spans="4:51" ht="15" customHeight="1" x14ac:dyDescent="0.25">
      <c r="D189" s="73"/>
      <c r="E189" s="73"/>
      <c r="F189" s="73"/>
      <c r="G189" s="73"/>
      <c r="H189" s="73"/>
      <c r="I189" s="73"/>
      <c r="J189" s="73"/>
      <c r="K189" s="73"/>
      <c r="L189" s="73"/>
      <c r="M189" s="73"/>
      <c r="N189" s="73"/>
      <c r="O189" s="73"/>
      <c r="P189" s="73"/>
      <c r="Q189" s="87"/>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row>
    <row r="190" spans="4:51" ht="15" customHeight="1" x14ac:dyDescent="0.25">
      <c r="D190" s="73"/>
      <c r="E190" s="73"/>
      <c r="F190" s="73"/>
      <c r="G190" s="73"/>
      <c r="H190" s="73"/>
      <c r="I190" s="73"/>
      <c r="J190" s="73"/>
      <c r="K190" s="73"/>
      <c r="L190" s="73"/>
      <c r="M190" s="73"/>
      <c r="N190" s="73"/>
      <c r="O190" s="73"/>
      <c r="P190" s="73"/>
      <c r="Q190" s="87"/>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row>
    <row r="191" spans="4:51" ht="15" customHeight="1" x14ac:dyDescent="0.25">
      <c r="D191" s="73"/>
      <c r="E191" s="73"/>
      <c r="F191" s="73"/>
      <c r="G191" s="73"/>
      <c r="H191" s="73"/>
      <c r="I191" s="73"/>
      <c r="J191" s="73"/>
      <c r="K191" s="73"/>
      <c r="L191" s="73"/>
      <c r="M191" s="73"/>
      <c r="N191" s="73"/>
      <c r="O191" s="73"/>
      <c r="P191" s="73"/>
      <c r="Q191" s="87"/>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row>
    <row r="192" spans="4:51" ht="15" customHeight="1" x14ac:dyDescent="0.25">
      <c r="D192" s="73"/>
      <c r="E192" s="73"/>
      <c r="F192" s="73"/>
      <c r="G192" s="73"/>
      <c r="H192" s="73"/>
      <c r="I192" s="73"/>
      <c r="J192" s="73"/>
      <c r="K192" s="73"/>
      <c r="L192" s="73"/>
      <c r="M192" s="73"/>
      <c r="N192" s="73"/>
      <c r="O192" s="73"/>
      <c r="P192" s="73"/>
      <c r="Q192" s="87"/>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row>
    <row r="193" spans="4:51" ht="15" customHeight="1" x14ac:dyDescent="0.25">
      <c r="D193" s="73"/>
      <c r="E193" s="73"/>
      <c r="F193" s="73"/>
      <c r="G193" s="73"/>
      <c r="H193" s="73"/>
      <c r="I193" s="73"/>
      <c r="J193" s="73"/>
      <c r="K193" s="73"/>
      <c r="L193" s="73"/>
      <c r="M193" s="73"/>
      <c r="N193" s="73"/>
      <c r="O193" s="73"/>
      <c r="P193" s="73"/>
      <c r="Q193" s="87"/>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row>
    <row r="194" spans="4:51" ht="15" customHeight="1" x14ac:dyDescent="0.25">
      <c r="D194" s="73"/>
      <c r="E194" s="73"/>
      <c r="F194" s="73"/>
      <c r="G194" s="73"/>
      <c r="H194" s="73"/>
      <c r="I194" s="73"/>
      <c r="J194" s="73"/>
      <c r="K194" s="73"/>
      <c r="L194" s="73"/>
      <c r="M194" s="73"/>
      <c r="N194" s="73"/>
      <c r="O194" s="73"/>
      <c r="P194" s="73"/>
      <c r="Q194" s="87"/>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row>
    <row r="195" spans="4:51" ht="15" customHeight="1" x14ac:dyDescent="0.25">
      <c r="D195" s="73"/>
      <c r="E195" s="73"/>
      <c r="F195" s="73"/>
      <c r="G195" s="73"/>
      <c r="H195" s="73"/>
      <c r="I195" s="73"/>
      <c r="J195" s="73"/>
      <c r="K195" s="73"/>
      <c r="L195" s="73"/>
      <c r="M195" s="73"/>
      <c r="N195" s="73"/>
      <c r="O195" s="73"/>
      <c r="P195" s="73"/>
      <c r="Q195" s="87"/>
      <c r="R195" s="73"/>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row>
    <row r="196" spans="4:51" ht="15" customHeight="1" x14ac:dyDescent="0.25">
      <c r="D196" s="73"/>
      <c r="E196" s="73"/>
      <c r="F196" s="73"/>
      <c r="G196" s="73"/>
      <c r="H196" s="73"/>
      <c r="I196" s="73"/>
      <c r="J196" s="73"/>
      <c r="K196" s="73"/>
      <c r="L196" s="73"/>
      <c r="M196" s="73"/>
      <c r="N196" s="73"/>
      <c r="O196" s="73"/>
      <c r="P196" s="73"/>
      <c r="Q196" s="87"/>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row>
    <row r="197" spans="4:51" ht="15" customHeight="1" x14ac:dyDescent="0.25">
      <c r="D197" s="73"/>
      <c r="E197" s="73"/>
      <c r="F197" s="73"/>
      <c r="G197" s="73"/>
      <c r="H197" s="73"/>
      <c r="I197" s="73"/>
      <c r="J197" s="73"/>
      <c r="K197" s="73"/>
      <c r="L197" s="73"/>
      <c r="M197" s="73"/>
      <c r="N197" s="73"/>
      <c r="O197" s="73"/>
      <c r="P197" s="73"/>
      <c r="Q197" s="87"/>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row>
    <row r="198" spans="4:51" ht="15" customHeight="1" x14ac:dyDescent="0.25">
      <c r="D198" s="73"/>
      <c r="E198" s="73"/>
      <c r="F198" s="73"/>
      <c r="G198" s="73"/>
      <c r="H198" s="73"/>
      <c r="I198" s="73"/>
      <c r="J198" s="73"/>
      <c r="K198" s="73"/>
      <c r="L198" s="73"/>
      <c r="M198" s="73"/>
      <c r="N198" s="73"/>
      <c r="O198" s="73"/>
      <c r="P198" s="73"/>
      <c r="Q198" s="87"/>
      <c r="R198" s="73"/>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row>
    <row r="199" spans="4:51" ht="15" customHeight="1" x14ac:dyDescent="0.25">
      <c r="D199" s="73"/>
      <c r="E199" s="73"/>
      <c r="F199" s="73"/>
      <c r="G199" s="73"/>
      <c r="H199" s="73"/>
      <c r="I199" s="73"/>
      <c r="J199" s="73"/>
      <c r="K199" s="73"/>
      <c r="L199" s="73"/>
      <c r="M199" s="73"/>
      <c r="N199" s="73"/>
      <c r="O199" s="73"/>
      <c r="P199" s="73"/>
      <c r="Q199" s="87"/>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row>
    <row r="200" spans="4:51" ht="15" customHeight="1" x14ac:dyDescent="0.25">
      <c r="D200" s="73"/>
      <c r="E200" s="73"/>
      <c r="F200" s="73"/>
      <c r="G200" s="73"/>
      <c r="H200" s="73"/>
      <c r="I200" s="73"/>
      <c r="J200" s="73"/>
      <c r="K200" s="73"/>
      <c r="L200" s="73"/>
      <c r="M200" s="73"/>
      <c r="N200" s="73"/>
      <c r="O200" s="73"/>
      <c r="P200" s="73"/>
      <c r="Q200" s="87"/>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row>
    <row r="201" spans="4:51" ht="15" customHeight="1" x14ac:dyDescent="0.25">
      <c r="D201" s="73"/>
      <c r="E201" s="73"/>
      <c r="F201" s="73"/>
      <c r="G201" s="73"/>
      <c r="H201" s="73"/>
      <c r="I201" s="73"/>
      <c r="J201" s="73"/>
      <c r="K201" s="73"/>
      <c r="L201" s="73"/>
      <c r="M201" s="73"/>
      <c r="N201" s="73"/>
      <c r="O201" s="73"/>
      <c r="P201" s="73"/>
      <c r="Q201" s="87"/>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row>
    <row r="202" spans="4:51" ht="15" customHeight="1" x14ac:dyDescent="0.25">
      <c r="D202" s="73"/>
      <c r="E202" s="73"/>
      <c r="F202" s="73"/>
      <c r="G202" s="73"/>
      <c r="H202" s="73"/>
      <c r="I202" s="73"/>
      <c r="J202" s="73"/>
      <c r="K202" s="73"/>
      <c r="L202" s="73"/>
      <c r="M202" s="73"/>
      <c r="N202" s="73"/>
      <c r="O202" s="73"/>
      <c r="P202" s="73"/>
      <c r="Q202" s="87"/>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row>
    <row r="203" spans="4:51" ht="15" customHeight="1" x14ac:dyDescent="0.25">
      <c r="D203" s="73"/>
      <c r="E203" s="73"/>
      <c r="F203" s="73"/>
      <c r="G203" s="73"/>
      <c r="H203" s="73"/>
      <c r="I203" s="73"/>
      <c r="J203" s="73"/>
      <c r="K203" s="73"/>
      <c r="L203" s="73"/>
      <c r="M203" s="73"/>
      <c r="N203" s="73"/>
      <c r="O203" s="73"/>
      <c r="P203" s="73"/>
      <c r="Q203" s="87"/>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row>
    <row r="204" spans="4:51" ht="15" customHeight="1" x14ac:dyDescent="0.25">
      <c r="D204" s="73"/>
      <c r="E204" s="73"/>
      <c r="F204" s="73"/>
      <c r="G204" s="73"/>
      <c r="H204" s="73"/>
      <c r="I204" s="73"/>
      <c r="J204" s="73"/>
      <c r="K204" s="73"/>
      <c r="L204" s="73"/>
      <c r="M204" s="73"/>
      <c r="N204" s="73"/>
      <c r="O204" s="73"/>
      <c r="P204" s="73"/>
      <c r="Q204" s="87"/>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row>
    <row r="205" spans="4:51" ht="15" customHeight="1" x14ac:dyDescent="0.25">
      <c r="D205" s="73"/>
      <c r="E205" s="73"/>
      <c r="F205" s="73"/>
      <c r="G205" s="73"/>
      <c r="H205" s="73"/>
      <c r="I205" s="73"/>
      <c r="J205" s="73"/>
      <c r="K205" s="73"/>
      <c r="L205" s="73"/>
      <c r="M205" s="73"/>
      <c r="N205" s="73"/>
      <c r="O205" s="73"/>
      <c r="P205" s="73"/>
      <c r="Q205" s="87"/>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row>
    <row r="206" spans="4:51" ht="15" customHeight="1" x14ac:dyDescent="0.25">
      <c r="D206" s="73"/>
      <c r="E206" s="73"/>
      <c r="F206" s="73"/>
      <c r="G206" s="73"/>
      <c r="H206" s="73"/>
      <c r="I206" s="73"/>
      <c r="J206" s="73"/>
      <c r="K206" s="73"/>
      <c r="L206" s="73"/>
      <c r="M206" s="73"/>
      <c r="N206" s="73"/>
      <c r="O206" s="73"/>
      <c r="P206" s="73"/>
      <c r="Q206" s="87"/>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row>
    <row r="207" spans="4:51" ht="15" customHeight="1" x14ac:dyDescent="0.25">
      <c r="D207" s="73"/>
      <c r="E207" s="73"/>
      <c r="F207" s="73"/>
      <c r="G207" s="73"/>
      <c r="H207" s="73"/>
      <c r="I207" s="73"/>
      <c r="J207" s="73"/>
      <c r="K207" s="73"/>
      <c r="L207" s="73"/>
      <c r="M207" s="73"/>
      <c r="N207" s="73"/>
      <c r="O207" s="73"/>
      <c r="P207" s="73"/>
      <c r="Q207" s="87"/>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row>
    <row r="208" spans="4:51" ht="15" customHeight="1" x14ac:dyDescent="0.25">
      <c r="D208" s="73"/>
      <c r="E208" s="73"/>
      <c r="F208" s="73"/>
      <c r="G208" s="73"/>
      <c r="H208" s="73"/>
      <c r="I208" s="73"/>
      <c r="J208" s="73"/>
      <c r="K208" s="73"/>
      <c r="L208" s="73"/>
      <c r="M208" s="73"/>
      <c r="N208" s="73"/>
      <c r="O208" s="73"/>
      <c r="P208" s="73"/>
      <c r="Q208" s="87"/>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row>
    <row r="209" spans="4:51" ht="15" customHeight="1" x14ac:dyDescent="0.25">
      <c r="D209" s="73"/>
      <c r="E209" s="73"/>
      <c r="F209" s="73"/>
      <c r="G209" s="73"/>
      <c r="H209" s="73"/>
      <c r="I209" s="73"/>
      <c r="J209" s="73"/>
      <c r="K209" s="73"/>
      <c r="L209" s="73"/>
      <c r="M209" s="73"/>
      <c r="N209" s="73"/>
      <c r="O209" s="73"/>
      <c r="P209" s="73"/>
      <c r="Q209" s="87"/>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row>
    <row r="210" spans="4:51" ht="15" customHeight="1" x14ac:dyDescent="0.25">
      <c r="D210" s="73"/>
      <c r="E210" s="73"/>
      <c r="F210" s="73"/>
      <c r="G210" s="73"/>
      <c r="H210" s="73"/>
      <c r="I210" s="73"/>
      <c r="J210" s="73"/>
      <c r="K210" s="73"/>
      <c r="L210" s="73"/>
      <c r="M210" s="73"/>
      <c r="N210" s="73"/>
      <c r="O210" s="73"/>
      <c r="P210" s="73"/>
      <c r="Q210" s="87"/>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row>
    <row r="211" spans="4:51" ht="15" customHeight="1" x14ac:dyDescent="0.25">
      <c r="D211" s="73"/>
      <c r="E211" s="73"/>
      <c r="F211" s="73"/>
      <c r="G211" s="73"/>
      <c r="H211" s="73"/>
      <c r="I211" s="73"/>
      <c r="J211" s="73"/>
      <c r="K211" s="73"/>
      <c r="L211" s="73"/>
      <c r="M211" s="73"/>
      <c r="N211" s="73"/>
      <c r="O211" s="73"/>
      <c r="P211" s="73"/>
      <c r="Q211" s="87"/>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row>
    <row r="212" spans="4:51" ht="15" customHeight="1" x14ac:dyDescent="0.25">
      <c r="D212" s="73"/>
      <c r="E212" s="73"/>
      <c r="F212" s="73"/>
      <c r="G212" s="73"/>
      <c r="H212" s="73"/>
      <c r="I212" s="73"/>
      <c r="J212" s="73"/>
      <c r="K212" s="73"/>
      <c r="L212" s="73"/>
      <c r="M212" s="73"/>
      <c r="N212" s="73"/>
      <c r="O212" s="73"/>
      <c r="P212" s="73"/>
      <c r="Q212" s="87"/>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row>
    <row r="213" spans="4:51" ht="15" customHeight="1" x14ac:dyDescent="0.25">
      <c r="D213" s="73"/>
      <c r="E213" s="73"/>
      <c r="F213" s="73"/>
      <c r="G213" s="73"/>
      <c r="H213" s="73"/>
      <c r="I213" s="73"/>
      <c r="J213" s="73"/>
      <c r="K213" s="73"/>
      <c r="L213" s="73"/>
      <c r="M213" s="73"/>
      <c r="N213" s="73"/>
      <c r="O213" s="73"/>
      <c r="P213" s="73"/>
      <c r="Q213" s="87"/>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row>
    <row r="214" spans="4:51" ht="15" customHeight="1" x14ac:dyDescent="0.25">
      <c r="D214" s="73"/>
      <c r="E214" s="73"/>
      <c r="F214" s="73"/>
      <c r="G214" s="73"/>
      <c r="H214" s="73"/>
      <c r="I214" s="73"/>
      <c r="J214" s="73"/>
      <c r="K214" s="73"/>
      <c r="L214" s="73"/>
      <c r="M214" s="73"/>
      <c r="N214" s="73"/>
      <c r="O214" s="73"/>
      <c r="P214" s="73"/>
      <c r="Q214" s="87"/>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row>
    <row r="215" spans="4:51" ht="15" customHeight="1" x14ac:dyDescent="0.25">
      <c r="D215" s="73"/>
      <c r="E215" s="73"/>
      <c r="F215" s="73"/>
      <c r="G215" s="73"/>
      <c r="H215" s="73"/>
      <c r="I215" s="73"/>
      <c r="J215" s="73"/>
      <c r="K215" s="73"/>
      <c r="L215" s="73"/>
      <c r="M215" s="73"/>
      <c r="N215" s="73"/>
      <c r="O215" s="73"/>
      <c r="P215" s="73"/>
      <c r="Q215" s="87"/>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row>
    <row r="216" spans="4:51" ht="15" customHeight="1" x14ac:dyDescent="0.25">
      <c r="D216" s="73"/>
      <c r="E216" s="73"/>
      <c r="F216" s="73"/>
      <c r="G216" s="73"/>
      <c r="H216" s="73"/>
      <c r="I216" s="73"/>
      <c r="J216" s="73"/>
      <c r="K216" s="73"/>
      <c r="L216" s="73"/>
      <c r="M216" s="73"/>
      <c r="N216" s="73"/>
      <c r="O216" s="73"/>
      <c r="P216" s="73"/>
      <c r="Q216" s="87"/>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row>
    <row r="217" spans="4:51" ht="15" customHeight="1" x14ac:dyDescent="0.25">
      <c r="D217" s="73"/>
      <c r="E217" s="73"/>
      <c r="F217" s="73"/>
      <c r="G217" s="73"/>
      <c r="H217" s="73"/>
      <c r="I217" s="73"/>
      <c r="J217" s="73"/>
      <c r="K217" s="73"/>
      <c r="L217" s="73"/>
      <c r="M217" s="73"/>
      <c r="N217" s="73"/>
      <c r="O217" s="73"/>
      <c r="P217" s="73"/>
      <c r="Q217" s="87"/>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row>
    <row r="218" spans="4:51" ht="15" customHeight="1" x14ac:dyDescent="0.25">
      <c r="D218" s="73"/>
      <c r="E218" s="73"/>
      <c r="F218" s="73"/>
      <c r="G218" s="73"/>
      <c r="H218" s="73"/>
      <c r="I218" s="73"/>
      <c r="J218" s="73"/>
      <c r="K218" s="73"/>
      <c r="L218" s="73"/>
      <c r="M218" s="73"/>
      <c r="N218" s="73"/>
      <c r="O218" s="73"/>
      <c r="P218" s="73"/>
      <c r="Q218" s="87"/>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row>
    <row r="219" spans="4:51" ht="15" customHeight="1" x14ac:dyDescent="0.25">
      <c r="D219" s="73"/>
      <c r="E219" s="73"/>
      <c r="F219" s="73"/>
      <c r="G219" s="73"/>
      <c r="H219" s="73"/>
      <c r="I219" s="73"/>
      <c r="J219" s="73"/>
      <c r="K219" s="73"/>
      <c r="L219" s="73"/>
      <c r="M219" s="73"/>
      <c r="N219" s="73"/>
      <c r="O219" s="73"/>
      <c r="P219" s="73"/>
      <c r="Q219" s="87"/>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row>
    <row r="220" spans="4:51" ht="15" customHeight="1" x14ac:dyDescent="0.25">
      <c r="D220" s="73"/>
      <c r="E220" s="73"/>
      <c r="F220" s="73"/>
      <c r="G220" s="73"/>
      <c r="H220" s="73"/>
      <c r="I220" s="73"/>
      <c r="J220" s="73"/>
      <c r="K220" s="73"/>
      <c r="L220" s="73"/>
      <c r="M220" s="73"/>
      <c r="N220" s="73"/>
      <c r="O220" s="73"/>
      <c r="P220" s="73"/>
      <c r="Q220" s="87"/>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row>
    <row r="221" spans="4:51" ht="15" customHeight="1" x14ac:dyDescent="0.25">
      <c r="D221" s="73"/>
      <c r="E221" s="73"/>
      <c r="F221" s="73"/>
      <c r="G221" s="73"/>
      <c r="H221" s="73"/>
      <c r="I221" s="73"/>
      <c r="J221" s="73"/>
      <c r="K221" s="73"/>
      <c r="L221" s="73"/>
      <c r="M221" s="73"/>
      <c r="N221" s="73"/>
      <c r="O221" s="73"/>
      <c r="P221" s="73"/>
      <c r="Q221" s="87"/>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row>
    <row r="222" spans="4:51" ht="15" customHeight="1" x14ac:dyDescent="0.25">
      <c r="D222" s="73"/>
      <c r="E222" s="73"/>
      <c r="F222" s="73"/>
      <c r="G222" s="73"/>
      <c r="H222" s="73"/>
      <c r="I222" s="73"/>
      <c r="J222" s="73"/>
      <c r="K222" s="73"/>
      <c r="L222" s="73"/>
      <c r="M222" s="73"/>
      <c r="N222" s="73"/>
      <c r="O222" s="73"/>
      <c r="P222" s="73"/>
      <c r="Q222" s="87"/>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row>
    <row r="223" spans="4:51" ht="15" customHeight="1" x14ac:dyDescent="0.25">
      <c r="D223" s="73"/>
      <c r="E223" s="73"/>
      <c r="F223" s="73"/>
      <c r="G223" s="73"/>
      <c r="H223" s="73"/>
      <c r="I223" s="73"/>
      <c r="J223" s="73"/>
      <c r="K223" s="73"/>
      <c r="L223" s="73"/>
      <c r="M223" s="73"/>
      <c r="N223" s="73"/>
      <c r="O223" s="73"/>
      <c r="P223" s="73"/>
      <c r="Q223" s="87"/>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row>
    <row r="224" spans="4:51" ht="15" customHeight="1" x14ac:dyDescent="0.25">
      <c r="D224" s="73"/>
      <c r="E224" s="73"/>
      <c r="F224" s="73"/>
      <c r="G224" s="73"/>
      <c r="H224" s="73"/>
      <c r="I224" s="73"/>
      <c r="J224" s="73"/>
      <c r="K224" s="73"/>
      <c r="L224" s="73"/>
      <c r="M224" s="73"/>
      <c r="N224" s="73"/>
      <c r="O224" s="73"/>
      <c r="P224" s="73"/>
      <c r="Q224" s="87"/>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row>
    <row r="225" spans="4:51" ht="15" customHeight="1" x14ac:dyDescent="0.25">
      <c r="D225" s="73"/>
      <c r="E225" s="73"/>
      <c r="F225" s="73"/>
      <c r="G225" s="73"/>
      <c r="H225" s="73"/>
      <c r="I225" s="73"/>
      <c r="J225" s="73"/>
      <c r="K225" s="73"/>
      <c r="L225" s="73"/>
      <c r="M225" s="73"/>
      <c r="N225" s="73"/>
      <c r="O225" s="73"/>
      <c r="P225" s="73"/>
      <c r="Q225" s="87"/>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row>
    <row r="226" spans="4:51" ht="15" customHeight="1" x14ac:dyDescent="0.25">
      <c r="D226" s="73"/>
      <c r="E226" s="73"/>
      <c r="F226" s="73"/>
      <c r="G226" s="73"/>
      <c r="H226" s="73"/>
      <c r="I226" s="73"/>
      <c r="J226" s="73"/>
      <c r="K226" s="73"/>
      <c r="L226" s="73"/>
      <c r="M226" s="73"/>
      <c r="N226" s="73"/>
      <c r="O226" s="73"/>
      <c r="P226" s="73"/>
      <c r="Q226" s="87"/>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row>
    <row r="227" spans="4:51" ht="15" customHeight="1" x14ac:dyDescent="0.25">
      <c r="D227" s="73"/>
      <c r="E227" s="73"/>
      <c r="F227" s="73"/>
      <c r="G227" s="73"/>
      <c r="H227" s="73"/>
      <c r="I227" s="73"/>
      <c r="J227" s="73"/>
      <c r="K227" s="73"/>
      <c r="L227" s="73"/>
      <c r="M227" s="73"/>
      <c r="N227" s="73"/>
      <c r="O227" s="73"/>
      <c r="P227" s="73"/>
      <c r="Q227" s="87"/>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row>
    <row r="228" spans="4:51" ht="15" customHeight="1" x14ac:dyDescent="0.25">
      <c r="D228" s="73"/>
      <c r="E228" s="73"/>
      <c r="F228" s="73"/>
      <c r="G228" s="73"/>
      <c r="H228" s="73"/>
      <c r="I228" s="73"/>
      <c r="J228" s="73"/>
      <c r="K228" s="73"/>
      <c r="L228" s="73"/>
      <c r="M228" s="73"/>
      <c r="N228" s="73"/>
      <c r="O228" s="73"/>
      <c r="P228" s="73"/>
      <c r="Q228" s="87"/>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row>
    <row r="229" spans="4:51" ht="15" customHeight="1" x14ac:dyDescent="0.25">
      <c r="D229" s="73"/>
      <c r="E229" s="73"/>
      <c r="F229" s="73"/>
      <c r="G229" s="73"/>
      <c r="H229" s="73"/>
      <c r="I229" s="73"/>
      <c r="J229" s="73"/>
      <c r="K229" s="73"/>
      <c r="L229" s="73"/>
      <c r="M229" s="73"/>
      <c r="N229" s="73"/>
      <c r="O229" s="73"/>
      <c r="P229" s="73"/>
      <c r="Q229" s="87"/>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row>
    <row r="230" spans="4:51" ht="15" customHeight="1" x14ac:dyDescent="0.25">
      <c r="D230" s="73"/>
      <c r="E230" s="73"/>
      <c r="F230" s="73"/>
      <c r="G230" s="73"/>
      <c r="H230" s="73"/>
      <c r="I230" s="73"/>
      <c r="J230" s="73"/>
      <c r="K230" s="73"/>
      <c r="L230" s="73"/>
      <c r="M230" s="73"/>
      <c r="N230" s="73"/>
      <c r="O230" s="73"/>
      <c r="P230" s="73"/>
      <c r="Q230" s="87"/>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row>
    <row r="231" spans="4:51" ht="15" customHeight="1" x14ac:dyDescent="0.25">
      <c r="D231" s="73"/>
      <c r="E231" s="73"/>
      <c r="F231" s="73"/>
      <c r="G231" s="73"/>
      <c r="H231" s="73"/>
      <c r="I231" s="73"/>
      <c r="J231" s="73"/>
      <c r="K231" s="73"/>
      <c r="L231" s="73"/>
      <c r="M231" s="73"/>
      <c r="N231" s="73"/>
      <c r="O231" s="73"/>
      <c r="P231" s="73"/>
      <c r="Q231" s="87"/>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row>
    <row r="232" spans="4:51" ht="15" customHeight="1" x14ac:dyDescent="0.25">
      <c r="D232" s="73"/>
      <c r="E232" s="73"/>
      <c r="F232" s="73"/>
      <c r="G232" s="73"/>
      <c r="H232" s="73"/>
      <c r="I232" s="73"/>
      <c r="J232" s="73"/>
      <c r="K232" s="73"/>
      <c r="L232" s="73"/>
      <c r="M232" s="73"/>
      <c r="N232" s="73"/>
      <c r="O232" s="73"/>
      <c r="P232" s="73"/>
      <c r="Q232" s="87"/>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row>
    <row r="233" spans="4:51" ht="15" customHeight="1" x14ac:dyDescent="0.25">
      <c r="D233" s="73"/>
      <c r="E233" s="73"/>
      <c r="F233" s="73"/>
      <c r="G233" s="73"/>
      <c r="H233" s="73"/>
      <c r="I233" s="73"/>
      <c r="J233" s="73"/>
      <c r="K233" s="73"/>
      <c r="L233" s="73"/>
      <c r="M233" s="73"/>
      <c r="N233" s="73"/>
      <c r="O233" s="73"/>
      <c r="P233" s="73"/>
      <c r="Q233" s="87"/>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row>
    <row r="234" spans="4:51" ht="15" customHeight="1" x14ac:dyDescent="0.25">
      <c r="D234" s="73"/>
      <c r="E234" s="73"/>
      <c r="F234" s="73"/>
      <c r="G234" s="73"/>
      <c r="H234" s="73"/>
      <c r="I234" s="73"/>
      <c r="J234" s="73"/>
      <c r="K234" s="73"/>
      <c r="L234" s="73"/>
      <c r="M234" s="73"/>
      <c r="N234" s="73"/>
      <c r="O234" s="73"/>
      <c r="P234" s="73"/>
      <c r="Q234" s="87"/>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row>
    <row r="235" spans="4:51" ht="15" customHeight="1" x14ac:dyDescent="0.25">
      <c r="D235" s="73"/>
      <c r="E235" s="73"/>
      <c r="F235" s="73"/>
      <c r="G235" s="73"/>
      <c r="H235" s="73"/>
      <c r="I235" s="73"/>
      <c r="J235" s="73"/>
      <c r="K235" s="73"/>
      <c r="L235" s="73"/>
      <c r="M235" s="73"/>
      <c r="N235" s="73"/>
      <c r="O235" s="73"/>
      <c r="P235" s="73"/>
      <c r="Q235" s="87"/>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row>
    <row r="236" spans="4:51" ht="15" customHeight="1" x14ac:dyDescent="0.25">
      <c r="D236" s="73"/>
      <c r="E236" s="73"/>
      <c r="F236" s="73"/>
      <c r="G236" s="73"/>
      <c r="H236" s="73"/>
      <c r="I236" s="73"/>
      <c r="J236" s="73"/>
      <c r="K236" s="73"/>
      <c r="L236" s="73"/>
      <c r="M236" s="73"/>
      <c r="N236" s="73"/>
      <c r="O236" s="73"/>
      <c r="P236" s="73"/>
      <c r="Q236" s="87"/>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row>
    <row r="237" spans="4:51" ht="15" customHeight="1" x14ac:dyDescent="0.25">
      <c r="D237" s="73"/>
      <c r="E237" s="73"/>
      <c r="F237" s="73"/>
      <c r="G237" s="73"/>
      <c r="H237" s="73"/>
      <c r="I237" s="73"/>
      <c r="J237" s="73"/>
      <c r="K237" s="73"/>
      <c r="L237" s="73"/>
      <c r="M237" s="73"/>
      <c r="N237" s="73"/>
      <c r="O237" s="73"/>
      <c r="P237" s="73"/>
      <c r="Q237" s="87"/>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row>
    <row r="238" spans="4:51" ht="15" customHeight="1" x14ac:dyDescent="0.25">
      <c r="D238" s="73"/>
      <c r="E238" s="73"/>
      <c r="F238" s="73"/>
      <c r="G238" s="73"/>
      <c r="H238" s="73"/>
      <c r="I238" s="73"/>
      <c r="J238" s="73"/>
      <c r="K238" s="73"/>
      <c r="L238" s="73"/>
      <c r="M238" s="73"/>
      <c r="N238" s="73"/>
      <c r="O238" s="73"/>
      <c r="P238" s="73"/>
      <c r="Q238" s="87"/>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row>
    <row r="239" spans="4:51" ht="15" customHeight="1" x14ac:dyDescent="0.25">
      <c r="D239" s="73"/>
      <c r="E239" s="73"/>
      <c r="F239" s="73"/>
      <c r="G239" s="73"/>
      <c r="H239" s="73"/>
      <c r="I239" s="73"/>
      <c r="J239" s="73"/>
      <c r="K239" s="73"/>
      <c r="L239" s="73"/>
      <c r="M239" s="73"/>
      <c r="N239" s="73"/>
      <c r="O239" s="73"/>
      <c r="P239" s="73"/>
      <c r="Q239" s="87"/>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row>
    <row r="240" spans="4:51" ht="15" customHeight="1" x14ac:dyDescent="0.25">
      <c r="D240" s="73"/>
      <c r="E240" s="73"/>
      <c r="F240" s="73"/>
      <c r="G240" s="73"/>
      <c r="H240" s="73"/>
      <c r="I240" s="73"/>
      <c r="J240" s="73"/>
      <c r="K240" s="73"/>
      <c r="L240" s="73"/>
      <c r="M240" s="73"/>
      <c r="N240" s="73"/>
      <c r="O240" s="73"/>
      <c r="P240" s="73"/>
      <c r="Q240" s="87"/>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row>
    <row r="241" spans="4:51" ht="15" customHeight="1" x14ac:dyDescent="0.25">
      <c r="D241" s="73"/>
      <c r="E241" s="73"/>
      <c r="F241" s="73"/>
      <c r="G241" s="73"/>
      <c r="H241" s="73"/>
      <c r="I241" s="73"/>
      <c r="J241" s="73"/>
      <c r="K241" s="73"/>
      <c r="L241" s="73"/>
      <c r="M241" s="73"/>
      <c r="N241" s="73"/>
      <c r="O241" s="73"/>
      <c r="P241" s="73"/>
      <c r="Q241" s="87"/>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row>
    <row r="242" spans="4:51" ht="15" customHeight="1" x14ac:dyDescent="0.25">
      <c r="D242" s="73"/>
      <c r="E242" s="73"/>
      <c r="F242" s="73"/>
      <c r="G242" s="73"/>
      <c r="H242" s="73"/>
      <c r="I242" s="73"/>
      <c r="J242" s="73"/>
      <c r="K242" s="73"/>
      <c r="L242" s="73"/>
      <c r="M242" s="73"/>
      <c r="N242" s="73"/>
      <c r="O242" s="73"/>
      <c r="P242" s="73"/>
      <c r="Q242" s="87"/>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row>
    <row r="243" spans="4:51" ht="15" customHeight="1" x14ac:dyDescent="0.25">
      <c r="D243" s="73"/>
      <c r="E243" s="73"/>
      <c r="F243" s="73"/>
      <c r="G243" s="73"/>
      <c r="H243" s="73"/>
      <c r="I243" s="73"/>
      <c r="J243" s="73"/>
      <c r="K243" s="73"/>
      <c r="L243" s="73"/>
      <c r="M243" s="73"/>
      <c r="N243" s="73"/>
      <c r="O243" s="73"/>
      <c r="P243" s="73"/>
      <c r="Q243" s="87"/>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row>
    <row r="244" spans="4:51" ht="15" customHeight="1" x14ac:dyDescent="0.25">
      <c r="D244" s="73"/>
      <c r="E244" s="73"/>
      <c r="F244" s="73"/>
      <c r="G244" s="73"/>
      <c r="H244" s="73"/>
      <c r="I244" s="73"/>
      <c r="J244" s="73"/>
      <c r="K244" s="73"/>
      <c r="L244" s="73"/>
      <c r="M244" s="73"/>
      <c r="N244" s="73"/>
      <c r="O244" s="73"/>
      <c r="P244" s="73"/>
      <c r="Q244" s="87"/>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row>
    <row r="245" spans="4:51" ht="15" customHeight="1" x14ac:dyDescent="0.25">
      <c r="D245" s="73"/>
      <c r="E245" s="73"/>
      <c r="F245" s="73"/>
      <c r="G245" s="73"/>
      <c r="H245" s="73"/>
      <c r="I245" s="73"/>
      <c r="J245" s="73"/>
      <c r="K245" s="73"/>
      <c r="L245" s="73"/>
      <c r="M245" s="73"/>
      <c r="N245" s="73"/>
      <c r="O245" s="73"/>
      <c r="P245" s="73"/>
      <c r="Q245" s="87"/>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row>
    <row r="246" spans="4:51" ht="15" customHeight="1" x14ac:dyDescent="0.25">
      <c r="D246" s="73"/>
      <c r="E246" s="73"/>
      <c r="F246" s="73"/>
      <c r="G246" s="73"/>
      <c r="H246" s="73"/>
      <c r="I246" s="73"/>
      <c r="J246" s="73"/>
      <c r="K246" s="73"/>
      <c r="L246" s="73"/>
      <c r="M246" s="73"/>
      <c r="N246" s="73"/>
      <c r="O246" s="73"/>
      <c r="P246" s="73"/>
      <c r="Q246" s="87"/>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row>
    <row r="247" spans="4:51" ht="15" customHeight="1" x14ac:dyDescent="0.25">
      <c r="D247" s="73"/>
      <c r="E247" s="73"/>
      <c r="F247" s="73"/>
      <c r="G247" s="73"/>
      <c r="H247" s="73"/>
      <c r="I247" s="73"/>
      <c r="J247" s="73"/>
      <c r="K247" s="73"/>
      <c r="L247" s="73"/>
      <c r="M247" s="73"/>
      <c r="N247" s="73"/>
      <c r="O247" s="73"/>
      <c r="P247" s="73"/>
      <c r="Q247" s="87"/>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row>
    <row r="248" spans="4:51" ht="15" customHeight="1" x14ac:dyDescent="0.25">
      <c r="D248" s="73"/>
      <c r="E248" s="73"/>
      <c r="F248" s="73"/>
      <c r="G248" s="73"/>
      <c r="H248" s="73"/>
      <c r="I248" s="73"/>
      <c r="J248" s="73"/>
      <c r="K248" s="73"/>
      <c r="L248" s="73"/>
      <c r="M248" s="73"/>
      <c r="N248" s="73"/>
      <c r="O248" s="73"/>
      <c r="P248" s="73"/>
      <c r="Q248" s="87"/>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row>
    <row r="249" spans="4:51" ht="15" customHeight="1" x14ac:dyDescent="0.25">
      <c r="D249" s="73"/>
      <c r="E249" s="73"/>
      <c r="F249" s="73"/>
      <c r="G249" s="73"/>
      <c r="H249" s="73"/>
      <c r="I249" s="73"/>
      <c r="J249" s="73"/>
      <c r="K249" s="73"/>
      <c r="L249" s="73"/>
      <c r="M249" s="73"/>
      <c r="N249" s="73"/>
      <c r="O249" s="73"/>
      <c r="P249" s="73"/>
      <c r="Q249" s="87"/>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row>
    <row r="250" spans="4:51" ht="15" customHeight="1" x14ac:dyDescent="0.25">
      <c r="D250" s="73"/>
      <c r="E250" s="73"/>
      <c r="F250" s="73"/>
      <c r="G250" s="73"/>
      <c r="H250" s="73"/>
      <c r="I250" s="73"/>
      <c r="J250" s="73"/>
      <c r="K250" s="73"/>
      <c r="L250" s="73"/>
      <c r="M250" s="73"/>
      <c r="N250" s="73"/>
      <c r="O250" s="73"/>
      <c r="P250" s="73"/>
      <c r="Q250" s="87"/>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row>
    <row r="251" spans="4:51" ht="15" customHeight="1" x14ac:dyDescent="0.25">
      <c r="D251" s="73"/>
      <c r="E251" s="73"/>
      <c r="F251" s="73"/>
      <c r="G251" s="73"/>
      <c r="H251" s="73"/>
      <c r="I251" s="73"/>
      <c r="J251" s="73"/>
      <c r="K251" s="73"/>
      <c r="L251" s="73"/>
      <c r="M251" s="73"/>
      <c r="N251" s="73"/>
      <c r="O251" s="73"/>
      <c r="P251" s="73"/>
      <c r="Q251" s="87"/>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row>
    <row r="252" spans="4:51" ht="15" customHeight="1" x14ac:dyDescent="0.25">
      <c r="D252" s="73"/>
      <c r="E252" s="73"/>
      <c r="F252" s="73"/>
      <c r="G252" s="73"/>
      <c r="H252" s="73"/>
      <c r="I252" s="73"/>
      <c r="J252" s="73"/>
      <c r="K252" s="73"/>
      <c r="L252" s="73"/>
      <c r="M252" s="73"/>
      <c r="N252" s="73"/>
      <c r="O252" s="73"/>
      <c r="P252" s="73"/>
      <c r="Q252" s="87"/>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row>
    <row r="253" spans="4:51" ht="15" customHeight="1" x14ac:dyDescent="0.25">
      <c r="D253" s="73"/>
      <c r="E253" s="73"/>
      <c r="F253" s="73"/>
      <c r="G253" s="73"/>
      <c r="H253" s="73"/>
      <c r="I253" s="73"/>
      <c r="J253" s="73"/>
      <c r="K253" s="73"/>
      <c r="L253" s="73"/>
      <c r="M253" s="73"/>
      <c r="N253" s="73"/>
      <c r="O253" s="73"/>
      <c r="P253" s="73"/>
      <c r="Q253" s="87"/>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row>
    <row r="254" spans="4:51" ht="15" customHeight="1" x14ac:dyDescent="0.25">
      <c r="D254" s="73"/>
      <c r="E254" s="73"/>
      <c r="F254" s="73"/>
      <c r="G254" s="73"/>
      <c r="H254" s="73"/>
      <c r="I254" s="73"/>
      <c r="J254" s="73"/>
      <c r="K254" s="73"/>
      <c r="L254" s="73"/>
      <c r="M254" s="73"/>
      <c r="N254" s="73"/>
      <c r="O254" s="73"/>
      <c r="P254" s="73"/>
      <c r="Q254" s="87"/>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row>
    <row r="255" spans="4:51" ht="15" customHeight="1" x14ac:dyDescent="0.25">
      <c r="D255" s="73"/>
      <c r="E255" s="73"/>
      <c r="F255" s="73"/>
      <c r="G255" s="73"/>
      <c r="H255" s="73"/>
      <c r="I255" s="73"/>
      <c r="J255" s="73"/>
      <c r="K255" s="73"/>
      <c r="L255" s="73"/>
      <c r="M255" s="73"/>
      <c r="N255" s="73"/>
      <c r="O255" s="73"/>
      <c r="P255" s="73"/>
      <c r="Q255" s="87"/>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row>
    <row r="256" spans="4:51" ht="15" customHeight="1" x14ac:dyDescent="0.25">
      <c r="D256" s="73"/>
      <c r="E256" s="73"/>
      <c r="F256" s="73"/>
      <c r="G256" s="73"/>
      <c r="H256" s="73"/>
      <c r="I256" s="73"/>
      <c r="J256" s="73"/>
      <c r="K256" s="73"/>
      <c r="L256" s="73"/>
      <c r="M256" s="73"/>
      <c r="N256" s="73"/>
      <c r="O256" s="73"/>
      <c r="P256" s="73"/>
      <c r="Q256" s="87"/>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row>
    <row r="257" spans="4:51" ht="15" customHeight="1" x14ac:dyDescent="0.25">
      <c r="D257" s="73"/>
      <c r="E257" s="73"/>
      <c r="F257" s="73"/>
      <c r="G257" s="73"/>
      <c r="H257" s="73"/>
      <c r="I257" s="73"/>
      <c r="J257" s="73"/>
      <c r="K257" s="73"/>
      <c r="L257" s="73"/>
      <c r="M257" s="73"/>
      <c r="N257" s="73"/>
      <c r="O257" s="73"/>
      <c r="P257" s="73"/>
      <c r="Q257" s="87"/>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row>
    <row r="258" spans="4:51" ht="15" customHeight="1" x14ac:dyDescent="0.25">
      <c r="D258" s="73"/>
      <c r="E258" s="73"/>
      <c r="F258" s="73"/>
      <c r="G258" s="73"/>
      <c r="H258" s="73"/>
      <c r="I258" s="73"/>
      <c r="J258" s="73"/>
      <c r="K258" s="73"/>
      <c r="L258" s="73"/>
      <c r="M258" s="73"/>
      <c r="N258" s="73"/>
      <c r="O258" s="73"/>
      <c r="P258" s="73"/>
      <c r="Q258" s="87"/>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row>
    <row r="259" spans="4:51" ht="15" customHeight="1" x14ac:dyDescent="0.25">
      <c r="D259" s="73"/>
      <c r="E259" s="73"/>
      <c r="F259" s="73"/>
      <c r="G259" s="73"/>
      <c r="H259" s="73"/>
      <c r="I259" s="73"/>
      <c r="J259" s="73"/>
      <c r="K259" s="73"/>
      <c r="L259" s="73"/>
      <c r="M259" s="73"/>
      <c r="N259" s="73"/>
      <c r="O259" s="73"/>
      <c r="P259" s="73"/>
      <c r="Q259" s="87"/>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row>
    <row r="260" spans="4:51" ht="15" customHeight="1" x14ac:dyDescent="0.25">
      <c r="D260" s="73"/>
      <c r="E260" s="73"/>
      <c r="F260" s="73"/>
      <c r="G260" s="73"/>
      <c r="H260" s="73"/>
      <c r="I260" s="73"/>
      <c r="J260" s="73"/>
      <c r="K260" s="73"/>
      <c r="L260" s="73"/>
      <c r="M260" s="73"/>
      <c r="N260" s="73"/>
      <c r="O260" s="73"/>
      <c r="P260" s="73"/>
      <c r="Q260" s="87"/>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row>
    <row r="261" spans="4:51" ht="15" customHeight="1" x14ac:dyDescent="0.25">
      <c r="D261" s="73"/>
      <c r="E261" s="73"/>
      <c r="F261" s="73"/>
      <c r="G261" s="73"/>
      <c r="H261" s="73"/>
      <c r="I261" s="73"/>
      <c r="J261" s="73"/>
      <c r="K261" s="73"/>
      <c r="L261" s="73"/>
      <c r="M261" s="73"/>
      <c r="N261" s="73"/>
      <c r="O261" s="73"/>
      <c r="P261" s="73"/>
      <c r="Q261" s="87"/>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row>
    <row r="262" spans="4:51" ht="15" customHeight="1" x14ac:dyDescent="0.25">
      <c r="D262" s="73"/>
      <c r="E262" s="73"/>
      <c r="F262" s="73"/>
      <c r="G262" s="73"/>
      <c r="H262" s="73"/>
      <c r="I262" s="73"/>
      <c r="J262" s="73"/>
      <c r="K262" s="73"/>
      <c r="L262" s="73"/>
      <c r="M262" s="73"/>
      <c r="N262" s="73"/>
      <c r="O262" s="73"/>
      <c r="P262" s="73"/>
      <c r="Q262" s="87"/>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row>
    <row r="263" spans="4:51" ht="15" customHeight="1" x14ac:dyDescent="0.25">
      <c r="D263" s="73"/>
      <c r="E263" s="73"/>
      <c r="F263" s="73"/>
      <c r="G263" s="73"/>
      <c r="H263" s="73"/>
      <c r="I263" s="73"/>
      <c r="J263" s="73"/>
      <c r="K263" s="73"/>
      <c r="L263" s="73"/>
      <c r="M263" s="73"/>
      <c r="N263" s="73"/>
      <c r="O263" s="73"/>
      <c r="P263" s="73"/>
      <c r="Q263" s="87"/>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row>
    <row r="264" spans="4:51" ht="15" customHeight="1" x14ac:dyDescent="0.25">
      <c r="D264" s="73"/>
      <c r="E264" s="73"/>
      <c r="F264" s="73"/>
      <c r="G264" s="73"/>
      <c r="H264" s="73"/>
      <c r="I264" s="73"/>
      <c r="J264" s="73"/>
      <c r="K264" s="73"/>
      <c r="L264" s="73"/>
      <c r="M264" s="73"/>
      <c r="N264" s="73"/>
      <c r="O264" s="73"/>
      <c r="P264" s="73"/>
      <c r="Q264" s="87"/>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row>
    <row r="265" spans="4:51" ht="15" customHeight="1" x14ac:dyDescent="0.25">
      <c r="D265" s="73"/>
      <c r="E265" s="73"/>
      <c r="F265" s="73"/>
      <c r="G265" s="73"/>
      <c r="H265" s="73"/>
      <c r="I265" s="73"/>
      <c r="J265" s="73"/>
      <c r="K265" s="73"/>
      <c r="L265" s="73"/>
      <c r="M265" s="73"/>
      <c r="N265" s="73"/>
      <c r="O265" s="73"/>
      <c r="P265" s="73"/>
      <c r="Q265" s="87"/>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row>
    <row r="266" spans="4:51" ht="15" customHeight="1" x14ac:dyDescent="0.25">
      <c r="D266" s="73"/>
      <c r="E266" s="73"/>
      <c r="F266" s="73"/>
      <c r="G266" s="73"/>
      <c r="H266" s="73"/>
      <c r="I266" s="73"/>
      <c r="J266" s="73"/>
      <c r="K266" s="73"/>
      <c r="L266" s="73"/>
      <c r="M266" s="73"/>
      <c r="N266" s="73"/>
      <c r="O266" s="73"/>
      <c r="P266" s="73"/>
      <c r="Q266" s="87"/>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row>
    <row r="267" spans="4:51" ht="15" customHeight="1" x14ac:dyDescent="0.25">
      <c r="D267" s="73"/>
      <c r="E267" s="73"/>
      <c r="F267" s="73"/>
      <c r="G267" s="73"/>
      <c r="H267" s="73"/>
      <c r="I267" s="73"/>
      <c r="J267" s="73"/>
      <c r="K267" s="73"/>
      <c r="L267" s="73"/>
      <c r="M267" s="73"/>
      <c r="N267" s="73"/>
      <c r="O267" s="73"/>
      <c r="P267" s="73"/>
      <c r="Q267" s="87"/>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row>
    <row r="268" spans="4:51" ht="15" customHeight="1" x14ac:dyDescent="0.25">
      <c r="D268" s="73"/>
      <c r="E268" s="73"/>
      <c r="F268" s="73"/>
      <c r="G268" s="73"/>
      <c r="H268" s="73"/>
      <c r="I268" s="73"/>
      <c r="J268" s="73"/>
      <c r="K268" s="73"/>
      <c r="L268" s="73"/>
      <c r="M268" s="73"/>
      <c r="N268" s="73"/>
      <c r="O268" s="73"/>
      <c r="P268" s="73"/>
      <c r="Q268" s="87"/>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row>
    <row r="269" spans="4:51" ht="15" customHeight="1" x14ac:dyDescent="0.25">
      <c r="D269" s="73"/>
      <c r="E269" s="73"/>
      <c r="F269" s="73"/>
      <c r="G269" s="73"/>
      <c r="H269" s="73"/>
      <c r="I269" s="73"/>
      <c r="J269" s="73"/>
      <c r="K269" s="73"/>
      <c r="L269" s="73"/>
      <c r="M269" s="73"/>
      <c r="N269" s="73"/>
      <c r="O269" s="73"/>
      <c r="P269" s="73"/>
      <c r="Q269" s="87"/>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row>
    <row r="270" spans="4:51" ht="15" customHeight="1" x14ac:dyDescent="0.25">
      <c r="D270" s="73"/>
      <c r="E270" s="73"/>
      <c r="F270" s="73"/>
      <c r="G270" s="73"/>
      <c r="H270" s="73"/>
      <c r="I270" s="73"/>
      <c r="J270" s="73"/>
      <c r="K270" s="73"/>
      <c r="L270" s="73"/>
      <c r="M270" s="73"/>
      <c r="N270" s="73"/>
      <c r="O270" s="73"/>
      <c r="P270" s="73"/>
      <c r="Q270" s="87"/>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row>
    <row r="271" spans="4:51" ht="15" customHeight="1" x14ac:dyDescent="0.25">
      <c r="D271" s="73"/>
      <c r="E271" s="73"/>
      <c r="F271" s="73"/>
      <c r="G271" s="73"/>
      <c r="H271" s="73"/>
      <c r="I271" s="73"/>
      <c r="J271" s="73"/>
      <c r="K271" s="73"/>
      <c r="L271" s="73"/>
      <c r="M271" s="73"/>
      <c r="N271" s="73"/>
      <c r="O271" s="73"/>
      <c r="P271" s="73"/>
      <c r="Q271" s="87"/>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row>
    <row r="272" spans="4:51" ht="15" customHeight="1" x14ac:dyDescent="0.25">
      <c r="D272" s="73"/>
      <c r="E272" s="73"/>
      <c r="F272" s="73"/>
      <c r="G272" s="73"/>
      <c r="H272" s="73"/>
      <c r="I272" s="73"/>
      <c r="J272" s="73"/>
      <c r="K272" s="73"/>
      <c r="L272" s="73"/>
      <c r="M272" s="73"/>
      <c r="N272" s="73"/>
      <c r="O272" s="73"/>
      <c r="P272" s="73"/>
      <c r="Q272" s="87"/>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row>
    <row r="273" spans="4:51" ht="15" customHeight="1" x14ac:dyDescent="0.25">
      <c r="D273" s="73"/>
      <c r="E273" s="73"/>
      <c r="F273" s="73"/>
      <c r="G273" s="73"/>
      <c r="H273" s="73"/>
      <c r="I273" s="73"/>
      <c r="J273" s="73"/>
      <c r="K273" s="73"/>
      <c r="L273" s="73"/>
      <c r="M273" s="73"/>
      <c r="N273" s="73"/>
      <c r="O273" s="73"/>
      <c r="P273" s="73"/>
      <c r="Q273" s="87"/>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row>
    <row r="274" spans="4:51" ht="15" customHeight="1" x14ac:dyDescent="0.25">
      <c r="D274" s="73"/>
      <c r="E274" s="73"/>
      <c r="F274" s="73"/>
      <c r="G274" s="73"/>
      <c r="H274" s="73"/>
      <c r="I274" s="73"/>
      <c r="J274" s="73"/>
      <c r="K274" s="73"/>
      <c r="L274" s="73"/>
      <c r="M274" s="73"/>
      <c r="N274" s="73"/>
      <c r="O274" s="73"/>
      <c r="P274" s="73"/>
      <c r="Q274" s="87"/>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row>
    <row r="275" spans="4:51" ht="15" customHeight="1" x14ac:dyDescent="0.25">
      <c r="D275" s="73"/>
      <c r="E275" s="73"/>
      <c r="F275" s="73"/>
      <c r="G275" s="73"/>
      <c r="H275" s="73"/>
      <c r="I275" s="73"/>
      <c r="J275" s="73"/>
      <c r="K275" s="73"/>
      <c r="L275" s="73"/>
      <c r="M275" s="73"/>
      <c r="N275" s="73"/>
      <c r="O275" s="73"/>
      <c r="P275" s="73"/>
      <c r="Q275" s="87"/>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row>
    <row r="276" spans="4:51" ht="15" customHeight="1" x14ac:dyDescent="0.25">
      <c r="D276" s="73"/>
      <c r="E276" s="73"/>
      <c r="F276" s="73"/>
      <c r="G276" s="73"/>
      <c r="H276" s="73"/>
      <c r="I276" s="73"/>
      <c r="J276" s="73"/>
      <c r="K276" s="73"/>
      <c r="L276" s="73"/>
      <c r="M276" s="73"/>
      <c r="N276" s="73"/>
      <c r="O276" s="73"/>
      <c r="P276" s="73"/>
      <c r="Q276" s="87"/>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row>
    <row r="277" spans="4:51" ht="15" customHeight="1" x14ac:dyDescent="0.25">
      <c r="D277" s="73"/>
      <c r="E277" s="73"/>
      <c r="F277" s="73"/>
      <c r="G277" s="73"/>
      <c r="H277" s="73"/>
      <c r="I277" s="73"/>
      <c r="J277" s="73"/>
      <c r="K277" s="73"/>
      <c r="L277" s="73"/>
      <c r="M277" s="73"/>
      <c r="N277" s="73"/>
      <c r="O277" s="73"/>
      <c r="P277" s="73"/>
      <c r="Q277" s="87"/>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row>
    <row r="278" spans="4:51" ht="15" customHeight="1" x14ac:dyDescent="0.25">
      <c r="D278" s="73"/>
      <c r="E278" s="73"/>
      <c r="F278" s="73"/>
      <c r="G278" s="73"/>
      <c r="H278" s="73"/>
      <c r="I278" s="73"/>
      <c r="J278" s="73"/>
      <c r="K278" s="73"/>
      <c r="L278" s="73"/>
      <c r="M278" s="73"/>
      <c r="N278" s="73"/>
      <c r="O278" s="73"/>
      <c r="P278" s="73"/>
      <c r="Q278" s="87"/>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row>
    <row r="279" spans="4:51" ht="15" customHeight="1" x14ac:dyDescent="0.25">
      <c r="D279" s="73"/>
      <c r="E279" s="73"/>
      <c r="F279" s="73"/>
      <c r="G279" s="73"/>
      <c r="H279" s="73"/>
      <c r="I279" s="73"/>
      <c r="J279" s="73"/>
      <c r="K279" s="73"/>
      <c r="L279" s="73"/>
      <c r="M279" s="73"/>
      <c r="N279" s="73"/>
      <c r="O279" s="73"/>
      <c r="P279" s="73"/>
      <c r="Q279" s="87"/>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row>
    <row r="280" spans="4:51" ht="15" customHeight="1" x14ac:dyDescent="0.25">
      <c r="D280" s="73"/>
      <c r="E280" s="73"/>
      <c r="F280" s="73"/>
      <c r="G280" s="73"/>
      <c r="H280" s="73"/>
      <c r="I280" s="73"/>
      <c r="J280" s="73"/>
      <c r="K280" s="73"/>
      <c r="L280" s="73"/>
      <c r="M280" s="73"/>
      <c r="N280" s="73"/>
      <c r="O280" s="73"/>
      <c r="P280" s="73"/>
      <c r="Q280" s="87"/>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row>
    <row r="281" spans="4:51" ht="15" customHeight="1" x14ac:dyDescent="0.25">
      <c r="D281" s="73"/>
      <c r="E281" s="73"/>
      <c r="F281" s="73"/>
      <c r="G281" s="73"/>
      <c r="H281" s="73"/>
      <c r="I281" s="73"/>
      <c r="J281" s="73"/>
      <c r="K281" s="73"/>
      <c r="L281" s="73"/>
      <c r="M281" s="73"/>
      <c r="N281" s="73"/>
      <c r="O281" s="73"/>
      <c r="P281" s="73"/>
      <c r="Q281" s="87"/>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row>
    <row r="282" spans="4:51" ht="15" customHeight="1" x14ac:dyDescent="0.25">
      <c r="D282" s="73"/>
      <c r="E282" s="73"/>
      <c r="F282" s="73"/>
      <c r="G282" s="73"/>
      <c r="H282" s="73"/>
      <c r="I282" s="73"/>
      <c r="J282" s="73"/>
      <c r="K282" s="73"/>
      <c r="L282" s="73"/>
      <c r="M282" s="73"/>
      <c r="N282" s="73"/>
      <c r="O282" s="73"/>
      <c r="P282" s="73"/>
      <c r="Q282" s="87"/>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row>
    <row r="283" spans="4:51" ht="15" customHeight="1" x14ac:dyDescent="0.25">
      <c r="D283" s="73"/>
      <c r="E283" s="73"/>
      <c r="F283" s="73"/>
      <c r="G283" s="73"/>
      <c r="H283" s="73"/>
      <c r="I283" s="73"/>
      <c r="J283" s="73"/>
      <c r="K283" s="73"/>
      <c r="L283" s="73"/>
      <c r="M283" s="73"/>
      <c r="N283" s="73"/>
      <c r="O283" s="73"/>
      <c r="P283" s="73"/>
      <c r="Q283" s="87"/>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row>
    <row r="284" spans="4:51" ht="15" customHeight="1" x14ac:dyDescent="0.25">
      <c r="D284" s="73"/>
      <c r="E284" s="73"/>
      <c r="F284" s="73"/>
      <c r="G284" s="73"/>
      <c r="H284" s="73"/>
      <c r="I284" s="73"/>
      <c r="J284" s="73"/>
      <c r="K284" s="73"/>
      <c r="L284" s="73"/>
      <c r="M284" s="73"/>
      <c r="N284" s="73"/>
      <c r="O284" s="73"/>
      <c r="P284" s="73"/>
      <c r="Q284" s="87"/>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row>
    <row r="285" spans="4:51" ht="15" customHeight="1" x14ac:dyDescent="0.25">
      <c r="D285" s="73"/>
      <c r="E285" s="73"/>
      <c r="F285" s="73"/>
      <c r="G285" s="73"/>
      <c r="H285" s="73"/>
      <c r="I285" s="73"/>
      <c r="J285" s="73"/>
      <c r="K285" s="73"/>
      <c r="L285" s="73"/>
      <c r="M285" s="73"/>
      <c r="N285" s="73"/>
      <c r="O285" s="73"/>
      <c r="P285" s="73"/>
      <c r="Q285" s="87"/>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row>
    <row r="286" spans="4:51" ht="15" customHeight="1" x14ac:dyDescent="0.25">
      <c r="D286" s="73"/>
      <c r="E286" s="73"/>
      <c r="F286" s="73"/>
      <c r="G286" s="73"/>
      <c r="H286" s="73"/>
      <c r="I286" s="73"/>
      <c r="J286" s="73"/>
      <c r="K286" s="73"/>
      <c r="L286" s="73"/>
      <c r="M286" s="73"/>
      <c r="N286" s="73"/>
      <c r="O286" s="73"/>
      <c r="P286" s="73"/>
      <c r="Q286" s="87"/>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row>
    <row r="287" spans="4:51" ht="15" customHeight="1" x14ac:dyDescent="0.25">
      <c r="D287" s="73"/>
      <c r="E287" s="73"/>
      <c r="F287" s="73"/>
      <c r="G287" s="73"/>
      <c r="H287" s="73"/>
      <c r="I287" s="73"/>
      <c r="J287" s="73"/>
      <c r="K287" s="73"/>
      <c r="L287" s="73"/>
      <c r="M287" s="73"/>
      <c r="N287" s="73"/>
      <c r="O287" s="73"/>
      <c r="P287" s="73"/>
      <c r="Q287" s="87"/>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row>
    <row r="288" spans="4:51" ht="15" customHeight="1" x14ac:dyDescent="0.25">
      <c r="D288" s="73"/>
      <c r="E288" s="73"/>
      <c r="F288" s="73"/>
      <c r="G288" s="73"/>
      <c r="H288" s="73"/>
      <c r="I288" s="73"/>
      <c r="J288" s="73"/>
      <c r="K288" s="73"/>
      <c r="L288" s="73"/>
      <c r="M288" s="73"/>
      <c r="N288" s="73"/>
      <c r="O288" s="73"/>
      <c r="P288" s="73"/>
      <c r="Q288" s="87"/>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row>
    <row r="289" spans="4:51" ht="15" customHeight="1" x14ac:dyDescent="0.25">
      <c r="D289" s="73"/>
      <c r="E289" s="73"/>
      <c r="F289" s="73"/>
      <c r="G289" s="73"/>
      <c r="H289" s="73"/>
      <c r="I289" s="73"/>
      <c r="J289" s="73"/>
      <c r="K289" s="73"/>
      <c r="L289" s="73"/>
      <c r="M289" s="73"/>
      <c r="N289" s="73"/>
      <c r="O289" s="73"/>
      <c r="P289" s="73"/>
      <c r="Q289" s="87"/>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row>
    <row r="290" spans="4:51" ht="15" customHeight="1" x14ac:dyDescent="0.25">
      <c r="D290" s="73"/>
      <c r="E290" s="73"/>
      <c r="F290" s="73"/>
      <c r="G290" s="73"/>
      <c r="H290" s="73"/>
      <c r="I290" s="73"/>
      <c r="J290" s="73"/>
      <c r="K290" s="73"/>
      <c r="L290" s="73"/>
      <c r="M290" s="73"/>
      <c r="N290" s="73"/>
      <c r="O290" s="73"/>
      <c r="P290" s="73"/>
      <c r="Q290" s="87"/>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row>
    <row r="291" spans="4:51" ht="15" customHeight="1" x14ac:dyDescent="0.25">
      <c r="D291" s="73"/>
      <c r="E291" s="73"/>
      <c r="F291" s="73"/>
      <c r="G291" s="73"/>
      <c r="H291" s="73"/>
      <c r="I291" s="73"/>
      <c r="J291" s="73"/>
      <c r="K291" s="73"/>
      <c r="L291" s="73"/>
      <c r="M291" s="73"/>
      <c r="N291" s="73"/>
      <c r="O291" s="73"/>
      <c r="P291" s="73"/>
      <c r="Q291" s="87"/>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row>
    <row r="292" spans="4:51" ht="15" customHeight="1" x14ac:dyDescent="0.25">
      <c r="D292" s="73"/>
      <c r="E292" s="73"/>
      <c r="F292" s="73"/>
      <c r="G292" s="73"/>
      <c r="H292" s="73"/>
      <c r="I292" s="73"/>
      <c r="J292" s="73"/>
      <c r="K292" s="73"/>
      <c r="L292" s="73"/>
      <c r="M292" s="73"/>
      <c r="N292" s="73"/>
      <c r="O292" s="73"/>
      <c r="P292" s="73"/>
      <c r="Q292" s="87"/>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row>
    <row r="293" spans="4:51" ht="15" customHeight="1" x14ac:dyDescent="0.25">
      <c r="D293" s="73"/>
      <c r="E293" s="73"/>
      <c r="F293" s="73"/>
      <c r="G293" s="73"/>
      <c r="H293" s="73"/>
      <c r="I293" s="73"/>
      <c r="J293" s="73"/>
      <c r="K293" s="73"/>
      <c r="L293" s="73"/>
      <c r="M293" s="73"/>
      <c r="N293" s="73"/>
      <c r="O293" s="73"/>
      <c r="P293" s="73"/>
      <c r="Q293" s="87"/>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row>
    <row r="294" spans="4:51" ht="15" customHeight="1" x14ac:dyDescent="0.25">
      <c r="D294" s="73"/>
      <c r="E294" s="73"/>
      <c r="F294" s="73"/>
      <c r="G294" s="73"/>
      <c r="H294" s="73"/>
      <c r="I294" s="73"/>
      <c r="J294" s="73"/>
      <c r="K294" s="73"/>
      <c r="L294" s="73"/>
      <c r="M294" s="73"/>
      <c r="N294" s="73"/>
      <c r="O294" s="73"/>
      <c r="P294" s="73"/>
      <c r="Q294" s="87"/>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row>
    <row r="295" spans="4:51" ht="15" customHeight="1" x14ac:dyDescent="0.25">
      <c r="D295" s="73"/>
      <c r="E295" s="73"/>
      <c r="F295" s="73"/>
      <c r="G295" s="73"/>
      <c r="H295" s="73"/>
      <c r="I295" s="73"/>
      <c r="J295" s="73"/>
      <c r="K295" s="73"/>
      <c r="L295" s="73"/>
      <c r="M295" s="73"/>
      <c r="N295" s="73"/>
      <c r="O295" s="73"/>
      <c r="P295" s="73"/>
      <c r="Q295" s="87"/>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row>
    <row r="296" spans="4:51" ht="15" customHeight="1" x14ac:dyDescent="0.25">
      <c r="D296" s="73"/>
      <c r="E296" s="73"/>
      <c r="F296" s="73"/>
      <c r="G296" s="73"/>
      <c r="H296" s="73"/>
      <c r="I296" s="73"/>
      <c r="J296" s="73"/>
      <c r="K296" s="73"/>
      <c r="L296" s="73"/>
      <c r="M296" s="73"/>
      <c r="N296" s="73"/>
      <c r="O296" s="73"/>
      <c r="P296" s="73"/>
      <c r="Q296" s="87"/>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row>
    <row r="297" spans="4:51" ht="15" customHeight="1" x14ac:dyDescent="0.25">
      <c r="D297" s="73"/>
      <c r="E297" s="73"/>
      <c r="F297" s="73"/>
      <c r="G297" s="73"/>
      <c r="H297" s="73"/>
      <c r="I297" s="73"/>
      <c r="J297" s="73"/>
      <c r="K297" s="73"/>
      <c r="L297" s="73"/>
      <c r="M297" s="73"/>
      <c r="N297" s="73"/>
      <c r="O297" s="73"/>
      <c r="P297" s="73"/>
      <c r="Q297" s="87"/>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row>
    <row r="298" spans="4:51" ht="15" customHeight="1" x14ac:dyDescent="0.25">
      <c r="D298" s="73"/>
      <c r="E298" s="73"/>
      <c r="F298" s="73"/>
      <c r="G298" s="73"/>
      <c r="H298" s="73"/>
      <c r="I298" s="73"/>
      <c r="J298" s="73"/>
      <c r="K298" s="73"/>
      <c r="L298" s="73"/>
      <c r="M298" s="73"/>
      <c r="N298" s="73"/>
      <c r="O298" s="73"/>
      <c r="P298" s="73"/>
      <c r="Q298" s="87"/>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row>
    <row r="299" spans="4:51" ht="15" customHeight="1" x14ac:dyDescent="0.25">
      <c r="D299" s="73"/>
      <c r="E299" s="73"/>
      <c r="F299" s="73"/>
      <c r="G299" s="73"/>
      <c r="H299" s="73"/>
      <c r="I299" s="73"/>
      <c r="J299" s="73"/>
      <c r="K299" s="73"/>
      <c r="L299" s="73"/>
      <c r="M299" s="73"/>
      <c r="N299" s="73"/>
      <c r="O299" s="73"/>
      <c r="P299" s="73"/>
      <c r="Q299" s="87"/>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row>
    <row r="300" spans="4:51" ht="15" customHeight="1" x14ac:dyDescent="0.25">
      <c r="D300" s="73"/>
      <c r="E300" s="73"/>
      <c r="F300" s="73"/>
      <c r="G300" s="73"/>
      <c r="H300" s="73"/>
      <c r="I300" s="73"/>
      <c r="J300" s="73"/>
      <c r="K300" s="73"/>
      <c r="L300" s="73"/>
      <c r="M300" s="73"/>
      <c r="N300" s="73"/>
      <c r="O300" s="73"/>
      <c r="P300" s="73"/>
      <c r="Q300" s="87"/>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row>
    <row r="301" spans="4:51" ht="15" customHeight="1" x14ac:dyDescent="0.25">
      <c r="D301" s="73"/>
      <c r="E301" s="73"/>
      <c r="F301" s="73"/>
      <c r="G301" s="73"/>
      <c r="H301" s="73"/>
      <c r="I301" s="73"/>
      <c r="J301" s="73"/>
      <c r="K301" s="73"/>
      <c r="L301" s="73"/>
      <c r="M301" s="73"/>
      <c r="N301" s="73"/>
      <c r="O301" s="73"/>
      <c r="P301" s="73"/>
      <c r="Q301" s="87"/>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row>
    <row r="302" spans="4:51" ht="15" customHeight="1" x14ac:dyDescent="0.25">
      <c r="D302" s="73"/>
      <c r="E302" s="73"/>
      <c r="F302" s="73"/>
      <c r="G302" s="73"/>
      <c r="H302" s="73"/>
      <c r="I302" s="73"/>
      <c r="J302" s="73"/>
      <c r="K302" s="73"/>
      <c r="L302" s="73"/>
      <c r="M302" s="73"/>
      <c r="N302" s="73"/>
      <c r="O302" s="73"/>
      <c r="P302" s="73"/>
      <c r="Q302" s="87"/>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row>
    <row r="303" spans="4:51" ht="15" customHeight="1" x14ac:dyDescent="0.25">
      <c r="D303" s="73"/>
      <c r="E303" s="73"/>
      <c r="F303" s="73"/>
      <c r="G303" s="73"/>
      <c r="H303" s="73"/>
      <c r="I303" s="73"/>
      <c r="J303" s="73"/>
      <c r="K303" s="73"/>
      <c r="L303" s="73"/>
      <c r="M303" s="73"/>
      <c r="N303" s="73"/>
      <c r="O303" s="73"/>
      <c r="P303" s="73"/>
      <c r="Q303" s="87"/>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row>
    <row r="304" spans="4:51" ht="15" customHeight="1" x14ac:dyDescent="0.25">
      <c r="D304" s="73"/>
      <c r="E304" s="73"/>
      <c r="F304" s="73"/>
      <c r="G304" s="73"/>
      <c r="H304" s="73"/>
      <c r="I304" s="73"/>
      <c r="J304" s="73"/>
      <c r="K304" s="73"/>
      <c r="L304" s="73"/>
      <c r="M304" s="73"/>
      <c r="N304" s="73"/>
      <c r="O304" s="73"/>
      <c r="P304" s="73"/>
      <c r="Q304" s="87"/>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row>
    <row r="305" spans="4:51" ht="15" customHeight="1" x14ac:dyDescent="0.25">
      <c r="D305" s="73"/>
      <c r="E305" s="73"/>
      <c r="F305" s="73"/>
      <c r="G305" s="73"/>
      <c r="H305" s="73"/>
      <c r="I305" s="73"/>
      <c r="J305" s="73"/>
      <c r="K305" s="73"/>
      <c r="L305" s="73"/>
      <c r="M305" s="73"/>
      <c r="N305" s="73"/>
      <c r="O305" s="73"/>
      <c r="P305" s="73"/>
      <c r="Q305" s="87"/>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row>
    <row r="306" spans="4:51" ht="15" customHeight="1" x14ac:dyDescent="0.25">
      <c r="D306" s="73"/>
      <c r="E306" s="73"/>
      <c r="F306" s="73"/>
      <c r="G306" s="73"/>
      <c r="H306" s="73"/>
      <c r="I306" s="73"/>
      <c r="J306" s="73"/>
      <c r="K306" s="73"/>
      <c r="L306" s="73"/>
      <c r="M306" s="73"/>
      <c r="N306" s="73"/>
      <c r="O306" s="73"/>
      <c r="P306" s="73"/>
      <c r="Q306" s="87"/>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row>
    <row r="307" spans="4:51" ht="15" customHeight="1" x14ac:dyDescent="0.25">
      <c r="D307" s="73"/>
      <c r="E307" s="73"/>
      <c r="F307" s="73"/>
      <c r="G307" s="73"/>
      <c r="H307" s="73"/>
      <c r="I307" s="73"/>
      <c r="J307" s="73"/>
      <c r="K307" s="73"/>
      <c r="L307" s="73"/>
      <c r="M307" s="73"/>
      <c r="N307" s="73"/>
      <c r="O307" s="73"/>
      <c r="P307" s="73"/>
      <c r="Q307" s="87"/>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row>
    <row r="308" spans="4:51" ht="15" customHeight="1" x14ac:dyDescent="0.25">
      <c r="D308" s="73"/>
      <c r="E308" s="73"/>
      <c r="F308" s="73"/>
      <c r="G308" s="73"/>
      <c r="H308" s="73"/>
      <c r="I308" s="73"/>
      <c r="J308" s="73"/>
      <c r="K308" s="73"/>
      <c r="L308" s="73"/>
      <c r="M308" s="73"/>
      <c r="N308" s="73"/>
      <c r="O308" s="73"/>
      <c r="P308" s="73"/>
      <c r="Q308" s="87"/>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row>
    <row r="309" spans="4:51" ht="15" customHeight="1" x14ac:dyDescent="0.25"/>
    <row r="310" spans="4:51" ht="15" customHeight="1" x14ac:dyDescent="0.25"/>
    <row r="311" spans="4:51" ht="15" customHeight="1" x14ac:dyDescent="0.25"/>
    <row r="312" spans="4:51" ht="15" customHeight="1" x14ac:dyDescent="0.25"/>
    <row r="313" spans="4:51" ht="15" customHeight="1" x14ac:dyDescent="0.25"/>
    <row r="314" spans="4:51" ht="15" customHeight="1" x14ac:dyDescent="0.25"/>
    <row r="315" spans="4:51" ht="15" customHeight="1" x14ac:dyDescent="0.25"/>
    <row r="316" spans="4:51" ht="15" customHeight="1" x14ac:dyDescent="0.25"/>
    <row r="317" spans="4:51" ht="15" customHeight="1" x14ac:dyDescent="0.25"/>
    <row r="318" spans="4:51" ht="15" customHeight="1" x14ac:dyDescent="0.25"/>
    <row r="319" spans="4:51" ht="15" customHeight="1" x14ac:dyDescent="0.25"/>
    <row r="320" spans="4:51"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sheetData>
  <sheetProtection algorithmName="SHA-512" hashValue="ADT9R/hZwwa2teRTvn9uYdxFsxuN2ccoDWgReMhHJrC2xU+0btHtrQGhMWoObxkJxDExvha1tA3uCxEW8yuv1g==" saltValue="y9cjG+bQAYP9sWRG+kVLXA==" spinCount="100000" sheet="1" objects="1" scenarios="1"/>
  <mergeCells count="54">
    <mergeCell ref="A6:C7"/>
    <mergeCell ref="E6:H6"/>
    <mergeCell ref="I6:P6"/>
    <mergeCell ref="E7:H7"/>
    <mergeCell ref="I7:P7"/>
    <mergeCell ref="I8:P8"/>
    <mergeCell ref="E9:H9"/>
    <mergeCell ref="I9:P9"/>
    <mergeCell ref="E10:H10"/>
    <mergeCell ref="E11:H11"/>
    <mergeCell ref="A10:C11"/>
    <mergeCell ref="Q1:Y1"/>
    <mergeCell ref="I19:P19"/>
    <mergeCell ref="I20:P20"/>
    <mergeCell ref="I21:P21"/>
    <mergeCell ref="I18:P18"/>
    <mergeCell ref="I10:P10"/>
    <mergeCell ref="I11:P11"/>
    <mergeCell ref="V3:Y3"/>
    <mergeCell ref="A1:C1"/>
    <mergeCell ref="A2:C3"/>
    <mergeCell ref="A4:C5"/>
    <mergeCell ref="E4:H4"/>
    <mergeCell ref="I4:P4"/>
    <mergeCell ref="A8:C9"/>
    <mergeCell ref="E8:H8"/>
    <mergeCell ref="A18:C19"/>
    <mergeCell ref="A12:C13"/>
    <mergeCell ref="E12:H12"/>
    <mergeCell ref="I12:P12"/>
    <mergeCell ref="E13:H13"/>
    <mergeCell ref="I13:P13"/>
    <mergeCell ref="A46:C47"/>
    <mergeCell ref="A28:C29"/>
    <mergeCell ref="A30:C31"/>
    <mergeCell ref="A32:C33"/>
    <mergeCell ref="A36:C36"/>
    <mergeCell ref="A44:C45"/>
    <mergeCell ref="A26:C27"/>
    <mergeCell ref="A20:C21"/>
    <mergeCell ref="I14:P14"/>
    <mergeCell ref="E17:H17"/>
    <mergeCell ref="I17:P17"/>
    <mergeCell ref="E18:H18"/>
    <mergeCell ref="A22:C23"/>
    <mergeCell ref="A24:C25"/>
    <mergeCell ref="E15:H15"/>
    <mergeCell ref="I15:P15"/>
    <mergeCell ref="A16:C17"/>
    <mergeCell ref="A14:C15"/>
    <mergeCell ref="E14:H14"/>
    <mergeCell ref="E19:H19"/>
    <mergeCell ref="E20:H20"/>
    <mergeCell ref="E21:H21"/>
  </mergeCells>
  <dataValidations count="1">
    <dataValidation type="whole" operator="greaterThan" allowBlank="1" showInputMessage="1" showErrorMessage="1" sqref="Q20:Q21" xr:uid="{271D38F9-A7FE-4DEE-98D3-36B4DD39DA67}">
      <formula1>1</formula1>
    </dataValidation>
  </dataValidations>
  <hyperlinks>
    <hyperlink ref="A18:C19" location="SpaceCA!A1" display="- Catering - Breakfast" xr:uid="{DFAB5879-3CF6-40C7-A74B-8274A77CE13C}"/>
    <hyperlink ref="A8:C9" location="SpaceEI!A1" display=" - Event IT" xr:uid="{FF34DCF7-C0C0-488E-BB77-6157A05E285B}"/>
    <hyperlink ref="A6:C7" location="SpaceO!A1" display="Important information" xr:uid="{B92633FF-D0D6-4FB4-A37D-EE0C20DB5F83}"/>
    <hyperlink ref="A24:C25" location="'SpaceCA (4)'!A1" display="- Catering - Hygiene" xr:uid="{C89E0BF0-86A4-44DB-A62E-BF97D7F84C3D}"/>
    <hyperlink ref="A22:C23" location="'SpaceCA (3)'!A1" display="- Catering - Alcohol" xr:uid="{D02ABD9D-9CAB-46E9-B922-9FE7256F3994}"/>
    <hyperlink ref="A20:C21" location="'SpaceCA (2)'!A1" display="- Catering - Lunch/Dinner" xr:uid="{3A6F4A0B-16B7-4899-912A-7FF14ED0FB01}"/>
    <hyperlink ref="A32:C33" location="SpaceTC!A1" display="Terms and Conditions" xr:uid="{799D42C8-A0E4-41C4-B48D-7D5CF3E36C70}"/>
    <hyperlink ref="A30:C31" location="SpaceOS!A1" display="Order summary" xr:uid="{06958918-C69E-4B97-91D2-0D52D8B40C53}"/>
    <hyperlink ref="A28:C29" location="SpaceCD!A1" display="Your contact details" xr:uid="{483E74A3-4B67-498E-8A9D-A2E3C3BDA0A4}"/>
    <hyperlink ref="A26:C27" location="SpaceGR!A1" display="- Graphics &amp; Rigging" xr:uid="{1F9BDF83-C6FB-4B0F-BCA6-3F6B73572A80}"/>
    <hyperlink ref="A16:C17" location="SpaceCL!A1" display="- Cleaning" xr:uid="{AEE75267-9FA6-4EA6-9BF3-D80C82B9AE3C}"/>
    <hyperlink ref="A14:C15" location="SpaceFL!A1" display="- Flooring" xr:uid="{C4BB024A-9C7E-4B5B-870A-937E694DE86D}"/>
    <hyperlink ref="A12:C13" location="SpaceSA!A1" display="- Safety" xr:uid="{7E06D518-8311-4AE3-A1E7-B2E3929581D4}"/>
    <hyperlink ref="A10:C11" location="SpaceUT!A1" display="- Utilities" xr:uid="{1EF22028-A517-4B4D-B4B3-1989A315FADE}"/>
    <hyperlink ref="A4:C5" location="Landing!A1" display="Home" xr:uid="{B78D2625-77A1-437D-9ED5-D5DA2D054E48}"/>
    <hyperlink ref="A44" r:id="rId1" display="eventorders.nec@necgroup.co.uk" xr:uid="{322900AD-5E43-4926-8DF3-CD868B5F59B8}"/>
    <hyperlink ref="A44:C45" r:id="rId2" display="Click here to speak to our team!" xr:uid="{BC5BDD71-AECD-4469-844A-B549157B8431}"/>
  </hyperlinks>
  <printOptions horizontalCentered="1" verticalCentered="1"/>
  <pageMargins left="0.23622047244094491" right="0.23622047244094491" top="0.35433070866141736" bottom="0.35433070866141736" header="0.31496062992125984" footer="0.31496062992125984"/>
  <pageSetup paperSize="9" scale="79" orientation="landscape"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D81D0-7E57-4929-AFBE-DC93BE8C4D5E}">
  <sheetPr>
    <tabColor rgb="FF1E384E"/>
    <pageSetUpPr autoPageBreaks="0" fitToPage="1"/>
  </sheetPr>
  <dimension ref="A1:AF438"/>
  <sheetViews>
    <sheetView showRowColHeaders="0" workbookViewId="0">
      <selection activeCell="A16" sqref="A16:C17"/>
    </sheetView>
  </sheetViews>
  <sheetFormatPr defaultColWidth="8.85546875" defaultRowHeight="18" x14ac:dyDescent="0.25"/>
  <cols>
    <col min="1" max="3" width="10.5703125" style="84" customWidth="1"/>
    <col min="4" max="4" width="4.5703125" style="1" customWidth="1"/>
    <col min="5" max="8" width="7.85546875" style="1" customWidth="1"/>
    <col min="9" max="9" width="5.5703125" style="1" customWidth="1"/>
    <col min="10" max="10" width="8.28515625" style="257" bestFit="1" customWidth="1"/>
    <col min="11" max="11" width="11.85546875" style="1" customWidth="1"/>
    <col min="12" max="12" width="5.5703125" style="1" customWidth="1"/>
    <col min="13" max="13" width="8.28515625" style="257" bestFit="1" customWidth="1"/>
    <col min="14" max="14" width="11.85546875" style="7" customWidth="1"/>
    <col min="15" max="18" width="9.5703125" style="1" customWidth="1"/>
    <col min="19" max="19" width="9.5703125" style="13" customWidth="1"/>
    <col min="20" max="23" width="9.5703125" style="1" customWidth="1"/>
    <col min="24" max="16384" width="8.85546875" style="1"/>
  </cols>
  <sheetData>
    <row r="1" spans="1:31" s="78" customFormat="1" ht="36" customHeight="1" x14ac:dyDescent="0.2">
      <c r="A1" s="541" t="s">
        <v>107</v>
      </c>
      <c r="B1" s="541"/>
      <c r="C1" s="541"/>
      <c r="E1" s="79" t="str">
        <f>Landing!B2</f>
        <v>NEC Products and Services Order Form 2024 - 2025</v>
      </c>
      <c r="J1" s="258"/>
      <c r="K1" s="80"/>
      <c r="L1" s="80"/>
      <c r="M1" s="286"/>
      <c r="P1" s="554" t="s">
        <v>709</v>
      </c>
      <c r="Q1" s="554"/>
      <c r="R1" s="554"/>
      <c r="S1" s="554"/>
      <c r="T1" s="554"/>
      <c r="U1" s="554"/>
      <c r="V1" s="554"/>
      <c r="W1" s="554"/>
    </row>
    <row r="2" spans="1:31" ht="15" customHeight="1" x14ac:dyDescent="0.25">
      <c r="A2" s="543"/>
      <c r="B2" s="543"/>
      <c r="C2" s="543"/>
      <c r="D2" s="73"/>
      <c r="E2" s="73"/>
      <c r="F2" s="73"/>
      <c r="G2" s="73"/>
      <c r="H2" s="73"/>
      <c r="I2" s="73"/>
      <c r="J2" s="247"/>
      <c r="K2" s="73"/>
      <c r="L2" s="73"/>
      <c r="M2" s="247"/>
      <c r="N2" s="87"/>
      <c r="O2" s="73"/>
      <c r="P2" s="73"/>
      <c r="Q2" s="73"/>
      <c r="R2" s="73"/>
      <c r="S2" s="87"/>
      <c r="T2" s="73"/>
      <c r="U2" s="73"/>
      <c r="V2" s="73"/>
      <c r="W2" s="73"/>
      <c r="X2" s="73"/>
      <c r="Y2" s="73"/>
      <c r="Z2" s="73"/>
      <c r="AA2" s="73"/>
      <c r="AB2" s="73"/>
      <c r="AC2" s="73"/>
      <c r="AD2" s="73"/>
      <c r="AE2" s="73"/>
    </row>
    <row r="3" spans="1:31" ht="15" customHeight="1" x14ac:dyDescent="0.25">
      <c r="A3" s="590"/>
      <c r="B3" s="590"/>
      <c r="C3" s="590"/>
      <c r="D3" s="73"/>
      <c r="E3" s="298"/>
      <c r="F3" s="298"/>
      <c r="G3" s="298"/>
      <c r="H3" s="298"/>
      <c r="I3" s="644" t="s">
        <v>240</v>
      </c>
      <c r="J3" s="645"/>
      <c r="K3" s="645"/>
      <c r="L3" s="645"/>
      <c r="M3" s="645"/>
      <c r="N3" s="646"/>
      <c r="O3" s="437"/>
      <c r="P3" s="437"/>
      <c r="Q3" s="437"/>
      <c r="R3" s="437"/>
      <c r="S3" s="301"/>
      <c r="T3" s="575" t="s">
        <v>259</v>
      </c>
      <c r="U3" s="576"/>
      <c r="V3" s="576"/>
      <c r="W3" s="577"/>
      <c r="X3" s="73"/>
      <c r="Y3" s="73"/>
      <c r="Z3" s="73"/>
      <c r="AA3" s="73"/>
      <c r="AB3" s="73"/>
      <c r="AC3" s="73"/>
      <c r="AD3" s="73"/>
      <c r="AE3" s="73"/>
    </row>
    <row r="4" spans="1:31" ht="15" customHeight="1" x14ac:dyDescent="0.25">
      <c r="A4" s="584" t="s">
        <v>6</v>
      </c>
      <c r="B4" s="585"/>
      <c r="C4" s="586"/>
      <c r="D4" s="73"/>
      <c r="E4" s="647" t="s">
        <v>32</v>
      </c>
      <c r="F4" s="648"/>
      <c r="G4" s="648"/>
      <c r="H4" s="648"/>
      <c r="I4" s="475" t="s">
        <v>258</v>
      </c>
      <c r="J4" s="476" t="s">
        <v>165</v>
      </c>
      <c r="K4" s="477" t="s">
        <v>219</v>
      </c>
      <c r="L4" s="475" t="s">
        <v>258</v>
      </c>
      <c r="M4" s="476" t="s">
        <v>165</v>
      </c>
      <c r="N4" s="478" t="s">
        <v>219</v>
      </c>
      <c r="O4" s="479" t="s">
        <v>35</v>
      </c>
      <c r="P4" s="475" t="s">
        <v>36</v>
      </c>
      <c r="Q4" s="475" t="s">
        <v>37</v>
      </c>
      <c r="R4" s="480" t="s">
        <v>38</v>
      </c>
      <c r="S4" s="462" t="s">
        <v>715</v>
      </c>
      <c r="T4" s="481" t="s">
        <v>35</v>
      </c>
      <c r="U4" s="475" t="s">
        <v>36</v>
      </c>
      <c r="V4" s="475" t="s">
        <v>37</v>
      </c>
      <c r="W4" s="478" t="s">
        <v>38</v>
      </c>
      <c r="X4" s="73"/>
      <c r="Y4" s="73"/>
      <c r="Z4" s="73"/>
      <c r="AA4" s="73"/>
      <c r="AB4" s="73"/>
      <c r="AC4" s="73"/>
      <c r="AD4" s="73"/>
      <c r="AE4" s="73"/>
    </row>
    <row r="5" spans="1:31" ht="15" customHeight="1" x14ac:dyDescent="0.25">
      <c r="A5" s="587"/>
      <c r="B5" s="588"/>
      <c r="C5" s="589"/>
      <c r="D5" s="73"/>
      <c r="E5" s="650" t="s">
        <v>164</v>
      </c>
      <c r="F5" s="651"/>
      <c r="G5" s="651"/>
      <c r="H5" s="651"/>
      <c r="I5" s="304">
        <f>IF(SUM(I6:I11)&gt;0,9999,0)</f>
        <v>0</v>
      </c>
      <c r="J5" s="311"/>
      <c r="K5" s="312"/>
      <c r="L5" s="304">
        <f>IF(SUM(L6:L11)&gt;0,9999,0)</f>
        <v>0</v>
      </c>
      <c r="M5" s="313"/>
      <c r="N5" s="314"/>
      <c r="O5" s="315"/>
      <c r="P5" s="315"/>
      <c r="Q5" s="315"/>
      <c r="R5" s="315"/>
      <c r="S5" s="316"/>
      <c r="T5" s="315"/>
      <c r="U5" s="315"/>
      <c r="V5" s="315"/>
      <c r="W5" s="317"/>
      <c r="X5" s="73"/>
      <c r="Y5" s="73"/>
      <c r="Z5" s="73"/>
      <c r="AA5" s="73"/>
      <c r="AB5" s="73"/>
      <c r="AC5" s="73"/>
      <c r="AD5" s="73"/>
      <c r="AE5" s="73"/>
    </row>
    <row r="6" spans="1:31" ht="15" customHeight="1" x14ac:dyDescent="0.25">
      <c r="A6" s="584" t="s">
        <v>8</v>
      </c>
      <c r="B6" s="585"/>
      <c r="C6" s="586"/>
      <c r="D6" s="73"/>
      <c r="E6" s="635" t="s">
        <v>220</v>
      </c>
      <c r="F6" s="636"/>
      <c r="G6" s="636"/>
      <c r="H6" s="637"/>
      <c r="I6" s="482"/>
      <c r="J6" s="288"/>
      <c r="K6" s="289"/>
      <c r="L6" s="482"/>
      <c r="M6" s="288"/>
      <c r="N6" s="290"/>
      <c r="O6" s="200">
        <v>35.549999999999997</v>
      </c>
      <c r="P6" s="201">
        <f>O6*1.12</f>
        <v>39.816000000000003</v>
      </c>
      <c r="Q6" s="201">
        <f>P6*1.2</f>
        <v>47.779200000000003</v>
      </c>
      <c r="R6" s="202">
        <f>Q6*1.3</f>
        <v>62.112960000000008</v>
      </c>
      <c r="S6" s="485">
        <f t="shared" ref="S6:S11" si="0">SUM(I6,L6)</f>
        <v>0</v>
      </c>
      <c r="T6" s="203">
        <f t="shared" ref="T6:W11" si="1">$S6*O6</f>
        <v>0</v>
      </c>
      <c r="U6" s="201">
        <f t="shared" si="1"/>
        <v>0</v>
      </c>
      <c r="V6" s="201">
        <f t="shared" si="1"/>
        <v>0</v>
      </c>
      <c r="W6" s="202">
        <f t="shared" si="1"/>
        <v>0</v>
      </c>
      <c r="X6" s="73"/>
      <c r="Y6" s="73"/>
      <c r="Z6" s="73"/>
      <c r="AA6" s="73"/>
      <c r="AB6" s="73"/>
      <c r="AC6" s="73"/>
      <c r="AD6" s="73"/>
      <c r="AE6" s="73"/>
    </row>
    <row r="7" spans="1:31" ht="15" customHeight="1" x14ac:dyDescent="0.25">
      <c r="A7" s="587"/>
      <c r="B7" s="588"/>
      <c r="C7" s="589"/>
      <c r="D7" s="73"/>
      <c r="E7" s="641" t="s">
        <v>221</v>
      </c>
      <c r="F7" s="642"/>
      <c r="G7" s="642"/>
      <c r="H7" s="643"/>
      <c r="I7" s="483"/>
      <c r="J7" s="291"/>
      <c r="K7" s="292"/>
      <c r="L7" s="483"/>
      <c r="M7" s="291"/>
      <c r="N7" s="293"/>
      <c r="O7" s="204">
        <v>35.549999999999997</v>
      </c>
      <c r="P7" s="205">
        <f t="shared" ref="P7:P11" si="2">O7*1.12</f>
        <v>39.816000000000003</v>
      </c>
      <c r="Q7" s="205">
        <f t="shared" ref="Q7:Q11" si="3">P7*1.2</f>
        <v>47.779200000000003</v>
      </c>
      <c r="R7" s="206">
        <f t="shared" ref="R7:R11" si="4">Q7*1.3</f>
        <v>62.112960000000008</v>
      </c>
      <c r="S7" s="486">
        <f t="shared" si="0"/>
        <v>0</v>
      </c>
      <c r="T7" s="204">
        <f t="shared" si="1"/>
        <v>0</v>
      </c>
      <c r="U7" s="205">
        <f t="shared" si="1"/>
        <v>0</v>
      </c>
      <c r="V7" s="205">
        <f t="shared" si="1"/>
        <v>0</v>
      </c>
      <c r="W7" s="206">
        <f t="shared" si="1"/>
        <v>0</v>
      </c>
      <c r="X7" s="73"/>
      <c r="Y7" s="73"/>
      <c r="Z7" s="73"/>
      <c r="AA7" s="73"/>
      <c r="AB7" s="73"/>
      <c r="AC7" s="73"/>
      <c r="AD7" s="73"/>
      <c r="AE7" s="73"/>
    </row>
    <row r="8" spans="1:31" ht="15" customHeight="1" x14ac:dyDescent="0.25">
      <c r="A8" s="532" t="s">
        <v>843</v>
      </c>
      <c r="B8" s="533"/>
      <c r="C8" s="534"/>
      <c r="D8" s="73"/>
      <c r="E8" s="641" t="s">
        <v>222</v>
      </c>
      <c r="F8" s="642"/>
      <c r="G8" s="642"/>
      <c r="H8" s="643"/>
      <c r="I8" s="483"/>
      <c r="J8" s="291"/>
      <c r="K8" s="292"/>
      <c r="L8" s="483"/>
      <c r="M8" s="291"/>
      <c r="N8" s="293"/>
      <c r="O8" s="204">
        <v>35.549999999999997</v>
      </c>
      <c r="P8" s="205">
        <f t="shared" si="2"/>
        <v>39.816000000000003</v>
      </c>
      <c r="Q8" s="205">
        <f t="shared" si="3"/>
        <v>47.779200000000003</v>
      </c>
      <c r="R8" s="206">
        <f t="shared" si="4"/>
        <v>62.112960000000008</v>
      </c>
      <c r="S8" s="486">
        <f>SUM(I8,L8)</f>
        <v>0</v>
      </c>
      <c r="T8" s="204">
        <f t="shared" si="1"/>
        <v>0</v>
      </c>
      <c r="U8" s="205">
        <f t="shared" si="1"/>
        <v>0</v>
      </c>
      <c r="V8" s="205">
        <f t="shared" si="1"/>
        <v>0</v>
      </c>
      <c r="W8" s="206">
        <f t="shared" si="1"/>
        <v>0</v>
      </c>
      <c r="X8" s="73"/>
      <c r="Y8" s="73"/>
      <c r="Z8" s="73"/>
      <c r="AA8" s="73"/>
      <c r="AB8" s="73"/>
      <c r="AC8" s="73"/>
      <c r="AD8" s="73"/>
      <c r="AE8" s="73"/>
    </row>
    <row r="9" spans="1:31" ht="15" customHeight="1" x14ac:dyDescent="0.25">
      <c r="A9" s="535"/>
      <c r="B9" s="536"/>
      <c r="C9" s="537"/>
      <c r="D9" s="73"/>
      <c r="E9" s="641" t="s">
        <v>223</v>
      </c>
      <c r="F9" s="642"/>
      <c r="G9" s="642"/>
      <c r="H9" s="643"/>
      <c r="I9" s="483"/>
      <c r="J9" s="291"/>
      <c r="K9" s="292"/>
      <c r="L9" s="483"/>
      <c r="M9" s="291"/>
      <c r="N9" s="293"/>
      <c r="O9" s="204">
        <v>35.549999999999997</v>
      </c>
      <c r="P9" s="205">
        <f t="shared" si="2"/>
        <v>39.816000000000003</v>
      </c>
      <c r="Q9" s="205">
        <f t="shared" si="3"/>
        <v>47.779200000000003</v>
      </c>
      <c r="R9" s="206">
        <f t="shared" si="4"/>
        <v>62.112960000000008</v>
      </c>
      <c r="S9" s="486">
        <f>SUM(I9,L9)</f>
        <v>0</v>
      </c>
      <c r="T9" s="204">
        <f t="shared" si="1"/>
        <v>0</v>
      </c>
      <c r="U9" s="205">
        <f t="shared" si="1"/>
        <v>0</v>
      </c>
      <c r="V9" s="205">
        <f t="shared" si="1"/>
        <v>0</v>
      </c>
      <c r="W9" s="206">
        <f t="shared" si="1"/>
        <v>0</v>
      </c>
      <c r="X9" s="73"/>
      <c r="Y9" s="73"/>
      <c r="Z9" s="73"/>
      <c r="AA9" s="73"/>
      <c r="AB9" s="73"/>
      <c r="AC9" s="73"/>
      <c r="AD9" s="73"/>
      <c r="AE9" s="73"/>
    </row>
    <row r="10" spans="1:31" ht="15" customHeight="1" x14ac:dyDescent="0.25">
      <c r="A10" s="532" t="s">
        <v>702</v>
      </c>
      <c r="B10" s="533"/>
      <c r="C10" s="534"/>
      <c r="D10" s="73"/>
      <c r="E10" s="641" t="s">
        <v>224</v>
      </c>
      <c r="F10" s="642"/>
      <c r="G10" s="642"/>
      <c r="H10" s="643"/>
      <c r="I10" s="483"/>
      <c r="J10" s="291"/>
      <c r="K10" s="292"/>
      <c r="L10" s="483"/>
      <c r="M10" s="291"/>
      <c r="N10" s="293"/>
      <c r="O10" s="204">
        <v>53.66</v>
      </c>
      <c r="P10" s="205">
        <f t="shared" si="2"/>
        <v>60.099200000000003</v>
      </c>
      <c r="Q10" s="205">
        <f t="shared" si="3"/>
        <v>72.119039999999998</v>
      </c>
      <c r="R10" s="206">
        <f t="shared" si="4"/>
        <v>93.754751999999996</v>
      </c>
      <c r="S10" s="486">
        <f>SUM(I10,L10)</f>
        <v>0</v>
      </c>
      <c r="T10" s="204">
        <f t="shared" si="1"/>
        <v>0</v>
      </c>
      <c r="U10" s="205">
        <f t="shared" si="1"/>
        <v>0</v>
      </c>
      <c r="V10" s="205">
        <f t="shared" si="1"/>
        <v>0</v>
      </c>
      <c r="W10" s="206">
        <f t="shared" si="1"/>
        <v>0</v>
      </c>
      <c r="X10" s="73"/>
      <c r="Y10" s="73"/>
      <c r="Z10" s="73"/>
      <c r="AA10" s="73"/>
      <c r="AB10" s="73"/>
      <c r="AC10" s="73"/>
      <c r="AD10" s="73"/>
      <c r="AE10" s="73"/>
    </row>
    <row r="11" spans="1:31" ht="15" customHeight="1" x14ac:dyDescent="0.25">
      <c r="A11" s="535"/>
      <c r="B11" s="536"/>
      <c r="C11" s="537"/>
      <c r="D11" s="73"/>
      <c r="E11" s="638" t="s">
        <v>225</v>
      </c>
      <c r="F11" s="639"/>
      <c r="G11" s="639"/>
      <c r="H11" s="640"/>
      <c r="I11" s="484"/>
      <c r="J11" s="294"/>
      <c r="K11" s="295"/>
      <c r="L11" s="484"/>
      <c r="M11" s="294"/>
      <c r="N11" s="296"/>
      <c r="O11" s="207">
        <v>53.66</v>
      </c>
      <c r="P11" s="208">
        <f t="shared" si="2"/>
        <v>60.099200000000003</v>
      </c>
      <c r="Q11" s="208">
        <f t="shared" si="3"/>
        <v>72.119039999999998</v>
      </c>
      <c r="R11" s="209">
        <f t="shared" si="4"/>
        <v>93.754751999999996</v>
      </c>
      <c r="S11" s="487">
        <f t="shared" si="0"/>
        <v>0</v>
      </c>
      <c r="T11" s="207">
        <f t="shared" si="1"/>
        <v>0</v>
      </c>
      <c r="U11" s="208">
        <f t="shared" si="1"/>
        <v>0</v>
      </c>
      <c r="V11" s="208">
        <f t="shared" si="1"/>
        <v>0</v>
      </c>
      <c r="W11" s="209">
        <f t="shared" si="1"/>
        <v>0</v>
      </c>
      <c r="X11" s="73"/>
      <c r="Y11" s="73"/>
      <c r="Z11" s="73"/>
      <c r="AA11" s="73"/>
      <c r="AB11" s="73"/>
      <c r="AC11" s="73"/>
      <c r="AD11" s="73"/>
      <c r="AE11" s="73"/>
    </row>
    <row r="12" spans="1:31" ht="15" customHeight="1" x14ac:dyDescent="0.25">
      <c r="A12" s="532" t="s">
        <v>703</v>
      </c>
      <c r="B12" s="533"/>
      <c r="C12" s="534"/>
      <c r="D12" s="73"/>
      <c r="E12" s="73"/>
      <c r="F12" s="73"/>
      <c r="G12" s="73"/>
      <c r="H12" s="73"/>
      <c r="I12" s="73"/>
      <c r="J12" s="247"/>
      <c r="K12" s="73"/>
      <c r="L12" s="73"/>
      <c r="M12" s="247"/>
      <c r="N12" s="87"/>
      <c r="O12" s="73"/>
      <c r="P12" s="73"/>
      <c r="Q12" s="73"/>
      <c r="R12" s="73"/>
      <c r="S12" s="87"/>
      <c r="T12" s="73"/>
      <c r="U12" s="73"/>
      <c r="V12" s="73"/>
      <c r="W12" s="73"/>
      <c r="X12" s="73"/>
      <c r="Y12" s="73"/>
      <c r="Z12" s="73"/>
      <c r="AA12" s="73"/>
      <c r="AB12" s="73"/>
      <c r="AC12" s="73"/>
      <c r="AD12" s="73"/>
      <c r="AE12" s="73"/>
    </row>
    <row r="13" spans="1:31" ht="15" customHeight="1" x14ac:dyDescent="0.25">
      <c r="A13" s="535"/>
      <c r="B13" s="536"/>
      <c r="C13" s="537"/>
      <c r="D13" s="73"/>
      <c r="E13" s="649" t="s">
        <v>828</v>
      </c>
      <c r="F13" s="649"/>
      <c r="G13" s="649"/>
      <c r="H13" s="649"/>
      <c r="I13" s="649"/>
      <c r="J13" s="649"/>
      <c r="K13" s="649"/>
      <c r="L13" s="649"/>
      <c r="M13" s="649"/>
      <c r="N13" s="649"/>
      <c r="O13" s="649"/>
      <c r="P13" s="649"/>
      <c r="Q13" s="649"/>
      <c r="R13" s="649"/>
      <c r="S13" s="649"/>
      <c r="T13" s="649"/>
      <c r="U13" s="649"/>
      <c r="V13" s="649"/>
      <c r="W13" s="649"/>
      <c r="X13" s="134"/>
      <c r="Y13" s="134"/>
      <c r="Z13" s="73"/>
      <c r="AA13" s="73"/>
      <c r="AB13" s="73"/>
      <c r="AC13" s="73"/>
      <c r="AD13" s="73"/>
      <c r="AE13" s="73"/>
    </row>
    <row r="14" spans="1:31" ht="15" customHeight="1" x14ac:dyDescent="0.25">
      <c r="A14" s="591" t="s">
        <v>650</v>
      </c>
      <c r="B14" s="592"/>
      <c r="C14" s="593"/>
      <c r="D14" s="73"/>
      <c r="E14" s="649"/>
      <c r="F14" s="649"/>
      <c r="G14" s="649"/>
      <c r="H14" s="649"/>
      <c r="I14" s="649"/>
      <c r="J14" s="649"/>
      <c r="K14" s="649"/>
      <c r="L14" s="649"/>
      <c r="M14" s="649"/>
      <c r="N14" s="649"/>
      <c r="O14" s="649"/>
      <c r="P14" s="649"/>
      <c r="Q14" s="649"/>
      <c r="R14" s="649"/>
      <c r="S14" s="649"/>
      <c r="T14" s="649"/>
      <c r="U14" s="649"/>
      <c r="V14" s="649"/>
      <c r="W14" s="649"/>
      <c r="X14" s="134"/>
      <c r="Y14" s="134"/>
      <c r="Z14" s="73"/>
      <c r="AA14" s="73"/>
      <c r="AB14" s="73"/>
      <c r="AC14" s="73"/>
      <c r="AD14" s="73"/>
      <c r="AE14" s="73"/>
    </row>
    <row r="15" spans="1:31" ht="15" customHeight="1" x14ac:dyDescent="0.25">
      <c r="A15" s="594"/>
      <c r="B15" s="595"/>
      <c r="C15" s="596"/>
      <c r="D15" s="73"/>
      <c r="E15" s="649"/>
      <c r="F15" s="649"/>
      <c r="G15" s="649"/>
      <c r="H15" s="649"/>
      <c r="I15" s="649"/>
      <c r="J15" s="649"/>
      <c r="K15" s="649"/>
      <c r="L15" s="649"/>
      <c r="M15" s="649"/>
      <c r="N15" s="649"/>
      <c r="O15" s="649"/>
      <c r="P15" s="649"/>
      <c r="Q15" s="649"/>
      <c r="R15" s="649"/>
      <c r="S15" s="649"/>
      <c r="T15" s="649"/>
      <c r="U15" s="649"/>
      <c r="V15" s="649"/>
      <c r="W15" s="649"/>
      <c r="X15" s="134"/>
      <c r="Y15" s="134"/>
      <c r="Z15" s="73"/>
      <c r="AA15" s="73"/>
      <c r="AB15" s="73"/>
      <c r="AC15" s="73"/>
      <c r="AD15" s="73"/>
      <c r="AE15" s="73"/>
    </row>
    <row r="16" spans="1:31" ht="15" customHeight="1" x14ac:dyDescent="0.25">
      <c r="A16" s="532" t="s">
        <v>651</v>
      </c>
      <c r="B16" s="533"/>
      <c r="C16" s="534"/>
      <c r="D16" s="73"/>
      <c r="E16" s="649"/>
      <c r="F16" s="649"/>
      <c r="G16" s="649"/>
      <c r="H16" s="649"/>
      <c r="I16" s="649"/>
      <c r="J16" s="649"/>
      <c r="K16" s="649"/>
      <c r="L16" s="649"/>
      <c r="M16" s="649"/>
      <c r="N16" s="649"/>
      <c r="O16" s="649"/>
      <c r="P16" s="649"/>
      <c r="Q16" s="649"/>
      <c r="R16" s="649"/>
      <c r="S16" s="649"/>
      <c r="T16" s="649"/>
      <c r="U16" s="649"/>
      <c r="V16" s="649"/>
      <c r="W16" s="649"/>
      <c r="X16" s="134"/>
      <c r="Y16" s="134"/>
      <c r="Z16" s="73"/>
      <c r="AA16" s="73"/>
      <c r="AB16" s="73"/>
      <c r="AC16" s="73"/>
      <c r="AD16" s="73"/>
      <c r="AE16" s="73"/>
    </row>
    <row r="17" spans="1:32" ht="15" customHeight="1" x14ac:dyDescent="0.25">
      <c r="A17" s="535"/>
      <c r="B17" s="536"/>
      <c r="C17" s="537"/>
      <c r="D17" s="73"/>
      <c r="F17" s="134"/>
      <c r="G17" s="134"/>
      <c r="H17" s="134"/>
      <c r="I17" s="134"/>
      <c r="J17" s="266"/>
      <c r="K17" s="134"/>
      <c r="L17" s="134"/>
      <c r="M17" s="266"/>
      <c r="N17" s="138"/>
      <c r="O17" s="134"/>
      <c r="P17" s="134"/>
      <c r="Q17" s="134"/>
      <c r="R17" s="134"/>
      <c r="S17" s="138"/>
      <c r="T17" s="134"/>
      <c r="U17" s="134"/>
      <c r="V17" s="134"/>
      <c r="W17" s="134"/>
      <c r="X17" s="139"/>
      <c r="Y17" s="139"/>
      <c r="Z17" s="90"/>
      <c r="AA17" s="95"/>
      <c r="AB17" s="95"/>
      <c r="AC17" s="89"/>
      <c r="AD17" s="89"/>
      <c r="AE17" s="73"/>
    </row>
    <row r="18" spans="1:32" ht="15" customHeight="1" x14ac:dyDescent="0.25">
      <c r="A18" s="532" t="s">
        <v>704</v>
      </c>
      <c r="B18" s="533"/>
      <c r="C18" s="534"/>
      <c r="D18" s="73"/>
      <c r="E18" s="649" t="s">
        <v>826</v>
      </c>
      <c r="F18" s="649"/>
      <c r="G18" s="649"/>
      <c r="H18" s="649"/>
      <c r="I18" s="649"/>
      <c r="J18" s="649"/>
      <c r="K18" s="649"/>
      <c r="L18" s="649"/>
      <c r="M18" s="649"/>
      <c r="N18" s="649"/>
      <c r="O18" s="649"/>
      <c r="P18" s="649"/>
      <c r="Q18" s="649"/>
      <c r="R18" s="649"/>
      <c r="S18" s="649"/>
      <c r="T18" s="649"/>
      <c r="U18" s="649"/>
      <c r="V18" s="649"/>
      <c r="W18" s="649"/>
      <c r="X18" s="134"/>
      <c r="Y18" s="134"/>
      <c r="Z18" s="73"/>
      <c r="AA18" s="73"/>
      <c r="AB18" s="73"/>
      <c r="AC18" s="73"/>
      <c r="AD18" s="73"/>
      <c r="AE18" s="73"/>
    </row>
    <row r="19" spans="1:32" ht="15" customHeight="1" x14ac:dyDescent="0.25">
      <c r="A19" s="535"/>
      <c r="B19" s="536"/>
      <c r="C19" s="537"/>
      <c r="D19" s="73"/>
      <c r="E19" s="649"/>
      <c r="F19" s="649"/>
      <c r="G19" s="649"/>
      <c r="H19" s="649"/>
      <c r="I19" s="649"/>
      <c r="J19" s="649"/>
      <c r="K19" s="649"/>
      <c r="L19" s="649"/>
      <c r="M19" s="649"/>
      <c r="N19" s="649"/>
      <c r="O19" s="649"/>
      <c r="P19" s="649"/>
      <c r="Q19" s="649"/>
      <c r="R19" s="649"/>
      <c r="S19" s="649"/>
      <c r="T19" s="649"/>
      <c r="U19" s="649"/>
      <c r="V19" s="649"/>
      <c r="W19" s="649"/>
      <c r="X19" s="134"/>
      <c r="Y19" s="134"/>
      <c r="Z19" s="73"/>
      <c r="AA19" s="73"/>
      <c r="AB19" s="73"/>
      <c r="AC19" s="73"/>
      <c r="AD19" s="73"/>
      <c r="AE19" s="73"/>
    </row>
    <row r="20" spans="1:32" ht="15" customHeight="1" x14ac:dyDescent="0.25">
      <c r="A20" s="532" t="s">
        <v>705</v>
      </c>
      <c r="B20" s="533"/>
      <c r="C20" s="534"/>
      <c r="D20" s="73"/>
      <c r="E20" s="649"/>
      <c r="F20" s="649"/>
      <c r="G20" s="649"/>
      <c r="H20" s="649"/>
      <c r="I20" s="649"/>
      <c r="J20" s="649"/>
      <c r="K20" s="649"/>
      <c r="L20" s="649"/>
      <c r="M20" s="649"/>
      <c r="N20" s="649"/>
      <c r="O20" s="649"/>
      <c r="P20" s="649"/>
      <c r="Q20" s="649"/>
      <c r="R20" s="649"/>
      <c r="S20" s="649"/>
      <c r="T20" s="649"/>
      <c r="U20" s="649"/>
      <c r="V20" s="649"/>
      <c r="W20" s="649"/>
      <c r="X20" s="134"/>
      <c r="Y20" s="134"/>
      <c r="Z20" s="73"/>
      <c r="AA20" s="73"/>
      <c r="AB20" s="73"/>
      <c r="AC20" s="73"/>
      <c r="AD20" s="73"/>
      <c r="AE20" s="73"/>
    </row>
    <row r="21" spans="1:32" ht="15" customHeight="1" x14ac:dyDescent="0.25">
      <c r="A21" s="535"/>
      <c r="B21" s="536"/>
      <c r="C21" s="537"/>
      <c r="D21" s="73"/>
      <c r="F21" s="139"/>
      <c r="G21" s="139"/>
      <c r="H21" s="139"/>
      <c r="I21" s="139"/>
      <c r="J21" s="253"/>
      <c r="K21" s="139"/>
      <c r="L21" s="139"/>
      <c r="M21" s="253"/>
      <c r="N21" s="139"/>
      <c r="O21" s="139"/>
      <c r="P21" s="139"/>
      <c r="Q21" s="139"/>
      <c r="R21" s="139"/>
      <c r="S21" s="140"/>
      <c r="T21" s="139"/>
      <c r="U21" s="139"/>
      <c r="V21" s="139"/>
      <c r="W21" s="139"/>
      <c r="X21" s="134"/>
      <c r="Y21" s="134"/>
      <c r="Z21" s="73"/>
      <c r="AA21" s="73"/>
      <c r="AB21" s="73"/>
      <c r="AC21" s="73"/>
      <c r="AD21" s="73"/>
      <c r="AE21" s="73"/>
    </row>
    <row r="22" spans="1:32" ht="15" customHeight="1" x14ac:dyDescent="0.25">
      <c r="A22" s="532" t="s">
        <v>706</v>
      </c>
      <c r="B22" s="533"/>
      <c r="C22" s="534"/>
      <c r="D22" s="73"/>
      <c r="E22" s="649" t="s">
        <v>827</v>
      </c>
      <c r="F22" s="649"/>
      <c r="G22" s="649"/>
      <c r="H22" s="649"/>
      <c r="I22" s="649"/>
      <c r="J22" s="649"/>
      <c r="K22" s="649"/>
      <c r="L22" s="649"/>
      <c r="M22" s="649"/>
      <c r="N22" s="649"/>
      <c r="O22" s="649"/>
      <c r="P22" s="649"/>
      <c r="Q22" s="649"/>
      <c r="R22" s="649"/>
      <c r="S22" s="649"/>
      <c r="T22" s="649"/>
      <c r="U22" s="649"/>
      <c r="V22" s="649"/>
      <c r="W22" s="649"/>
      <c r="X22" s="134"/>
      <c r="Y22" s="134"/>
      <c r="Z22" s="73"/>
      <c r="AA22" s="73"/>
      <c r="AB22" s="73"/>
      <c r="AC22" s="73"/>
      <c r="AD22" s="73"/>
      <c r="AE22" s="73"/>
    </row>
    <row r="23" spans="1:32" ht="15" customHeight="1" x14ac:dyDescent="0.25">
      <c r="A23" s="535"/>
      <c r="B23" s="536"/>
      <c r="C23" s="537"/>
      <c r="D23" s="73"/>
      <c r="E23" s="649"/>
      <c r="F23" s="649"/>
      <c r="G23" s="649"/>
      <c r="H23" s="649"/>
      <c r="I23" s="649"/>
      <c r="J23" s="649"/>
      <c r="K23" s="649"/>
      <c r="L23" s="649"/>
      <c r="M23" s="649"/>
      <c r="N23" s="649"/>
      <c r="O23" s="649"/>
      <c r="P23" s="649"/>
      <c r="Q23" s="649"/>
      <c r="R23" s="649"/>
      <c r="S23" s="649"/>
      <c r="T23" s="649"/>
      <c r="U23" s="649"/>
      <c r="V23" s="649"/>
      <c r="W23" s="649"/>
      <c r="X23" s="134"/>
      <c r="Y23" s="134"/>
      <c r="Z23" s="73"/>
      <c r="AA23" s="73"/>
      <c r="AB23" s="73"/>
      <c r="AC23" s="73"/>
      <c r="AD23" s="73"/>
      <c r="AE23" s="73"/>
    </row>
    <row r="24" spans="1:32" ht="15" customHeight="1" x14ac:dyDescent="0.25">
      <c r="A24" s="532" t="s">
        <v>707</v>
      </c>
      <c r="B24" s="533"/>
      <c r="C24" s="534"/>
      <c r="D24" s="73"/>
      <c r="E24" s="649"/>
      <c r="F24" s="649"/>
      <c r="G24" s="649"/>
      <c r="H24" s="649"/>
      <c r="I24" s="649"/>
      <c r="J24" s="649"/>
      <c r="K24" s="649"/>
      <c r="L24" s="649"/>
      <c r="M24" s="649"/>
      <c r="N24" s="649"/>
      <c r="O24" s="649"/>
      <c r="P24" s="649"/>
      <c r="Q24" s="649"/>
      <c r="R24" s="649"/>
      <c r="S24" s="649"/>
      <c r="T24" s="649"/>
      <c r="U24" s="649"/>
      <c r="V24" s="649"/>
      <c r="W24" s="649"/>
      <c r="X24" s="73"/>
      <c r="Y24" s="73"/>
      <c r="Z24" s="73"/>
      <c r="AA24" s="73"/>
      <c r="AB24" s="73"/>
      <c r="AC24" s="73"/>
      <c r="AD24" s="73"/>
      <c r="AE24" s="73"/>
    </row>
    <row r="25" spans="1:32" ht="15" customHeight="1" x14ac:dyDescent="0.25">
      <c r="A25" s="535"/>
      <c r="B25" s="536"/>
      <c r="C25" s="537"/>
      <c r="D25" s="73"/>
      <c r="E25" s="649"/>
      <c r="F25" s="649"/>
      <c r="G25" s="649"/>
      <c r="H25" s="649"/>
      <c r="I25" s="649"/>
      <c r="J25" s="649"/>
      <c r="K25" s="649"/>
      <c r="L25" s="649"/>
      <c r="M25" s="649"/>
      <c r="N25" s="649"/>
      <c r="O25" s="649"/>
      <c r="P25" s="649"/>
      <c r="Q25" s="649"/>
      <c r="R25" s="649"/>
      <c r="S25" s="649"/>
      <c r="T25" s="649"/>
      <c r="U25" s="649"/>
      <c r="V25" s="649"/>
      <c r="W25" s="649"/>
      <c r="X25" s="73"/>
      <c r="Y25" s="73"/>
      <c r="Z25" s="73"/>
      <c r="AA25" s="73"/>
      <c r="AB25" s="73"/>
      <c r="AC25" s="73"/>
      <c r="AD25" s="73"/>
      <c r="AE25" s="73"/>
    </row>
    <row r="26" spans="1:32" ht="15" customHeight="1" x14ac:dyDescent="0.25">
      <c r="A26" s="532" t="s">
        <v>708</v>
      </c>
      <c r="B26" s="533"/>
      <c r="C26" s="534"/>
      <c r="D26" s="73"/>
      <c r="F26" s="90"/>
      <c r="G26" s="90"/>
      <c r="H26" s="90"/>
      <c r="I26" s="90"/>
      <c r="J26" s="255"/>
      <c r="K26" s="90"/>
      <c r="L26" s="90"/>
      <c r="M26" s="255"/>
      <c r="N26" s="90"/>
      <c r="O26" s="90"/>
      <c r="P26" s="90"/>
      <c r="Q26" s="90"/>
      <c r="R26" s="90"/>
      <c r="S26" s="91"/>
      <c r="T26" s="90"/>
      <c r="U26" s="90"/>
      <c r="V26" s="90"/>
      <c r="W26" s="90"/>
      <c r="X26" s="73"/>
      <c r="Y26" s="73"/>
      <c r="Z26" s="73"/>
      <c r="AA26" s="73"/>
      <c r="AB26" s="73"/>
      <c r="AC26" s="73"/>
      <c r="AD26" s="73"/>
      <c r="AE26" s="73"/>
    </row>
    <row r="27" spans="1:32" ht="15" customHeight="1" x14ac:dyDescent="0.25">
      <c r="A27" s="535"/>
      <c r="B27" s="536"/>
      <c r="C27" s="537"/>
      <c r="D27" s="73"/>
      <c r="E27" s="134"/>
      <c r="F27" s="90"/>
      <c r="G27" s="90"/>
      <c r="H27" s="90"/>
      <c r="I27" s="90"/>
      <c r="J27" s="255"/>
      <c r="K27" s="90"/>
      <c r="L27" s="90"/>
      <c r="M27" s="255"/>
      <c r="N27" s="90"/>
      <c r="O27" s="90"/>
      <c r="P27" s="90"/>
      <c r="Q27" s="90"/>
      <c r="R27" s="90"/>
      <c r="S27" s="91"/>
      <c r="T27" s="90"/>
      <c r="U27" s="90"/>
      <c r="V27" s="90"/>
      <c r="W27" s="90"/>
      <c r="X27" s="73"/>
      <c r="Y27" s="73"/>
      <c r="Z27" s="73"/>
      <c r="AA27" s="73"/>
      <c r="AB27" s="73"/>
      <c r="AC27" s="73"/>
      <c r="AD27" s="73"/>
      <c r="AE27" s="73"/>
    </row>
    <row r="28" spans="1:32" ht="15" customHeight="1" x14ac:dyDescent="0.25">
      <c r="A28" s="532" t="s">
        <v>14</v>
      </c>
      <c r="B28" s="533"/>
      <c r="C28" s="534"/>
      <c r="D28" s="73"/>
      <c r="E28" s="139"/>
      <c r="F28" s="90"/>
      <c r="G28" s="90"/>
      <c r="H28" s="90"/>
      <c r="I28" s="90"/>
      <c r="J28" s="255"/>
      <c r="K28" s="90"/>
      <c r="L28" s="90"/>
      <c r="M28" s="255"/>
      <c r="N28" s="90"/>
      <c r="O28" s="90"/>
      <c r="P28" s="90"/>
      <c r="Q28" s="90"/>
      <c r="R28" s="90"/>
      <c r="S28" s="91"/>
      <c r="T28" s="90"/>
      <c r="U28" s="90"/>
      <c r="V28" s="90"/>
      <c r="W28" s="90"/>
      <c r="X28" s="73"/>
      <c r="Y28" s="73"/>
      <c r="Z28" s="73"/>
      <c r="AA28" s="73"/>
      <c r="AB28" s="73"/>
      <c r="AC28" s="73"/>
      <c r="AD28" s="73"/>
      <c r="AE28" s="73"/>
    </row>
    <row r="29" spans="1:32" ht="15" customHeight="1" x14ac:dyDescent="0.25">
      <c r="A29" s="535"/>
      <c r="B29" s="536"/>
      <c r="C29" s="537"/>
      <c r="D29" s="73"/>
      <c r="E29" s="139"/>
      <c r="F29" s="90"/>
      <c r="G29" s="90"/>
      <c r="H29" s="90"/>
      <c r="I29" s="90"/>
      <c r="J29" s="255"/>
      <c r="K29" s="90"/>
      <c r="L29" s="90"/>
      <c r="M29" s="255"/>
      <c r="N29" s="90"/>
      <c r="O29" s="90"/>
      <c r="P29" s="90"/>
      <c r="Q29" s="90"/>
      <c r="R29" s="90"/>
      <c r="S29" s="91"/>
      <c r="T29" s="90"/>
      <c r="U29" s="90"/>
      <c r="V29" s="90"/>
      <c r="W29" s="90"/>
      <c r="X29" s="96"/>
      <c r="Y29" s="96"/>
      <c r="Z29" s="96"/>
      <c r="AA29" s="96"/>
      <c r="AB29" s="96"/>
      <c r="AC29" s="92"/>
      <c r="AD29" s="92"/>
      <c r="AE29" s="92"/>
      <c r="AF29" s="6"/>
    </row>
    <row r="30" spans="1:32" ht="15" customHeight="1" x14ac:dyDescent="0.25">
      <c r="A30" s="532" t="s">
        <v>17</v>
      </c>
      <c r="B30" s="533"/>
      <c r="C30" s="534"/>
      <c r="D30" s="73"/>
      <c r="E30" s="97"/>
      <c r="F30" s="97"/>
      <c r="G30" s="97"/>
      <c r="H30" s="97"/>
      <c r="I30" s="97"/>
      <c r="J30" s="256"/>
      <c r="K30" s="97"/>
      <c r="L30" s="97"/>
      <c r="M30" s="256"/>
      <c r="N30" s="98"/>
      <c r="O30" s="97"/>
      <c r="P30" s="97"/>
      <c r="Q30" s="97"/>
      <c r="R30" s="97"/>
      <c r="S30" s="98"/>
      <c r="T30" s="97"/>
      <c r="U30" s="97"/>
      <c r="V30" s="97"/>
      <c r="W30" s="97"/>
      <c r="X30" s="73"/>
      <c r="Y30" s="73"/>
      <c r="Z30" s="73"/>
      <c r="AA30" s="73"/>
      <c r="AB30" s="73"/>
      <c r="AC30" s="73"/>
      <c r="AD30" s="73"/>
      <c r="AE30" s="73"/>
    </row>
    <row r="31" spans="1:32" ht="15" customHeight="1" x14ac:dyDescent="0.25">
      <c r="A31" s="535"/>
      <c r="B31" s="536"/>
      <c r="C31" s="537"/>
      <c r="D31" s="73"/>
      <c r="E31" s="97"/>
      <c r="F31" s="97"/>
      <c r="G31" s="97"/>
      <c r="H31" s="97"/>
      <c r="I31" s="97"/>
      <c r="J31" s="256"/>
      <c r="K31" s="97"/>
      <c r="L31" s="97"/>
      <c r="M31" s="256"/>
      <c r="N31" s="98"/>
      <c r="O31" s="97"/>
      <c r="P31" s="97"/>
      <c r="Q31" s="97"/>
      <c r="R31" s="97"/>
      <c r="S31" s="98"/>
      <c r="T31" s="97"/>
      <c r="U31" s="97"/>
      <c r="V31" s="97"/>
      <c r="W31" s="97"/>
      <c r="X31" s="73"/>
      <c r="Y31" s="73"/>
      <c r="Z31" s="73"/>
      <c r="AA31" s="73"/>
      <c r="AB31" s="73"/>
      <c r="AC31" s="73"/>
      <c r="AD31" s="73"/>
      <c r="AE31" s="73"/>
    </row>
    <row r="32" spans="1:32" ht="15" customHeight="1" x14ac:dyDescent="0.25">
      <c r="A32" s="532" t="s">
        <v>19</v>
      </c>
      <c r="B32" s="533"/>
      <c r="C32" s="534"/>
      <c r="D32" s="73"/>
      <c r="E32" s="97"/>
      <c r="F32" s="97"/>
      <c r="G32" s="97"/>
      <c r="H32" s="97"/>
      <c r="I32" s="97"/>
      <c r="J32" s="256"/>
      <c r="K32" s="97"/>
      <c r="L32" s="97"/>
      <c r="M32" s="256"/>
      <c r="N32" s="98"/>
      <c r="O32" s="97"/>
      <c r="P32" s="97"/>
      <c r="Q32" s="97"/>
      <c r="R32" s="97"/>
      <c r="S32" s="98"/>
      <c r="T32" s="97"/>
      <c r="U32" s="97"/>
      <c r="V32" s="97"/>
      <c r="W32" s="97"/>
      <c r="X32" s="73"/>
      <c r="Y32" s="73"/>
      <c r="Z32" s="73"/>
      <c r="AA32" s="73"/>
      <c r="AB32" s="73"/>
      <c r="AC32" s="73"/>
      <c r="AD32" s="73"/>
      <c r="AE32" s="73"/>
    </row>
    <row r="33" spans="1:31" ht="15" customHeight="1" x14ac:dyDescent="0.25">
      <c r="A33" s="535"/>
      <c r="B33" s="536"/>
      <c r="C33" s="537"/>
      <c r="D33" s="73"/>
      <c r="E33" s="73"/>
      <c r="F33" s="73"/>
      <c r="G33" s="73"/>
      <c r="H33" s="73"/>
      <c r="I33" s="73"/>
      <c r="J33" s="247"/>
      <c r="K33" s="73"/>
      <c r="L33" s="73"/>
      <c r="M33" s="247"/>
      <c r="N33" s="270"/>
      <c r="O33" s="73"/>
      <c r="P33" s="73"/>
      <c r="Q33" s="73"/>
      <c r="R33" s="73"/>
      <c r="S33" s="270"/>
      <c r="T33" s="73"/>
      <c r="U33" s="73"/>
      <c r="V33" s="73"/>
      <c r="W33" s="73"/>
      <c r="X33" s="73"/>
      <c r="Y33" s="73"/>
      <c r="Z33" s="73"/>
      <c r="AA33" s="73"/>
      <c r="AB33" s="73"/>
      <c r="AC33" s="73"/>
      <c r="AD33" s="73"/>
      <c r="AE33" s="73"/>
    </row>
    <row r="34" spans="1:31" ht="15" customHeight="1" x14ac:dyDescent="0.25">
      <c r="A34" s="81"/>
      <c r="B34" s="81"/>
      <c r="C34" s="81"/>
      <c r="D34" s="73"/>
      <c r="E34" s="90" t="s">
        <v>238</v>
      </c>
      <c r="F34" s="90"/>
      <c r="G34" s="90"/>
      <c r="H34" s="90"/>
      <c r="I34" s="90"/>
      <c r="J34" s="255"/>
      <c r="K34" s="90"/>
      <c r="L34" s="90"/>
      <c r="M34" s="255"/>
      <c r="N34" s="90"/>
      <c r="O34" s="90"/>
      <c r="P34" s="90"/>
      <c r="Q34" s="90"/>
      <c r="R34" s="90"/>
      <c r="S34" s="91"/>
      <c r="T34" s="90"/>
      <c r="U34" s="90"/>
      <c r="V34" s="90"/>
      <c r="W34" s="90"/>
      <c r="X34" s="73"/>
      <c r="Y34" s="73"/>
      <c r="Z34" s="73"/>
      <c r="AA34" s="73"/>
      <c r="AB34" s="73"/>
      <c r="AC34" s="73"/>
      <c r="AD34" s="73"/>
      <c r="AE34" s="73"/>
    </row>
    <row r="35" spans="1:31" ht="15" customHeight="1" x14ac:dyDescent="0.25">
      <c r="A35" s="82"/>
      <c r="B35" s="82"/>
      <c r="C35" s="82"/>
      <c r="D35" s="73"/>
      <c r="E35" s="90"/>
      <c r="F35" s="90"/>
      <c r="G35" s="90"/>
      <c r="H35" s="90"/>
      <c r="I35" s="90"/>
      <c r="J35" s="255"/>
      <c r="K35" s="90"/>
      <c r="L35" s="90"/>
      <c r="M35" s="255"/>
      <c r="N35" s="90"/>
      <c r="O35" s="90"/>
      <c r="P35" s="90"/>
      <c r="Q35" s="90"/>
      <c r="R35" s="90"/>
      <c r="S35" s="91"/>
      <c r="T35" s="90"/>
      <c r="U35" s="90"/>
      <c r="V35" s="90"/>
      <c r="W35" s="90"/>
      <c r="X35" s="73"/>
      <c r="Y35" s="73"/>
      <c r="Z35" s="73"/>
      <c r="AA35" s="73"/>
      <c r="AB35" s="73"/>
      <c r="AC35" s="73"/>
      <c r="AD35" s="73"/>
      <c r="AE35" s="73"/>
    </row>
    <row r="36" spans="1:31" ht="15" customHeight="1" x14ac:dyDescent="0.25">
      <c r="A36" s="539" t="s">
        <v>24</v>
      </c>
      <c r="B36" s="539"/>
      <c r="C36" s="539"/>
      <c r="D36" s="73"/>
      <c r="E36" s="90"/>
      <c r="F36" s="90"/>
      <c r="G36" s="90"/>
      <c r="H36" s="90"/>
      <c r="I36" s="90"/>
      <c r="J36" s="255"/>
      <c r="K36" s="90"/>
      <c r="L36" s="90"/>
      <c r="M36" s="255"/>
      <c r="N36" s="90"/>
      <c r="O36" s="90"/>
      <c r="P36" s="90"/>
      <c r="Q36" s="90"/>
      <c r="R36" s="90"/>
      <c r="S36" s="91"/>
      <c r="T36" s="90"/>
      <c r="U36" s="90"/>
      <c r="V36" s="90"/>
      <c r="W36" s="90"/>
      <c r="X36" s="73"/>
      <c r="Y36" s="73"/>
      <c r="Z36" s="73"/>
      <c r="AA36" s="73"/>
      <c r="AB36" s="73"/>
      <c r="AC36" s="73"/>
      <c r="AD36" s="73"/>
      <c r="AE36" s="73"/>
    </row>
    <row r="37" spans="1:31" ht="15" customHeight="1" x14ac:dyDescent="0.25">
      <c r="A37" s="132" t="s">
        <v>98</v>
      </c>
      <c r="B37" s="152"/>
      <c r="C37" s="152"/>
      <c r="D37" s="73"/>
      <c r="E37" s="90"/>
      <c r="F37" s="90"/>
      <c r="G37" s="90"/>
      <c r="H37" s="90"/>
      <c r="I37" s="90"/>
      <c r="J37" s="255"/>
      <c r="K37" s="90"/>
      <c r="L37" s="90"/>
      <c r="M37" s="255"/>
      <c r="N37" s="90"/>
      <c r="O37" s="90"/>
      <c r="P37" s="90"/>
      <c r="Q37" s="90"/>
      <c r="R37" s="90"/>
      <c r="S37" s="91"/>
      <c r="T37" s="90"/>
      <c r="U37" s="90"/>
      <c r="V37" s="90"/>
      <c r="W37" s="90"/>
      <c r="X37" s="73"/>
      <c r="Y37" s="73"/>
      <c r="Z37" s="73"/>
      <c r="AA37" s="73"/>
      <c r="AB37" s="73"/>
      <c r="AC37" s="73"/>
      <c r="AD37" s="73"/>
      <c r="AE37" s="73"/>
    </row>
    <row r="38" spans="1:31" ht="15" customHeight="1" x14ac:dyDescent="0.25">
      <c r="A38" s="77" t="s">
        <v>26</v>
      </c>
      <c r="B38" s="152"/>
      <c r="C38" s="152"/>
      <c r="D38" s="73"/>
      <c r="E38" s="90"/>
      <c r="F38" s="90"/>
      <c r="G38" s="90"/>
      <c r="H38" s="90"/>
      <c r="I38" s="90"/>
      <c r="J38" s="255"/>
      <c r="K38" s="90"/>
      <c r="L38" s="90"/>
      <c r="M38" s="255"/>
      <c r="N38" s="90"/>
      <c r="O38" s="90"/>
      <c r="P38" s="90"/>
      <c r="Q38" s="90"/>
      <c r="R38" s="90"/>
      <c r="S38" s="91"/>
      <c r="T38" s="90"/>
      <c r="U38" s="90"/>
      <c r="V38" s="90"/>
      <c r="W38" s="90"/>
      <c r="X38" s="73"/>
      <c r="Y38" s="73"/>
      <c r="Z38" s="73"/>
      <c r="AA38" s="73"/>
      <c r="AB38" s="73"/>
      <c r="AC38" s="73"/>
      <c r="AD38" s="73"/>
      <c r="AE38" s="73"/>
    </row>
    <row r="39" spans="1:31" ht="15" customHeight="1" x14ac:dyDescent="0.25">
      <c r="A39" s="77" t="s">
        <v>27</v>
      </c>
      <c r="B39" s="152"/>
      <c r="C39" s="152"/>
      <c r="D39" s="73"/>
      <c r="E39" s="90"/>
      <c r="F39" s="90"/>
      <c r="G39" s="90"/>
      <c r="H39" s="90"/>
      <c r="I39" s="90"/>
      <c r="J39" s="255"/>
      <c r="K39" s="90"/>
      <c r="L39" s="90"/>
      <c r="M39" s="255"/>
      <c r="N39" s="90"/>
      <c r="O39" s="90"/>
      <c r="P39" s="90"/>
      <c r="Q39" s="90"/>
      <c r="R39" s="90"/>
      <c r="S39" s="91"/>
      <c r="T39" s="90"/>
      <c r="U39" s="90"/>
      <c r="V39" s="90"/>
      <c r="W39" s="90"/>
      <c r="X39" s="73"/>
      <c r="Y39" s="73"/>
      <c r="Z39" s="73"/>
      <c r="AA39" s="73"/>
      <c r="AB39" s="73"/>
      <c r="AC39" s="73"/>
      <c r="AD39" s="73"/>
      <c r="AE39" s="73"/>
    </row>
    <row r="40" spans="1:31" ht="15" customHeight="1" x14ac:dyDescent="0.25">
      <c r="A40" s="77" t="s">
        <v>28</v>
      </c>
      <c r="B40" s="152"/>
      <c r="C40" s="152"/>
      <c r="D40" s="73"/>
      <c r="E40" s="73"/>
      <c r="F40" s="73"/>
      <c r="G40" s="73"/>
      <c r="H40" s="73"/>
      <c r="I40" s="73"/>
      <c r="J40" s="247"/>
      <c r="K40" s="73"/>
      <c r="L40" s="73"/>
      <c r="M40" s="247"/>
      <c r="N40" s="270"/>
      <c r="O40" s="73"/>
      <c r="P40" s="73"/>
      <c r="Q40" s="73"/>
      <c r="R40" s="73"/>
      <c r="S40" s="270"/>
      <c r="T40" s="73"/>
      <c r="U40" s="73"/>
      <c r="V40" s="73"/>
      <c r="W40" s="73"/>
      <c r="X40" s="73"/>
      <c r="Y40" s="73"/>
      <c r="Z40" s="73"/>
      <c r="AA40" s="73"/>
      <c r="AB40" s="73"/>
      <c r="AC40" s="73"/>
      <c r="AD40" s="73"/>
      <c r="AE40" s="73"/>
    </row>
    <row r="41" spans="1:31" ht="15" customHeight="1" x14ac:dyDescent="0.25">
      <c r="A41" s="77" t="s">
        <v>29</v>
      </c>
      <c r="B41" s="152"/>
      <c r="C41" s="152"/>
      <c r="D41" s="73"/>
      <c r="E41" s="73"/>
      <c r="F41" s="73"/>
      <c r="G41" s="73"/>
      <c r="H41" s="73"/>
      <c r="I41" s="73"/>
      <c r="J41" s="247"/>
      <c r="K41" s="73"/>
      <c r="L41" s="73"/>
      <c r="M41" s="247"/>
      <c r="N41" s="270"/>
      <c r="O41" s="73"/>
      <c r="P41" s="73"/>
      <c r="Q41" s="73"/>
      <c r="R41" s="73"/>
      <c r="S41" s="270"/>
      <c r="T41" s="73"/>
      <c r="U41" s="73"/>
      <c r="V41" s="73"/>
      <c r="W41" s="73"/>
      <c r="X41" s="73"/>
      <c r="Y41" s="73"/>
      <c r="Z41" s="73"/>
      <c r="AA41" s="73"/>
      <c r="AB41" s="73"/>
      <c r="AC41" s="73"/>
      <c r="AD41" s="73"/>
      <c r="AE41" s="73"/>
    </row>
    <row r="42" spans="1:31" ht="15" customHeight="1" x14ac:dyDescent="0.25">
      <c r="A42" s="77" t="s">
        <v>30</v>
      </c>
      <c r="B42" s="152"/>
      <c r="C42" s="152"/>
      <c r="D42" s="73"/>
      <c r="E42" s="73"/>
      <c r="F42" s="73"/>
      <c r="G42" s="73"/>
      <c r="H42" s="73"/>
      <c r="I42" s="73"/>
      <c r="J42" s="247"/>
      <c r="K42" s="73"/>
      <c r="L42" s="73"/>
      <c r="M42" s="247"/>
      <c r="N42" s="87"/>
      <c r="O42" s="73"/>
      <c r="P42" s="73"/>
      <c r="Q42" s="73"/>
      <c r="R42" s="73"/>
      <c r="S42" s="87"/>
      <c r="T42" s="73"/>
      <c r="U42" s="73"/>
      <c r="V42" s="73"/>
      <c r="W42" s="73"/>
      <c r="X42" s="73"/>
      <c r="Y42" s="73"/>
      <c r="Z42" s="73"/>
      <c r="AA42" s="73"/>
      <c r="AB42" s="73"/>
      <c r="AC42" s="73"/>
      <c r="AD42" s="73"/>
      <c r="AE42" s="73"/>
    </row>
    <row r="43" spans="1:31" ht="15" customHeight="1" x14ac:dyDescent="0.25">
      <c r="A43" s="83"/>
      <c r="B43" s="152"/>
      <c r="C43" s="152"/>
      <c r="D43" s="73"/>
      <c r="E43" s="73"/>
      <c r="F43" s="73"/>
      <c r="G43" s="73"/>
      <c r="H43" s="73"/>
      <c r="I43" s="73"/>
      <c r="J43" s="247"/>
      <c r="K43" s="73"/>
      <c r="L43" s="73"/>
      <c r="M43" s="247"/>
      <c r="N43" s="87"/>
      <c r="O43" s="73"/>
      <c r="P43" s="73"/>
      <c r="Q43" s="73"/>
      <c r="R43" s="73"/>
      <c r="S43" s="87"/>
      <c r="T43" s="73"/>
      <c r="U43" s="73"/>
      <c r="V43" s="73"/>
      <c r="W43" s="73"/>
      <c r="X43" s="73"/>
      <c r="Y43" s="73"/>
      <c r="Z43" s="73"/>
      <c r="AA43" s="73"/>
      <c r="AB43" s="73"/>
      <c r="AC43" s="73"/>
      <c r="AD43" s="73"/>
      <c r="AE43" s="73"/>
    </row>
    <row r="44" spans="1:31" ht="15" customHeight="1" x14ac:dyDescent="0.25">
      <c r="A44" s="540" t="s">
        <v>830</v>
      </c>
      <c r="B44" s="540"/>
      <c r="C44" s="540"/>
      <c r="D44" s="73"/>
      <c r="E44" s="73"/>
      <c r="F44" s="73"/>
      <c r="G44" s="73"/>
      <c r="H44" s="73"/>
      <c r="I44" s="73"/>
      <c r="J44" s="247"/>
      <c r="K44" s="73"/>
      <c r="L44" s="73"/>
      <c r="M44" s="247"/>
      <c r="N44" s="87"/>
      <c r="O44" s="73"/>
      <c r="P44" s="73"/>
      <c r="Q44" s="73"/>
      <c r="R44" s="73"/>
      <c r="S44" s="87"/>
      <c r="T44" s="73"/>
      <c r="U44" s="73"/>
      <c r="V44" s="73"/>
      <c r="W44" s="73"/>
      <c r="X44" s="73"/>
      <c r="Y44" s="73"/>
      <c r="Z44" s="73"/>
      <c r="AA44" s="73"/>
      <c r="AB44" s="73"/>
      <c r="AC44" s="73"/>
      <c r="AD44" s="73"/>
      <c r="AE44" s="73"/>
    </row>
    <row r="45" spans="1:31" ht="15" customHeight="1" x14ac:dyDescent="0.25">
      <c r="A45" s="540"/>
      <c r="B45" s="540"/>
      <c r="C45" s="540"/>
      <c r="D45" s="73"/>
      <c r="E45" s="73"/>
      <c r="F45" s="73"/>
      <c r="G45" s="73"/>
      <c r="H45" s="73"/>
      <c r="I45" s="73"/>
      <c r="J45" s="247"/>
      <c r="K45" s="73"/>
      <c r="L45" s="73"/>
      <c r="M45" s="247"/>
      <c r="N45" s="87"/>
      <c r="O45" s="73"/>
      <c r="P45" s="73"/>
      <c r="Q45" s="73"/>
      <c r="R45" s="73"/>
      <c r="S45" s="87"/>
      <c r="T45" s="73"/>
      <c r="U45" s="73"/>
      <c r="V45" s="73"/>
      <c r="W45" s="73"/>
      <c r="X45" s="73"/>
      <c r="Y45" s="73"/>
      <c r="Z45" s="73"/>
      <c r="AA45" s="73"/>
      <c r="AB45" s="73"/>
      <c r="AC45" s="73"/>
      <c r="AD45" s="73"/>
      <c r="AE45" s="73"/>
    </row>
    <row r="46" spans="1:31" ht="15" customHeight="1" x14ac:dyDescent="0.25">
      <c r="A46" s="538" t="s">
        <v>31</v>
      </c>
      <c r="B46" s="538"/>
      <c r="C46" s="538"/>
      <c r="D46" s="73"/>
      <c r="E46" s="73"/>
      <c r="F46" s="73"/>
      <c r="G46" s="73"/>
      <c r="H46" s="73"/>
      <c r="I46" s="73"/>
      <c r="J46" s="247"/>
      <c r="K46" s="73"/>
      <c r="L46" s="73"/>
      <c r="M46" s="247"/>
      <c r="N46" s="87"/>
      <c r="O46" s="73"/>
      <c r="P46" s="73"/>
      <c r="Q46" s="73"/>
      <c r="R46" s="73"/>
      <c r="S46" s="87"/>
      <c r="T46" s="73"/>
      <c r="U46" s="73"/>
      <c r="V46" s="73"/>
      <c r="W46" s="73"/>
      <c r="X46" s="73"/>
      <c r="Y46" s="73"/>
      <c r="Z46" s="73"/>
      <c r="AA46" s="73"/>
      <c r="AB46" s="73"/>
      <c r="AC46" s="73"/>
      <c r="AD46" s="73"/>
      <c r="AE46" s="73"/>
    </row>
    <row r="47" spans="1:31" ht="15" customHeight="1" x14ac:dyDescent="0.25">
      <c r="A47" s="538"/>
      <c r="B47" s="538"/>
      <c r="C47" s="538"/>
      <c r="D47" s="73"/>
      <c r="E47" s="73"/>
      <c r="F47" s="73"/>
      <c r="G47" s="73"/>
      <c r="H47" s="73"/>
      <c r="I47" s="73"/>
      <c r="J47" s="247"/>
      <c r="K47" s="73"/>
      <c r="L47" s="73"/>
      <c r="M47" s="247"/>
      <c r="N47" s="87"/>
      <c r="O47" s="73"/>
      <c r="P47" s="73"/>
      <c r="Q47" s="73"/>
      <c r="R47" s="73"/>
      <c r="S47" s="87"/>
      <c r="T47" s="73"/>
      <c r="U47" s="73"/>
      <c r="V47" s="73"/>
      <c r="W47" s="73"/>
      <c r="X47" s="73"/>
      <c r="Y47" s="73"/>
      <c r="Z47" s="73"/>
      <c r="AA47" s="73"/>
      <c r="AB47" s="73"/>
      <c r="AC47" s="73"/>
      <c r="AD47" s="73"/>
      <c r="AE47" s="73"/>
    </row>
    <row r="48" spans="1:31" ht="15" customHeight="1" x14ac:dyDescent="0.25">
      <c r="A48" s="82"/>
      <c r="B48" s="82"/>
      <c r="C48" s="82"/>
      <c r="D48" s="73"/>
      <c r="E48" s="73"/>
      <c r="F48" s="73"/>
      <c r="G48" s="73"/>
      <c r="H48" s="73"/>
      <c r="I48" s="73"/>
      <c r="J48" s="247"/>
      <c r="K48" s="73"/>
      <c r="L48" s="73"/>
      <c r="M48" s="247"/>
      <c r="N48" s="87"/>
      <c r="O48" s="73"/>
      <c r="P48" s="73"/>
      <c r="Q48" s="73"/>
      <c r="R48" s="73"/>
      <c r="S48" s="87"/>
      <c r="T48" s="73"/>
      <c r="U48" s="73"/>
      <c r="V48" s="73"/>
      <c r="W48" s="73"/>
      <c r="X48" s="73"/>
      <c r="Y48" s="73"/>
      <c r="Z48" s="73"/>
      <c r="AA48" s="73"/>
      <c r="AB48" s="73"/>
      <c r="AC48" s="73"/>
      <c r="AD48" s="73"/>
      <c r="AE48" s="73"/>
    </row>
    <row r="49" spans="1:31" ht="15" customHeight="1" x14ac:dyDescent="0.25">
      <c r="A49" s="82"/>
      <c r="B49" s="82"/>
      <c r="C49" s="82"/>
      <c r="D49" s="73"/>
      <c r="E49" s="73"/>
      <c r="F49" s="73"/>
      <c r="G49" s="73"/>
      <c r="H49" s="73"/>
      <c r="I49" s="73"/>
      <c r="J49" s="247"/>
      <c r="K49" s="73"/>
      <c r="L49" s="73"/>
      <c r="M49" s="247"/>
      <c r="N49" s="87"/>
      <c r="O49" s="73"/>
      <c r="P49" s="73"/>
      <c r="Q49" s="73"/>
      <c r="R49" s="73"/>
      <c r="S49" s="87"/>
      <c r="T49" s="73"/>
      <c r="U49" s="73"/>
      <c r="V49" s="73"/>
      <c r="W49" s="73"/>
      <c r="X49" s="73"/>
      <c r="Y49" s="73"/>
      <c r="Z49" s="73"/>
      <c r="AA49" s="73"/>
      <c r="AB49" s="73"/>
      <c r="AC49" s="73"/>
      <c r="AD49" s="73"/>
      <c r="AE49" s="73"/>
    </row>
    <row r="50" spans="1:31" ht="15" customHeight="1" x14ac:dyDescent="0.25">
      <c r="A50" s="82"/>
      <c r="B50" s="82"/>
      <c r="C50" s="82"/>
      <c r="D50" s="73"/>
      <c r="E50" s="73"/>
      <c r="F50" s="73"/>
      <c r="G50" s="73"/>
      <c r="H50" s="73"/>
      <c r="I50" s="73"/>
      <c r="J50" s="247"/>
      <c r="K50" s="73"/>
      <c r="L50" s="73"/>
      <c r="M50" s="247"/>
      <c r="N50" s="87"/>
      <c r="O50" s="73"/>
      <c r="P50" s="73"/>
      <c r="Q50" s="73"/>
      <c r="R50" s="73"/>
      <c r="S50" s="87"/>
      <c r="T50" s="73"/>
      <c r="U50" s="73"/>
      <c r="V50" s="73"/>
      <c r="W50" s="73"/>
      <c r="X50" s="73"/>
      <c r="Y50" s="73"/>
      <c r="Z50" s="73"/>
      <c r="AA50" s="73"/>
      <c r="AB50" s="73"/>
    </row>
    <row r="51" spans="1:31" ht="15" customHeight="1" x14ac:dyDescent="0.25">
      <c r="A51" s="82"/>
      <c r="B51" s="82"/>
      <c r="C51" s="82"/>
      <c r="D51" s="73"/>
      <c r="E51" s="73"/>
      <c r="F51" s="73"/>
      <c r="G51" s="73"/>
      <c r="H51" s="73"/>
      <c r="I51" s="73"/>
      <c r="J51" s="247"/>
      <c r="K51" s="73"/>
      <c r="L51" s="73"/>
      <c r="M51" s="247"/>
      <c r="N51" s="87"/>
      <c r="O51" s="73"/>
      <c r="P51" s="73"/>
      <c r="Q51" s="73"/>
      <c r="R51" s="73"/>
      <c r="S51" s="87"/>
      <c r="T51" s="73"/>
      <c r="U51" s="73"/>
      <c r="V51" s="73"/>
      <c r="W51" s="73"/>
      <c r="X51" s="73"/>
      <c r="Y51" s="73"/>
      <c r="Z51" s="73"/>
      <c r="AA51" s="73"/>
      <c r="AB51" s="73"/>
    </row>
    <row r="52" spans="1:31" ht="15" customHeight="1" x14ac:dyDescent="0.25">
      <c r="D52" s="73"/>
      <c r="E52" s="73"/>
      <c r="F52" s="73"/>
      <c r="G52" s="73"/>
      <c r="H52" s="73"/>
      <c r="I52" s="73"/>
      <c r="J52" s="247"/>
      <c r="K52" s="73"/>
      <c r="L52" s="73"/>
      <c r="M52" s="247"/>
      <c r="N52" s="87"/>
      <c r="O52" s="73"/>
      <c r="P52" s="73"/>
      <c r="Q52" s="73"/>
      <c r="R52" s="73"/>
      <c r="S52" s="87"/>
      <c r="T52" s="73"/>
      <c r="U52" s="73"/>
      <c r="V52" s="73"/>
      <c r="W52" s="73"/>
      <c r="X52" s="73"/>
      <c r="Y52" s="73"/>
      <c r="Z52" s="73"/>
      <c r="AA52" s="73"/>
      <c r="AB52" s="73"/>
    </row>
    <row r="53" spans="1:31" ht="15" customHeight="1" x14ac:dyDescent="0.25">
      <c r="D53" s="73"/>
      <c r="E53" s="73"/>
      <c r="F53" s="73"/>
      <c r="G53" s="73"/>
      <c r="H53" s="73"/>
      <c r="I53" s="73"/>
      <c r="J53" s="247"/>
      <c r="K53" s="73"/>
      <c r="L53" s="73"/>
      <c r="M53" s="247"/>
      <c r="N53" s="87"/>
      <c r="O53" s="73"/>
      <c r="P53" s="73"/>
      <c r="Q53" s="73"/>
      <c r="R53" s="73"/>
      <c r="S53" s="87"/>
      <c r="T53" s="73"/>
      <c r="U53" s="73"/>
      <c r="V53" s="73"/>
      <c r="W53" s="73"/>
      <c r="X53" s="73"/>
      <c r="Y53" s="73"/>
      <c r="Z53" s="73"/>
      <c r="AA53" s="73"/>
      <c r="AB53" s="73"/>
    </row>
    <row r="54" spans="1:31" ht="15" customHeight="1" x14ac:dyDescent="0.25">
      <c r="D54" s="73"/>
      <c r="E54" s="73"/>
      <c r="F54" s="73"/>
      <c r="G54" s="73"/>
      <c r="H54" s="73"/>
      <c r="I54" s="73"/>
      <c r="J54" s="247"/>
      <c r="K54" s="73"/>
      <c r="L54" s="73"/>
      <c r="M54" s="247"/>
      <c r="N54" s="87"/>
      <c r="O54" s="73"/>
      <c r="P54" s="73"/>
      <c r="Q54" s="73"/>
      <c r="R54" s="73"/>
      <c r="S54" s="87"/>
      <c r="T54" s="73"/>
      <c r="U54" s="73"/>
      <c r="V54" s="73"/>
      <c r="W54" s="73"/>
      <c r="X54" s="73"/>
      <c r="Y54" s="73"/>
      <c r="Z54" s="73"/>
      <c r="AA54" s="73"/>
      <c r="AB54" s="73"/>
    </row>
    <row r="55" spans="1:31" ht="15" customHeight="1" x14ac:dyDescent="0.25">
      <c r="D55" s="73"/>
      <c r="E55" s="73"/>
      <c r="F55" s="73"/>
      <c r="G55" s="73"/>
      <c r="H55" s="73"/>
      <c r="I55" s="73"/>
      <c r="J55" s="247"/>
      <c r="K55" s="73"/>
      <c r="L55" s="73"/>
      <c r="M55" s="247"/>
      <c r="N55" s="87"/>
      <c r="O55" s="73"/>
      <c r="P55" s="73"/>
      <c r="Q55" s="73"/>
      <c r="R55" s="73"/>
      <c r="S55" s="87"/>
      <c r="T55" s="73"/>
      <c r="U55" s="73"/>
      <c r="V55" s="73"/>
      <c r="W55" s="73"/>
      <c r="X55" s="73"/>
      <c r="Y55" s="73"/>
      <c r="Z55" s="73"/>
      <c r="AA55" s="73"/>
      <c r="AB55" s="73"/>
    </row>
    <row r="56" spans="1:31" ht="15" customHeight="1" x14ac:dyDescent="0.25">
      <c r="D56" s="73"/>
      <c r="E56" s="73"/>
      <c r="F56" s="73"/>
      <c r="G56" s="73"/>
      <c r="H56" s="73"/>
      <c r="I56" s="73"/>
      <c r="J56" s="247"/>
      <c r="K56" s="73"/>
      <c r="L56" s="73"/>
      <c r="M56" s="247"/>
      <c r="N56" s="87"/>
      <c r="O56" s="73"/>
      <c r="P56" s="73"/>
      <c r="Q56" s="73"/>
      <c r="R56" s="73"/>
      <c r="S56" s="87"/>
      <c r="T56" s="73"/>
      <c r="U56" s="73"/>
      <c r="V56" s="73"/>
      <c r="W56" s="73"/>
      <c r="X56" s="73"/>
      <c r="Y56" s="73"/>
      <c r="Z56" s="73"/>
      <c r="AA56" s="73"/>
      <c r="AB56" s="73"/>
    </row>
    <row r="57" spans="1:31" ht="15" customHeight="1" x14ac:dyDescent="0.25">
      <c r="D57" s="73"/>
      <c r="E57" s="73"/>
      <c r="F57" s="73"/>
      <c r="G57" s="73"/>
      <c r="H57" s="73"/>
      <c r="I57" s="73"/>
      <c r="J57" s="247"/>
      <c r="K57" s="73"/>
      <c r="L57" s="73"/>
      <c r="M57" s="247"/>
      <c r="N57" s="87"/>
      <c r="O57" s="73"/>
      <c r="P57" s="73"/>
      <c r="Q57" s="73"/>
      <c r="R57" s="73"/>
      <c r="S57" s="87"/>
      <c r="T57" s="73"/>
      <c r="U57" s="73"/>
      <c r="V57" s="73"/>
      <c r="W57" s="73"/>
      <c r="X57" s="73"/>
      <c r="Y57" s="73"/>
      <c r="Z57" s="73"/>
      <c r="AA57" s="73"/>
      <c r="AB57" s="73"/>
    </row>
    <row r="58" spans="1:31" ht="15" customHeight="1" x14ac:dyDescent="0.25">
      <c r="D58" s="73"/>
      <c r="E58" s="73"/>
      <c r="F58" s="73"/>
      <c r="G58" s="73"/>
      <c r="H58" s="73"/>
      <c r="I58" s="73"/>
      <c r="J58" s="247"/>
      <c r="K58" s="73"/>
      <c r="L58" s="73"/>
      <c r="M58" s="247"/>
      <c r="N58" s="87"/>
      <c r="O58" s="73"/>
      <c r="P58" s="73"/>
      <c r="Q58" s="73"/>
      <c r="R58" s="73"/>
      <c r="S58" s="87"/>
      <c r="T58" s="73"/>
      <c r="U58" s="73"/>
      <c r="V58" s="73"/>
      <c r="W58" s="73"/>
      <c r="X58" s="73"/>
      <c r="Y58" s="73"/>
      <c r="Z58" s="73"/>
      <c r="AA58" s="73"/>
      <c r="AB58" s="73"/>
    </row>
    <row r="59" spans="1:31" ht="15" customHeight="1" x14ac:dyDescent="0.25">
      <c r="D59" s="73"/>
      <c r="E59" s="73"/>
      <c r="F59" s="73"/>
      <c r="G59" s="73"/>
      <c r="H59" s="73"/>
      <c r="I59" s="73"/>
      <c r="J59" s="247"/>
      <c r="K59" s="73"/>
      <c r="L59" s="73"/>
      <c r="M59" s="247"/>
      <c r="N59" s="87"/>
      <c r="O59" s="73"/>
      <c r="P59" s="73"/>
      <c r="Q59" s="73"/>
      <c r="R59" s="73"/>
      <c r="S59" s="87"/>
      <c r="T59" s="73"/>
      <c r="U59" s="73"/>
      <c r="V59" s="73"/>
      <c r="W59" s="73"/>
      <c r="X59" s="73"/>
      <c r="Y59" s="73"/>
      <c r="Z59" s="73"/>
      <c r="AA59" s="73"/>
      <c r="AB59" s="73"/>
    </row>
    <row r="60" spans="1:31" ht="15" customHeight="1" x14ac:dyDescent="0.25">
      <c r="D60" s="73"/>
      <c r="E60" s="73"/>
      <c r="F60" s="73"/>
      <c r="G60" s="73"/>
      <c r="H60" s="73"/>
      <c r="I60" s="73"/>
      <c r="J60" s="247"/>
      <c r="K60" s="73"/>
      <c r="L60" s="73"/>
      <c r="M60" s="247"/>
      <c r="N60" s="87"/>
      <c r="O60" s="73"/>
      <c r="P60" s="73"/>
      <c r="Q60" s="73"/>
      <c r="R60" s="73"/>
      <c r="S60" s="87"/>
      <c r="T60" s="73"/>
      <c r="U60" s="73"/>
      <c r="V60" s="73"/>
      <c r="W60" s="73"/>
      <c r="X60" s="73"/>
      <c r="Y60" s="73"/>
      <c r="Z60" s="73"/>
      <c r="AA60" s="73"/>
      <c r="AB60" s="73"/>
    </row>
    <row r="61" spans="1:31" ht="15" customHeight="1" x14ac:dyDescent="0.25">
      <c r="D61" s="73"/>
      <c r="E61" s="73"/>
      <c r="F61" s="73"/>
      <c r="G61" s="73"/>
      <c r="H61" s="73"/>
      <c r="I61" s="73"/>
      <c r="J61" s="247"/>
      <c r="K61" s="73"/>
      <c r="L61" s="73"/>
      <c r="M61" s="247"/>
      <c r="N61" s="87"/>
      <c r="O61" s="73"/>
      <c r="P61" s="73"/>
      <c r="Q61" s="73"/>
      <c r="R61" s="73"/>
      <c r="S61" s="87"/>
      <c r="T61" s="73"/>
      <c r="U61" s="73"/>
      <c r="V61" s="73"/>
      <c r="W61" s="73"/>
      <c r="X61" s="73"/>
      <c r="Y61" s="73"/>
      <c r="Z61" s="73"/>
      <c r="AA61" s="73"/>
      <c r="AB61" s="73"/>
    </row>
    <row r="62" spans="1:31" ht="15" customHeight="1" x14ac:dyDescent="0.25"/>
    <row r="63" spans="1:31" ht="15" customHeight="1" x14ac:dyDescent="0.25"/>
    <row r="64" spans="1:31"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sheetData>
  <sheetProtection algorithmName="SHA-512" hashValue="e0jZRk0iqxYFuwM8W4UNLFyf8Lq+U1Bd9ZBcNlEmaO+KXal5iHhyL0ij/r1KU4BlbvPHMWBbZq8/+D2ZmrqHrQ==" saltValue="HfXeKt/AI2A0wAeLxdeLaA==" spinCount="100000" sheet="1" objects="1" scenarios="1"/>
  <mergeCells count="34">
    <mergeCell ref="A44:C45"/>
    <mergeCell ref="A30:C31"/>
    <mergeCell ref="E5:H5"/>
    <mergeCell ref="A28:C29"/>
    <mergeCell ref="A46:C47"/>
    <mergeCell ref="E9:H9"/>
    <mergeCell ref="A6:C7"/>
    <mergeCell ref="E4:H4"/>
    <mergeCell ref="A10:C11"/>
    <mergeCell ref="T3:W3"/>
    <mergeCell ref="A36:C36"/>
    <mergeCell ref="E13:W16"/>
    <mergeCell ref="E18:W20"/>
    <mergeCell ref="E22:W25"/>
    <mergeCell ref="A22:C23"/>
    <mergeCell ref="A24:C25"/>
    <mergeCell ref="A12:C13"/>
    <mergeCell ref="A14:C15"/>
    <mergeCell ref="P1:W1"/>
    <mergeCell ref="A32:C33"/>
    <mergeCell ref="E6:H6"/>
    <mergeCell ref="E11:H11"/>
    <mergeCell ref="E7:H7"/>
    <mergeCell ref="A26:C27"/>
    <mergeCell ref="A20:C21"/>
    <mergeCell ref="A18:C19"/>
    <mergeCell ref="A8:C9"/>
    <mergeCell ref="A16:C17"/>
    <mergeCell ref="A1:C1"/>
    <mergeCell ref="A2:C3"/>
    <mergeCell ref="A4:C5"/>
    <mergeCell ref="I3:N3"/>
    <mergeCell ref="E8:H8"/>
    <mergeCell ref="E10:H10"/>
  </mergeCells>
  <phoneticPr fontId="9" type="noConversion"/>
  <hyperlinks>
    <hyperlink ref="A18:C19" location="SpaceCA!A1" display="- Catering - Breakfast" xr:uid="{81CEA262-6824-40F7-BA50-9A3865F4ED1C}"/>
    <hyperlink ref="A8:C9" location="SpaceEI!A1" display=" - Event IT" xr:uid="{324EEE9F-449F-45E6-BCC4-6A4B86156F3B}"/>
    <hyperlink ref="A6:C7" location="SpaceO!A1" display="Important information" xr:uid="{203645AE-A08F-4694-9065-057F0D81828F}"/>
    <hyperlink ref="A24:C25" location="'SpaceCA (4)'!A1" display="- Catering - Hygiene" xr:uid="{E4CF3E6C-9093-44C7-9C65-7C30BFA21AB9}"/>
    <hyperlink ref="A22:C23" location="'SpaceCA (3)'!A1" display="- Catering - Alcohol" xr:uid="{1FE7B0E0-3466-4172-A10F-0BE5A68CF38A}"/>
    <hyperlink ref="A20:C21" location="'SpaceCA (2)'!A1" display="- Catering - Lunch/Dinner" xr:uid="{FA7366FD-92B4-4652-971A-A52BFB813F54}"/>
    <hyperlink ref="A32:C33" location="SpaceTC!A1" display="Terms and Conditions" xr:uid="{653781B9-61C7-431D-816F-0EDD1997C8F3}"/>
    <hyperlink ref="A30:C31" location="SpaceOS!A1" display="Order summary" xr:uid="{F034C31C-A3A3-4191-902E-837871632F23}"/>
    <hyperlink ref="A28:C29" location="SpaceCD!A1" display="Your contact details" xr:uid="{23DD3A1E-CE3F-4197-99E5-8D64731314C7}"/>
    <hyperlink ref="A26:C27" location="SpaceGR!A1" display="- Graphics &amp; Rigging" xr:uid="{A57A4886-2E94-498B-B5F9-530E07B799B8}"/>
    <hyperlink ref="A16:C17" location="SpaceCL!A1" display="- Cleaning" xr:uid="{6B150C10-78E1-46A1-8A27-55102FED77FB}"/>
    <hyperlink ref="A14:C15" location="SpaceFL!A1" display="- Flooring" xr:uid="{BAE01B55-D456-468D-8624-D7730FD2AE13}"/>
    <hyperlink ref="A12:C13" location="SpaceSA!A1" display="- Safety" xr:uid="{EF1F7BDA-E502-4387-A9A9-370195C43FC9}"/>
    <hyperlink ref="A10:C11" location="SpaceUT!A1" display="- Utilities" xr:uid="{FBDA86B3-70ED-4EBD-91C9-8478D5D6B604}"/>
    <hyperlink ref="A4:C5" location="Landing!A1" display="Home" xr:uid="{1CC7E5CC-FA58-4050-95D9-974423AF1C9F}"/>
    <hyperlink ref="A44" r:id="rId1" display="eventorders.nec@necgroup.co.uk" xr:uid="{D2AD8B63-4E2E-4D58-B4B1-40393738395C}"/>
    <hyperlink ref="A44:C45" r:id="rId2" display="Click here to speak to our team!" xr:uid="{CA648CB3-A0D1-4777-813E-56004CA2AB62}"/>
  </hyperlinks>
  <printOptions horizontalCentered="1" verticalCentered="1"/>
  <pageMargins left="0.23622047244094491" right="0.23622047244094491" top="0.35433070866141736" bottom="0.35433070866141736" header="0.31496062992125984" footer="0.31496062992125984"/>
  <pageSetup paperSize="9" scale="84"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347DB616-2255-463C-B2C2-D39C58DFDC14}">
          <x14:formula1>
            <xm:f>Admin!$B$3:$B$10</xm:f>
          </x14:formula1>
          <xm:sqref>N6:N11 K6:K11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55D53-2914-4AD0-8F0F-0C55AB5C4D29}">
  <sheetPr>
    <tabColor rgb="FF1E384E"/>
    <pageSetUpPr autoPageBreaks="0" fitToPage="1"/>
  </sheetPr>
  <dimension ref="A1:AN59"/>
  <sheetViews>
    <sheetView showRowColHeaders="0" workbookViewId="0">
      <selection activeCell="A8" sqref="A8:C9"/>
    </sheetView>
  </sheetViews>
  <sheetFormatPr defaultColWidth="8.85546875" defaultRowHeight="18" x14ac:dyDescent="0.25"/>
  <cols>
    <col min="1" max="3" width="10.5703125" style="84" customWidth="1"/>
    <col min="4" max="4" width="4.5703125" style="1" customWidth="1"/>
    <col min="5" max="10" width="9.5703125" style="1" customWidth="1"/>
    <col min="11" max="11" width="5.5703125" style="1" customWidth="1"/>
    <col min="12" max="12" width="9.5703125" style="1" hidden="1" customWidth="1"/>
    <col min="13" max="13" width="11.42578125" style="1" customWidth="1"/>
    <col min="14" max="16" width="9.5703125" style="1" hidden="1" customWidth="1"/>
    <col min="17" max="17" width="11.42578125" style="1" customWidth="1"/>
    <col min="18" max="19" width="9.5703125" style="1" hidden="1" customWidth="1"/>
    <col min="20" max="20" width="10.5703125" style="1" customWidth="1"/>
    <col min="21" max="21" width="13.5703125" style="1" customWidth="1"/>
    <col min="22" max="25" width="9.5703125" style="1" customWidth="1"/>
    <col min="26" max="16384" width="8.85546875" style="1"/>
  </cols>
  <sheetData>
    <row r="1" spans="1:40" s="78" customFormat="1" ht="36" customHeight="1" x14ac:dyDescent="0.2">
      <c r="A1" s="541" t="s">
        <v>107</v>
      </c>
      <c r="B1" s="541"/>
      <c r="C1" s="541"/>
      <c r="E1" s="79" t="str">
        <f>Landing!B2</f>
        <v>NEC Products and Services Order Form 2024 - 2025</v>
      </c>
      <c r="M1" s="80"/>
      <c r="N1" s="80" t="s">
        <v>709</v>
      </c>
      <c r="Q1" s="80"/>
      <c r="R1" s="80"/>
      <c r="T1" s="554" t="s">
        <v>709</v>
      </c>
      <c r="U1" s="554"/>
      <c r="V1" s="554"/>
      <c r="W1" s="554"/>
      <c r="X1" s="554"/>
      <c r="Y1" s="554"/>
      <c r="Z1" s="554"/>
      <c r="AA1" s="554"/>
    </row>
    <row r="2" spans="1:40" ht="15" customHeight="1" x14ac:dyDescent="0.25">
      <c r="A2" s="543"/>
      <c r="B2" s="543"/>
      <c r="C2" s="54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row>
    <row r="3" spans="1:40" ht="15" customHeight="1" x14ac:dyDescent="0.25">
      <c r="A3" s="590"/>
      <c r="B3" s="590"/>
      <c r="C3" s="590"/>
      <c r="D3" s="73"/>
      <c r="E3" s="298"/>
      <c r="F3" s="298"/>
      <c r="G3" s="298"/>
      <c r="H3" s="298"/>
      <c r="I3" s="298"/>
      <c r="J3" s="298"/>
      <c r="K3" s="298"/>
      <c r="L3" s="298"/>
      <c r="M3" s="310"/>
      <c r="N3" s="310"/>
      <c r="O3" s="310"/>
      <c r="P3" s="310"/>
      <c r="Q3" s="310"/>
      <c r="R3" s="298"/>
      <c r="S3" s="298"/>
      <c r="T3" s="656" t="s">
        <v>240</v>
      </c>
      <c r="U3" s="656"/>
      <c r="V3" s="328"/>
      <c r="W3" s="93"/>
      <c r="X3" s="73"/>
      <c r="Y3" s="73"/>
      <c r="Z3" s="73"/>
      <c r="AA3" s="73"/>
      <c r="AB3" s="73"/>
      <c r="AC3" s="73"/>
      <c r="AD3" s="73"/>
      <c r="AE3" s="73"/>
      <c r="AF3" s="73"/>
      <c r="AG3" s="73"/>
      <c r="AH3" s="73"/>
      <c r="AI3" s="73"/>
      <c r="AJ3" s="73"/>
      <c r="AK3" s="73"/>
      <c r="AL3" s="73"/>
      <c r="AM3" s="73"/>
      <c r="AN3" s="73"/>
    </row>
    <row r="4" spans="1:40" ht="15" customHeight="1" x14ac:dyDescent="0.25">
      <c r="A4" s="584" t="s">
        <v>6</v>
      </c>
      <c r="B4" s="585"/>
      <c r="C4" s="585"/>
      <c r="D4" s="73"/>
      <c r="E4" s="660" t="s">
        <v>32</v>
      </c>
      <c r="F4" s="660"/>
      <c r="G4" s="660"/>
      <c r="H4" s="660"/>
      <c r="I4" s="660"/>
      <c r="J4" s="660"/>
      <c r="K4" s="458" t="s">
        <v>258</v>
      </c>
      <c r="L4" s="458" t="s">
        <v>35</v>
      </c>
      <c r="M4" s="458" t="s">
        <v>637</v>
      </c>
      <c r="N4" s="458" t="s">
        <v>37</v>
      </c>
      <c r="O4" s="458" t="s">
        <v>38</v>
      </c>
      <c r="P4" s="458" t="s">
        <v>35</v>
      </c>
      <c r="Q4" s="458" t="s">
        <v>259</v>
      </c>
      <c r="R4" s="458" t="s">
        <v>37</v>
      </c>
      <c r="S4" s="468" t="s">
        <v>38</v>
      </c>
      <c r="T4" s="490" t="s">
        <v>165</v>
      </c>
      <c r="U4" s="491" t="s">
        <v>219</v>
      </c>
      <c r="V4" s="73"/>
      <c r="AB4" s="73"/>
      <c r="AC4" s="73"/>
      <c r="AD4" s="73"/>
      <c r="AE4" s="73"/>
      <c r="AF4" s="73"/>
      <c r="AG4" s="73"/>
      <c r="AH4" s="73"/>
      <c r="AI4" s="73"/>
      <c r="AJ4" s="73"/>
      <c r="AK4" s="73"/>
      <c r="AL4" s="73"/>
      <c r="AM4" s="73"/>
      <c r="AN4" s="73"/>
    </row>
    <row r="5" spans="1:40" ht="15" customHeight="1" x14ac:dyDescent="0.25">
      <c r="A5" s="587"/>
      <c r="B5" s="588"/>
      <c r="C5" s="588"/>
      <c r="D5" s="73"/>
      <c r="E5" s="555" t="s">
        <v>663</v>
      </c>
      <c r="F5" s="555"/>
      <c r="G5" s="555"/>
      <c r="H5" s="555"/>
      <c r="I5" s="555"/>
      <c r="J5" s="555"/>
      <c r="K5" s="297">
        <f>IF(SUM(K6:K7)&gt;0,9999,0)</f>
        <v>0</v>
      </c>
      <c r="L5" s="184"/>
      <c r="M5" s="184"/>
      <c r="N5" s="184"/>
      <c r="O5" s="184"/>
      <c r="P5" s="184"/>
      <c r="Q5" s="184"/>
      <c r="R5" s="184"/>
      <c r="S5" s="185"/>
      <c r="T5" s="318"/>
      <c r="U5" s="319"/>
      <c r="V5" s="73"/>
      <c r="AB5" s="73"/>
      <c r="AC5" s="73"/>
      <c r="AD5" s="73"/>
      <c r="AE5" s="73"/>
      <c r="AF5" s="73"/>
      <c r="AG5" s="73"/>
      <c r="AH5" s="73"/>
      <c r="AI5" s="73"/>
      <c r="AJ5" s="73"/>
      <c r="AK5" s="73"/>
      <c r="AL5" s="73"/>
      <c r="AM5" s="73"/>
      <c r="AN5" s="73"/>
    </row>
    <row r="6" spans="1:40" ht="15" customHeight="1" x14ac:dyDescent="0.25">
      <c r="A6" s="584" t="s">
        <v>8</v>
      </c>
      <c r="B6" s="585"/>
      <c r="C6" s="585"/>
      <c r="D6" s="73"/>
      <c r="E6" s="657" t="s">
        <v>166</v>
      </c>
      <c r="F6" s="657"/>
      <c r="G6" s="657"/>
      <c r="H6" s="657"/>
      <c r="I6" s="657"/>
      <c r="J6" s="657"/>
      <c r="K6" s="469"/>
      <c r="L6" s="154">
        <v>151.19999999999999</v>
      </c>
      <c r="M6" s="155">
        <v>151.19999999999999</v>
      </c>
      <c r="N6" s="155">
        <v>151.19999999999999</v>
      </c>
      <c r="O6" s="156">
        <v>151.19999999999999</v>
      </c>
      <c r="P6" s="154">
        <f t="shared" ref="P6:S7" si="0">$K6*L6</f>
        <v>0</v>
      </c>
      <c r="Q6" s="155">
        <f t="shared" si="0"/>
        <v>0</v>
      </c>
      <c r="R6" s="155">
        <f t="shared" si="0"/>
        <v>0</v>
      </c>
      <c r="S6" s="170">
        <f t="shared" si="0"/>
        <v>0</v>
      </c>
      <c r="T6" s="320"/>
      <c r="U6" s="321"/>
      <c r="V6" s="73"/>
      <c r="AB6" s="73"/>
      <c r="AC6" s="73"/>
      <c r="AD6" s="73"/>
      <c r="AE6" s="73"/>
      <c r="AF6" s="73"/>
      <c r="AG6" s="73"/>
      <c r="AH6" s="73"/>
      <c r="AI6" s="73"/>
      <c r="AJ6" s="73"/>
      <c r="AK6" s="73"/>
      <c r="AL6" s="73"/>
      <c r="AM6" s="73"/>
      <c r="AN6" s="73"/>
    </row>
    <row r="7" spans="1:40" ht="15" customHeight="1" x14ac:dyDescent="0.25">
      <c r="A7" s="587"/>
      <c r="B7" s="588"/>
      <c r="C7" s="588"/>
      <c r="D7" s="73"/>
      <c r="E7" s="658" t="s">
        <v>234</v>
      </c>
      <c r="F7" s="658"/>
      <c r="G7" s="658"/>
      <c r="H7" s="658"/>
      <c r="I7" s="658"/>
      <c r="J7" s="658"/>
      <c r="K7" s="488"/>
      <c r="L7" s="160">
        <v>103.26</v>
      </c>
      <c r="M7" s="161">
        <v>103.26</v>
      </c>
      <c r="N7" s="161">
        <v>103.26</v>
      </c>
      <c r="O7" s="162">
        <v>103.26</v>
      </c>
      <c r="P7" s="160">
        <f t="shared" si="0"/>
        <v>0</v>
      </c>
      <c r="Q7" s="161">
        <f t="shared" si="0"/>
        <v>0</v>
      </c>
      <c r="R7" s="161">
        <f t="shared" si="0"/>
        <v>0</v>
      </c>
      <c r="S7" s="180">
        <f t="shared" si="0"/>
        <v>0</v>
      </c>
      <c r="T7" s="322"/>
      <c r="U7" s="323"/>
      <c r="V7" s="73"/>
      <c r="AB7" s="73"/>
      <c r="AC7" s="73"/>
      <c r="AD7" s="73"/>
      <c r="AE7" s="73"/>
      <c r="AF7" s="73"/>
      <c r="AG7" s="73"/>
      <c r="AH7" s="73"/>
      <c r="AI7" s="73"/>
      <c r="AJ7" s="73"/>
      <c r="AK7" s="73"/>
      <c r="AL7" s="73"/>
      <c r="AM7" s="73"/>
      <c r="AN7" s="73"/>
    </row>
    <row r="8" spans="1:40" ht="15" customHeight="1" x14ac:dyDescent="0.25">
      <c r="A8" s="532" t="s">
        <v>843</v>
      </c>
      <c r="B8" s="533"/>
      <c r="C8" s="533"/>
      <c r="D8" s="73"/>
      <c r="E8" s="298"/>
      <c r="F8" s="298"/>
      <c r="G8" s="298"/>
      <c r="H8" s="298"/>
      <c r="I8" s="298"/>
      <c r="J8" s="298"/>
      <c r="K8" s="298"/>
      <c r="L8" s="298"/>
      <c r="M8" s="298"/>
      <c r="N8" s="298"/>
      <c r="O8" s="298"/>
      <c r="P8" s="298"/>
      <c r="Q8" s="298"/>
      <c r="R8" s="210"/>
      <c r="S8" s="210"/>
      <c r="T8" s="298"/>
      <c r="U8" s="298"/>
      <c r="V8" s="73"/>
      <c r="W8" s="73"/>
      <c r="X8" s="73"/>
      <c r="Y8" s="73"/>
      <c r="Z8" s="73"/>
      <c r="AA8" s="73"/>
      <c r="AB8" s="73"/>
      <c r="AC8" s="73"/>
      <c r="AD8" s="73"/>
      <c r="AE8" s="73"/>
      <c r="AF8" s="73"/>
      <c r="AG8" s="73"/>
      <c r="AH8" s="73"/>
      <c r="AI8" s="73"/>
      <c r="AJ8" s="73"/>
      <c r="AK8" s="73"/>
      <c r="AL8" s="73"/>
      <c r="AM8" s="73"/>
      <c r="AN8" s="73"/>
    </row>
    <row r="9" spans="1:40" ht="15" customHeight="1" x14ac:dyDescent="0.25">
      <c r="A9" s="535"/>
      <c r="B9" s="536"/>
      <c r="C9" s="536"/>
      <c r="D9" s="73"/>
      <c r="E9" s="602" t="s">
        <v>32</v>
      </c>
      <c r="F9" s="602"/>
      <c r="G9" s="602"/>
      <c r="H9" s="602"/>
      <c r="I9" s="602"/>
      <c r="J9" s="602"/>
      <c r="K9" s="458" t="s">
        <v>258</v>
      </c>
      <c r="L9" s="458" t="s">
        <v>35</v>
      </c>
      <c r="M9" s="458" t="s">
        <v>637</v>
      </c>
      <c r="N9" s="458" t="s">
        <v>37</v>
      </c>
      <c r="O9" s="458" t="s">
        <v>38</v>
      </c>
      <c r="P9" s="458" t="s">
        <v>35</v>
      </c>
      <c r="Q9" s="494" t="s">
        <v>259</v>
      </c>
      <c r="R9" s="493" t="s">
        <v>37</v>
      </c>
      <c r="S9" s="211" t="s">
        <v>38</v>
      </c>
      <c r="T9" s="298"/>
      <c r="U9" s="298"/>
      <c r="V9" s="73"/>
      <c r="W9" s="73"/>
      <c r="X9" s="73"/>
      <c r="Y9" s="73"/>
      <c r="Z9" s="73"/>
      <c r="AA9" s="73"/>
      <c r="AB9" s="73"/>
      <c r="AC9" s="73"/>
      <c r="AD9" s="73"/>
      <c r="AE9" s="73"/>
      <c r="AF9" s="73"/>
      <c r="AG9" s="73"/>
      <c r="AH9" s="73"/>
      <c r="AI9" s="73"/>
      <c r="AJ9" s="73"/>
      <c r="AK9" s="73"/>
      <c r="AL9" s="73"/>
      <c r="AM9" s="73"/>
      <c r="AN9" s="73"/>
    </row>
    <row r="10" spans="1:40" ht="15" customHeight="1" x14ac:dyDescent="0.25">
      <c r="A10" s="532" t="s">
        <v>702</v>
      </c>
      <c r="B10" s="533"/>
      <c r="C10" s="533"/>
      <c r="D10" s="73"/>
      <c r="E10" s="555" t="s">
        <v>167</v>
      </c>
      <c r="F10" s="555"/>
      <c r="G10" s="555"/>
      <c r="H10" s="555"/>
      <c r="I10" s="324"/>
      <c r="J10" s="324"/>
      <c r="K10" s="297">
        <f>IF(SUM(K11:K18)&gt;0,9999,0)</f>
        <v>0</v>
      </c>
      <c r="L10" s="212"/>
      <c r="M10" s="212"/>
      <c r="N10" s="212"/>
      <c r="O10" s="212"/>
      <c r="P10" s="212"/>
      <c r="Q10" s="492"/>
      <c r="R10" s="212"/>
      <c r="S10" s="213"/>
      <c r="T10" s="298"/>
      <c r="U10" s="298"/>
      <c r="V10" s="73"/>
      <c r="W10" s="73"/>
      <c r="X10" s="73"/>
      <c r="Y10" s="73"/>
      <c r="Z10" s="73"/>
      <c r="AA10" s="73"/>
      <c r="AB10" s="73"/>
      <c r="AC10" s="73"/>
      <c r="AD10" s="73"/>
      <c r="AE10" s="73"/>
      <c r="AF10" s="73"/>
      <c r="AG10" s="73"/>
      <c r="AH10" s="73"/>
      <c r="AI10" s="73"/>
      <c r="AJ10" s="73"/>
      <c r="AK10" s="73"/>
      <c r="AL10" s="73"/>
      <c r="AM10" s="73"/>
      <c r="AN10" s="73"/>
    </row>
    <row r="11" spans="1:40" ht="15" customHeight="1" x14ac:dyDescent="0.25">
      <c r="A11" s="535"/>
      <c r="B11" s="536"/>
      <c r="C11" s="536"/>
      <c r="D11" s="73"/>
      <c r="E11" s="659" t="s">
        <v>168</v>
      </c>
      <c r="F11" s="659"/>
      <c r="G11" s="659"/>
      <c r="H11" s="659"/>
      <c r="I11" s="659"/>
      <c r="J11" s="659"/>
      <c r="K11" s="469"/>
      <c r="L11" s="214">
        <v>12.37</v>
      </c>
      <c r="M11" s="155">
        <v>12.37</v>
      </c>
      <c r="N11" s="155">
        <v>12.37</v>
      </c>
      <c r="O11" s="170">
        <v>12.37</v>
      </c>
      <c r="P11" s="154">
        <f t="shared" ref="P11:S14" si="1">$K11*L11</f>
        <v>0</v>
      </c>
      <c r="Q11" s="198">
        <f t="shared" si="1"/>
        <v>0</v>
      </c>
      <c r="R11" s="214">
        <f t="shared" si="1"/>
        <v>0</v>
      </c>
      <c r="S11" s="156">
        <f t="shared" si="1"/>
        <v>0</v>
      </c>
      <c r="T11" s="298"/>
      <c r="U11" s="298"/>
      <c r="V11" s="73"/>
      <c r="W11" s="73"/>
      <c r="X11" s="73"/>
      <c r="Y11" s="73"/>
      <c r="Z11" s="73"/>
      <c r="AA11" s="73"/>
      <c r="AB11" s="73"/>
      <c r="AC11" s="73"/>
      <c r="AD11" s="73"/>
      <c r="AE11" s="73"/>
      <c r="AF11" s="73"/>
      <c r="AG11" s="73"/>
      <c r="AH11" s="73"/>
      <c r="AI11" s="73"/>
      <c r="AJ11" s="73"/>
      <c r="AK11" s="73"/>
      <c r="AL11" s="73"/>
      <c r="AM11" s="73"/>
      <c r="AN11" s="73"/>
    </row>
    <row r="12" spans="1:40" ht="15" customHeight="1" x14ac:dyDescent="0.25">
      <c r="A12" s="532" t="s">
        <v>703</v>
      </c>
      <c r="B12" s="533"/>
      <c r="C12" s="533"/>
      <c r="D12" s="73"/>
      <c r="E12" s="654" t="s">
        <v>169</v>
      </c>
      <c r="F12" s="654"/>
      <c r="G12" s="654"/>
      <c r="H12" s="654"/>
      <c r="I12" s="654"/>
      <c r="J12" s="654"/>
      <c r="K12" s="489"/>
      <c r="L12" s="215">
        <v>16.87</v>
      </c>
      <c r="M12" s="158">
        <v>16.87</v>
      </c>
      <c r="N12" s="158">
        <v>16.87</v>
      </c>
      <c r="O12" s="175">
        <v>16.87</v>
      </c>
      <c r="P12" s="157">
        <f t="shared" si="1"/>
        <v>0</v>
      </c>
      <c r="Q12" s="195">
        <f t="shared" si="1"/>
        <v>0</v>
      </c>
      <c r="R12" s="215">
        <f t="shared" si="1"/>
        <v>0</v>
      </c>
      <c r="S12" s="159">
        <f t="shared" si="1"/>
        <v>0</v>
      </c>
      <c r="T12" s="298"/>
      <c r="U12" s="298"/>
      <c r="V12" s="73"/>
      <c r="W12" s="73"/>
      <c r="X12" s="73"/>
      <c r="Y12" s="73"/>
      <c r="Z12" s="73"/>
      <c r="AA12" s="73"/>
      <c r="AB12" s="73"/>
      <c r="AC12" s="73"/>
      <c r="AD12" s="73"/>
      <c r="AE12" s="73"/>
      <c r="AF12" s="73"/>
      <c r="AG12" s="73"/>
      <c r="AH12" s="73"/>
      <c r="AI12" s="73"/>
      <c r="AJ12" s="73"/>
      <c r="AK12" s="73"/>
      <c r="AL12" s="73"/>
      <c r="AM12" s="73"/>
      <c r="AN12" s="73"/>
    </row>
    <row r="13" spans="1:40" ht="15" customHeight="1" x14ac:dyDescent="0.25">
      <c r="A13" s="535"/>
      <c r="B13" s="536"/>
      <c r="C13" s="536"/>
      <c r="D13" s="73"/>
      <c r="E13" s="654" t="s">
        <v>170</v>
      </c>
      <c r="F13" s="654"/>
      <c r="G13" s="654"/>
      <c r="H13" s="654"/>
      <c r="I13" s="654"/>
      <c r="J13" s="654"/>
      <c r="K13" s="489"/>
      <c r="L13" s="215">
        <v>16.87</v>
      </c>
      <c r="M13" s="158">
        <v>16.87</v>
      </c>
      <c r="N13" s="158">
        <v>16.87</v>
      </c>
      <c r="O13" s="175">
        <v>16.87</v>
      </c>
      <c r="P13" s="157">
        <f t="shared" si="1"/>
        <v>0</v>
      </c>
      <c r="Q13" s="195">
        <f t="shared" si="1"/>
        <v>0</v>
      </c>
      <c r="R13" s="215">
        <f t="shared" si="1"/>
        <v>0</v>
      </c>
      <c r="S13" s="159">
        <f t="shared" si="1"/>
        <v>0</v>
      </c>
      <c r="T13" s="298"/>
      <c r="U13" s="298"/>
      <c r="V13" s="73"/>
      <c r="W13" s="73"/>
      <c r="X13" s="73"/>
      <c r="Y13" s="73"/>
      <c r="Z13" s="73"/>
      <c r="AA13" s="73"/>
      <c r="AB13" s="73"/>
      <c r="AC13" s="73"/>
      <c r="AD13" s="73"/>
      <c r="AE13" s="73"/>
      <c r="AF13" s="73"/>
      <c r="AG13" s="73"/>
      <c r="AH13" s="73"/>
      <c r="AI13" s="73"/>
      <c r="AJ13" s="73"/>
      <c r="AK13" s="73"/>
      <c r="AL13" s="73"/>
      <c r="AM13" s="73"/>
      <c r="AN13" s="73"/>
    </row>
    <row r="14" spans="1:40" ht="15" customHeight="1" x14ac:dyDescent="0.25">
      <c r="A14" s="532" t="s">
        <v>650</v>
      </c>
      <c r="B14" s="533"/>
      <c r="C14" s="533"/>
      <c r="D14" s="73"/>
      <c r="E14" s="654" t="s">
        <v>171</v>
      </c>
      <c r="F14" s="654"/>
      <c r="G14" s="654"/>
      <c r="H14" s="654"/>
      <c r="I14" s="654"/>
      <c r="J14" s="654"/>
      <c r="K14" s="489"/>
      <c r="L14" s="215">
        <v>75.37</v>
      </c>
      <c r="M14" s="158">
        <v>75.37</v>
      </c>
      <c r="N14" s="158">
        <v>75.37</v>
      </c>
      <c r="O14" s="175">
        <v>75.37</v>
      </c>
      <c r="P14" s="157">
        <f t="shared" si="1"/>
        <v>0</v>
      </c>
      <c r="Q14" s="195">
        <f t="shared" si="1"/>
        <v>0</v>
      </c>
      <c r="R14" s="215">
        <f t="shared" si="1"/>
        <v>0</v>
      </c>
      <c r="S14" s="159">
        <f t="shared" si="1"/>
        <v>0</v>
      </c>
      <c r="T14" s="298"/>
      <c r="U14" s="298"/>
      <c r="V14" s="73"/>
      <c r="W14" s="73"/>
      <c r="X14" s="73"/>
      <c r="Y14" s="73"/>
      <c r="Z14" s="73"/>
      <c r="AA14" s="73"/>
      <c r="AB14" s="73"/>
      <c r="AC14" s="73"/>
      <c r="AD14" s="73"/>
      <c r="AE14" s="73"/>
      <c r="AF14" s="73"/>
      <c r="AG14" s="73"/>
      <c r="AH14" s="73"/>
      <c r="AI14" s="73"/>
      <c r="AJ14" s="73"/>
      <c r="AK14" s="73"/>
      <c r="AL14" s="73"/>
      <c r="AM14" s="73"/>
      <c r="AN14" s="73"/>
    </row>
    <row r="15" spans="1:40" ht="15" customHeight="1" x14ac:dyDescent="0.25">
      <c r="A15" s="535"/>
      <c r="B15" s="536"/>
      <c r="C15" s="536"/>
      <c r="D15" s="73"/>
      <c r="E15" s="654" t="s">
        <v>172</v>
      </c>
      <c r="F15" s="654"/>
      <c r="G15" s="654"/>
      <c r="H15" s="654"/>
      <c r="I15" s="654"/>
      <c r="J15" s="654"/>
      <c r="K15" s="489"/>
      <c r="L15" s="215">
        <v>96.75</v>
      </c>
      <c r="M15" s="158">
        <v>96.75</v>
      </c>
      <c r="N15" s="158">
        <v>96.75</v>
      </c>
      <c r="O15" s="175">
        <v>96.75</v>
      </c>
      <c r="P15" s="157">
        <f t="shared" ref="P15:S16" si="2">$K15*L15</f>
        <v>0</v>
      </c>
      <c r="Q15" s="195">
        <f t="shared" si="2"/>
        <v>0</v>
      </c>
      <c r="R15" s="215">
        <f t="shared" si="2"/>
        <v>0</v>
      </c>
      <c r="S15" s="159">
        <f t="shared" si="2"/>
        <v>0</v>
      </c>
      <c r="T15" s="298"/>
      <c r="U15" s="298"/>
      <c r="V15" s="73"/>
      <c r="W15" s="73"/>
      <c r="X15" s="73"/>
      <c r="Y15" s="73"/>
      <c r="Z15" s="73"/>
      <c r="AA15" s="73"/>
      <c r="AB15" s="73"/>
      <c r="AC15" s="73"/>
      <c r="AD15" s="73"/>
      <c r="AE15" s="73"/>
      <c r="AF15" s="73"/>
      <c r="AG15" s="73"/>
      <c r="AH15" s="73"/>
      <c r="AI15" s="73"/>
      <c r="AJ15" s="73"/>
      <c r="AK15" s="73"/>
      <c r="AL15" s="73"/>
      <c r="AM15" s="73"/>
      <c r="AN15" s="73"/>
    </row>
    <row r="16" spans="1:40" ht="15" customHeight="1" x14ac:dyDescent="0.25">
      <c r="A16" s="591" t="s">
        <v>651</v>
      </c>
      <c r="B16" s="592"/>
      <c r="C16" s="592"/>
      <c r="D16" s="73"/>
      <c r="E16" s="654" t="s">
        <v>173</v>
      </c>
      <c r="F16" s="654"/>
      <c r="G16" s="654"/>
      <c r="H16" s="654"/>
      <c r="I16" s="654"/>
      <c r="J16" s="654"/>
      <c r="K16" s="489"/>
      <c r="L16" s="215">
        <v>164.25</v>
      </c>
      <c r="M16" s="158">
        <v>164.25</v>
      </c>
      <c r="N16" s="158">
        <v>164.25</v>
      </c>
      <c r="O16" s="175">
        <v>164.25</v>
      </c>
      <c r="P16" s="157">
        <f t="shared" si="2"/>
        <v>0</v>
      </c>
      <c r="Q16" s="195">
        <f t="shared" si="2"/>
        <v>0</v>
      </c>
      <c r="R16" s="215">
        <f t="shared" si="2"/>
        <v>0</v>
      </c>
      <c r="S16" s="159">
        <f t="shared" si="2"/>
        <v>0</v>
      </c>
      <c r="T16" s="298"/>
      <c r="U16" s="298"/>
      <c r="V16" s="73"/>
      <c r="W16" s="73"/>
      <c r="X16" s="73"/>
      <c r="Y16" s="73"/>
      <c r="Z16" s="73"/>
      <c r="AA16" s="73"/>
      <c r="AB16" s="73"/>
      <c r="AC16" s="73"/>
      <c r="AD16" s="73"/>
      <c r="AE16" s="73"/>
      <c r="AF16" s="73"/>
      <c r="AG16" s="73"/>
      <c r="AH16" s="73"/>
      <c r="AI16" s="73"/>
      <c r="AJ16" s="73"/>
      <c r="AK16" s="73"/>
      <c r="AL16" s="73"/>
      <c r="AM16" s="73"/>
      <c r="AN16" s="73"/>
    </row>
    <row r="17" spans="1:40" ht="15" customHeight="1" x14ac:dyDescent="0.25">
      <c r="A17" s="594"/>
      <c r="B17" s="595"/>
      <c r="C17" s="595"/>
      <c r="D17" s="73"/>
      <c r="E17" s="654" t="s">
        <v>174</v>
      </c>
      <c r="F17" s="654"/>
      <c r="G17" s="654"/>
      <c r="H17" s="654"/>
      <c r="I17" s="654"/>
      <c r="J17" s="654"/>
      <c r="K17" s="489"/>
      <c r="L17" s="215">
        <v>16.87</v>
      </c>
      <c r="M17" s="158">
        <v>16.87</v>
      </c>
      <c r="N17" s="158">
        <v>16.87</v>
      </c>
      <c r="O17" s="175">
        <v>16.87</v>
      </c>
      <c r="P17" s="157">
        <f t="shared" ref="P17:S17" si="3">$K17*L17</f>
        <v>0</v>
      </c>
      <c r="Q17" s="195">
        <f t="shared" si="3"/>
        <v>0</v>
      </c>
      <c r="R17" s="215">
        <f t="shared" si="3"/>
        <v>0</v>
      </c>
      <c r="S17" s="159">
        <f t="shared" si="3"/>
        <v>0</v>
      </c>
      <c r="T17" s="298"/>
      <c r="U17" s="298"/>
      <c r="V17" s="73"/>
      <c r="W17" s="73"/>
      <c r="X17" s="73"/>
      <c r="Y17" s="73"/>
      <c r="Z17" s="73"/>
      <c r="AA17" s="73"/>
      <c r="AB17" s="73"/>
      <c r="AC17" s="73"/>
      <c r="AD17" s="73"/>
      <c r="AE17" s="73"/>
      <c r="AF17" s="73"/>
      <c r="AG17" s="73"/>
      <c r="AH17" s="73"/>
      <c r="AI17" s="73"/>
      <c r="AJ17" s="73"/>
      <c r="AK17" s="73"/>
      <c r="AL17" s="73"/>
      <c r="AM17" s="73"/>
      <c r="AN17" s="73"/>
    </row>
    <row r="18" spans="1:40" ht="15" customHeight="1" x14ac:dyDescent="0.25">
      <c r="A18" s="532" t="s">
        <v>704</v>
      </c>
      <c r="B18" s="533"/>
      <c r="C18" s="533"/>
      <c r="D18" s="73"/>
      <c r="E18" s="655" t="s">
        <v>175</v>
      </c>
      <c r="F18" s="655"/>
      <c r="G18" s="655"/>
      <c r="H18" s="655"/>
      <c r="I18" s="655"/>
      <c r="J18" s="655"/>
      <c r="K18" s="488"/>
      <c r="L18" s="216">
        <v>137.25</v>
      </c>
      <c r="M18" s="161">
        <v>137.25</v>
      </c>
      <c r="N18" s="161">
        <v>137.25</v>
      </c>
      <c r="O18" s="180">
        <v>137.25</v>
      </c>
      <c r="P18" s="160">
        <f t="shared" ref="P18:S18" si="4">$K18*L18</f>
        <v>0</v>
      </c>
      <c r="Q18" s="495">
        <f t="shared" si="4"/>
        <v>0</v>
      </c>
      <c r="R18" s="216">
        <f t="shared" si="4"/>
        <v>0</v>
      </c>
      <c r="S18" s="162">
        <f t="shared" si="4"/>
        <v>0</v>
      </c>
      <c r="T18" s="298"/>
      <c r="U18" s="298"/>
      <c r="V18" s="73"/>
      <c r="W18" s="73"/>
      <c r="X18" s="73"/>
      <c r="Y18" s="73"/>
      <c r="Z18" s="73"/>
      <c r="AA18" s="73"/>
      <c r="AB18" s="73"/>
      <c r="AC18" s="73"/>
      <c r="AD18" s="73"/>
      <c r="AE18" s="73"/>
      <c r="AF18" s="73"/>
      <c r="AG18" s="73"/>
      <c r="AH18" s="73"/>
      <c r="AI18" s="73"/>
      <c r="AJ18" s="73"/>
      <c r="AK18" s="73"/>
      <c r="AL18" s="73"/>
      <c r="AM18" s="73"/>
      <c r="AN18" s="73"/>
    </row>
    <row r="19" spans="1:40" ht="15" customHeight="1" x14ac:dyDescent="0.25">
      <c r="A19" s="535"/>
      <c r="B19" s="536"/>
      <c r="C19" s="536"/>
      <c r="D19" s="73"/>
      <c r="E19" s="325"/>
      <c r="F19" s="325"/>
      <c r="G19" s="325"/>
      <c r="H19" s="325"/>
      <c r="I19" s="325"/>
      <c r="J19" s="325"/>
      <c r="K19" s="326"/>
      <c r="L19" s="218"/>
      <c r="M19" s="218"/>
      <c r="N19" s="218"/>
      <c r="O19" s="218"/>
      <c r="P19" s="218"/>
      <c r="Q19" s="218"/>
      <c r="R19" s="217"/>
      <c r="S19" s="217"/>
      <c r="T19" s="298"/>
      <c r="U19" s="298"/>
      <c r="V19" s="73"/>
      <c r="W19" s="73"/>
      <c r="X19" s="73"/>
      <c r="Y19" s="73"/>
      <c r="Z19" s="73"/>
      <c r="AA19" s="73"/>
      <c r="AB19" s="73"/>
      <c r="AC19" s="73"/>
      <c r="AD19" s="73"/>
      <c r="AE19" s="73"/>
      <c r="AF19" s="73"/>
      <c r="AG19" s="73"/>
      <c r="AH19" s="73"/>
      <c r="AI19" s="73"/>
      <c r="AJ19" s="73"/>
      <c r="AK19" s="73"/>
      <c r="AL19" s="73"/>
      <c r="AM19" s="73"/>
      <c r="AN19" s="73"/>
    </row>
    <row r="20" spans="1:40" ht="15" customHeight="1" x14ac:dyDescent="0.25">
      <c r="A20" s="532" t="s">
        <v>705</v>
      </c>
      <c r="B20" s="533"/>
      <c r="C20" s="533"/>
      <c r="D20" s="73"/>
      <c r="E20" s="652" t="s">
        <v>176</v>
      </c>
      <c r="F20" s="652"/>
      <c r="G20" s="652"/>
      <c r="H20" s="652"/>
      <c r="I20" s="652"/>
      <c r="J20" s="652"/>
      <c r="K20" s="652"/>
      <c r="L20" s="652"/>
      <c r="M20" s="652"/>
      <c r="N20" s="652"/>
      <c r="O20" s="652"/>
      <c r="P20" s="652"/>
      <c r="Q20" s="652"/>
      <c r="R20" s="652"/>
      <c r="S20" s="652"/>
      <c r="T20" s="652"/>
      <c r="U20" s="652"/>
      <c r="V20" s="73"/>
      <c r="W20" s="73"/>
      <c r="X20" s="73"/>
      <c r="Y20" s="73"/>
      <c r="Z20" s="73"/>
      <c r="AA20" s="73"/>
      <c r="AB20" s="73"/>
      <c r="AC20" s="73"/>
      <c r="AD20" s="73"/>
      <c r="AE20" s="73"/>
      <c r="AF20" s="73"/>
      <c r="AG20" s="73"/>
      <c r="AH20" s="73"/>
      <c r="AI20" s="73"/>
      <c r="AJ20" s="73"/>
      <c r="AK20" s="73"/>
      <c r="AL20" s="73"/>
      <c r="AM20" s="73"/>
      <c r="AN20" s="73"/>
    </row>
    <row r="21" spans="1:40" ht="15" customHeight="1" x14ac:dyDescent="0.25">
      <c r="A21" s="535"/>
      <c r="B21" s="536"/>
      <c r="C21" s="536"/>
      <c r="D21" s="73"/>
      <c r="E21" s="652"/>
      <c r="F21" s="652"/>
      <c r="G21" s="652"/>
      <c r="H21" s="652"/>
      <c r="I21" s="652"/>
      <c r="J21" s="652"/>
      <c r="K21" s="652"/>
      <c r="L21" s="652"/>
      <c r="M21" s="652"/>
      <c r="N21" s="652"/>
      <c r="O21" s="652"/>
      <c r="P21" s="652"/>
      <c r="Q21" s="652"/>
      <c r="R21" s="652"/>
      <c r="S21" s="652"/>
      <c r="T21" s="652"/>
      <c r="U21" s="652"/>
      <c r="V21" s="73"/>
      <c r="W21" s="73"/>
      <c r="X21" s="73"/>
      <c r="Y21" s="73"/>
      <c r="Z21" s="73"/>
      <c r="AA21" s="73"/>
      <c r="AB21" s="73"/>
      <c r="AC21" s="73"/>
      <c r="AD21" s="73"/>
      <c r="AE21" s="73"/>
      <c r="AF21" s="73"/>
      <c r="AG21" s="73"/>
      <c r="AH21" s="73"/>
      <c r="AI21" s="73"/>
      <c r="AJ21" s="73"/>
      <c r="AK21" s="73"/>
      <c r="AL21" s="73"/>
      <c r="AM21" s="73"/>
      <c r="AN21" s="73"/>
    </row>
    <row r="22" spans="1:40" ht="15" customHeight="1" x14ac:dyDescent="0.25">
      <c r="A22" s="532" t="s">
        <v>706</v>
      </c>
      <c r="B22" s="533"/>
      <c r="C22" s="533"/>
      <c r="D22" s="73"/>
      <c r="E22" s="652"/>
      <c r="F22" s="652"/>
      <c r="G22" s="652"/>
      <c r="H22" s="652"/>
      <c r="I22" s="652"/>
      <c r="J22" s="652"/>
      <c r="K22" s="652"/>
      <c r="L22" s="652"/>
      <c r="M22" s="652"/>
      <c r="N22" s="652"/>
      <c r="O22" s="652"/>
      <c r="P22" s="652"/>
      <c r="Q22" s="652"/>
      <c r="R22" s="652"/>
      <c r="S22" s="652"/>
      <c r="T22" s="652"/>
      <c r="U22" s="652"/>
      <c r="V22" s="73"/>
      <c r="W22" s="73"/>
      <c r="X22" s="73"/>
      <c r="Y22" s="73"/>
      <c r="Z22" s="73"/>
      <c r="AA22" s="73"/>
      <c r="AB22" s="73"/>
      <c r="AC22" s="73"/>
      <c r="AD22" s="73"/>
      <c r="AE22" s="73"/>
      <c r="AF22" s="73"/>
      <c r="AG22" s="73"/>
      <c r="AH22" s="73"/>
      <c r="AI22" s="73"/>
      <c r="AJ22" s="73"/>
      <c r="AK22" s="73"/>
      <c r="AL22" s="73"/>
      <c r="AM22" s="73"/>
      <c r="AN22" s="73"/>
    </row>
    <row r="23" spans="1:40" ht="15" customHeight="1" x14ac:dyDescent="0.25">
      <c r="A23" s="535"/>
      <c r="B23" s="536"/>
      <c r="C23" s="536"/>
      <c r="D23" s="73"/>
      <c r="E23" s="652"/>
      <c r="F23" s="652"/>
      <c r="G23" s="652"/>
      <c r="H23" s="652"/>
      <c r="I23" s="652"/>
      <c r="J23" s="652"/>
      <c r="K23" s="652"/>
      <c r="L23" s="652"/>
      <c r="M23" s="652"/>
      <c r="N23" s="652"/>
      <c r="O23" s="652"/>
      <c r="P23" s="652"/>
      <c r="Q23" s="652"/>
      <c r="R23" s="652"/>
      <c r="S23" s="652"/>
      <c r="T23" s="652"/>
      <c r="U23" s="652"/>
      <c r="V23" s="90"/>
      <c r="W23" s="90"/>
      <c r="X23" s="90"/>
      <c r="Y23" s="90"/>
      <c r="Z23" s="90"/>
      <c r="AA23" s="73"/>
      <c r="AB23" s="73"/>
      <c r="AC23" s="73"/>
      <c r="AD23" s="73"/>
      <c r="AE23" s="73"/>
      <c r="AF23" s="73"/>
      <c r="AG23" s="73"/>
      <c r="AH23" s="73"/>
      <c r="AI23" s="73"/>
      <c r="AJ23" s="73"/>
      <c r="AK23" s="73"/>
      <c r="AL23" s="73"/>
      <c r="AM23" s="73"/>
      <c r="AN23" s="73"/>
    </row>
    <row r="24" spans="1:40" ht="15" customHeight="1" x14ac:dyDescent="0.25">
      <c r="A24" s="532" t="s">
        <v>707</v>
      </c>
      <c r="B24" s="533"/>
      <c r="C24" s="533"/>
      <c r="D24" s="73"/>
      <c r="E24" s="652"/>
      <c r="F24" s="652"/>
      <c r="G24" s="652"/>
      <c r="H24" s="652"/>
      <c r="I24" s="652"/>
      <c r="J24" s="652"/>
      <c r="K24" s="652"/>
      <c r="L24" s="652"/>
      <c r="M24" s="652"/>
      <c r="N24" s="652"/>
      <c r="O24" s="652"/>
      <c r="P24" s="652"/>
      <c r="Q24" s="652"/>
      <c r="R24" s="652"/>
      <c r="S24" s="652"/>
      <c r="T24" s="652"/>
      <c r="U24" s="652"/>
      <c r="V24" s="73"/>
      <c r="W24" s="73"/>
      <c r="X24" s="73"/>
      <c r="Y24" s="73"/>
      <c r="Z24" s="73"/>
      <c r="AA24" s="73"/>
      <c r="AB24" s="73"/>
      <c r="AC24" s="73"/>
      <c r="AD24" s="73"/>
      <c r="AE24" s="73"/>
      <c r="AF24" s="73"/>
      <c r="AG24" s="73"/>
      <c r="AH24" s="73"/>
      <c r="AI24" s="73"/>
      <c r="AJ24" s="73"/>
      <c r="AK24" s="73"/>
      <c r="AL24" s="73"/>
      <c r="AM24" s="73"/>
      <c r="AN24" s="73"/>
    </row>
    <row r="25" spans="1:40" ht="15" customHeight="1" x14ac:dyDescent="0.25">
      <c r="A25" s="535"/>
      <c r="B25" s="536"/>
      <c r="C25" s="536"/>
      <c r="D25" s="73"/>
      <c r="E25" s="652"/>
      <c r="F25" s="652"/>
      <c r="G25" s="652"/>
      <c r="H25" s="652"/>
      <c r="I25" s="652"/>
      <c r="J25" s="652"/>
      <c r="K25" s="652"/>
      <c r="L25" s="652"/>
      <c r="M25" s="652"/>
      <c r="N25" s="652"/>
      <c r="O25" s="652"/>
      <c r="P25" s="652"/>
      <c r="Q25" s="652"/>
      <c r="R25" s="652"/>
      <c r="S25" s="652"/>
      <c r="T25" s="652"/>
      <c r="U25" s="652"/>
      <c r="V25" s="73"/>
      <c r="W25" s="73"/>
      <c r="X25" s="73"/>
      <c r="Y25" s="73"/>
      <c r="Z25" s="73"/>
      <c r="AA25" s="73"/>
      <c r="AB25" s="73"/>
      <c r="AC25" s="73"/>
      <c r="AD25" s="73"/>
      <c r="AE25" s="73"/>
      <c r="AF25" s="73"/>
      <c r="AG25" s="73"/>
      <c r="AH25" s="73"/>
      <c r="AI25" s="73"/>
      <c r="AJ25" s="73"/>
      <c r="AK25" s="73"/>
      <c r="AL25" s="73"/>
      <c r="AM25" s="73"/>
      <c r="AN25" s="73"/>
    </row>
    <row r="26" spans="1:40" ht="15" customHeight="1" x14ac:dyDescent="0.25">
      <c r="A26" s="532" t="s">
        <v>708</v>
      </c>
      <c r="B26" s="533"/>
      <c r="C26" s="533"/>
      <c r="D26" s="73"/>
      <c r="E26" s="653" t="s">
        <v>177</v>
      </c>
      <c r="F26" s="653"/>
      <c r="G26" s="653"/>
      <c r="H26" s="653"/>
      <c r="I26" s="653"/>
      <c r="J26" s="653"/>
      <c r="K26" s="653"/>
      <c r="L26" s="653"/>
      <c r="M26" s="653"/>
      <c r="N26" s="653"/>
      <c r="O26" s="653"/>
      <c r="P26" s="653"/>
      <c r="Q26" s="653"/>
      <c r="R26" s="653"/>
      <c r="S26" s="653"/>
      <c r="T26" s="653"/>
      <c r="U26" s="653"/>
      <c r="V26" s="73"/>
      <c r="W26" s="73"/>
      <c r="X26" s="73"/>
      <c r="Y26" s="73"/>
      <c r="Z26" s="73"/>
      <c r="AA26" s="73"/>
      <c r="AB26" s="73"/>
      <c r="AC26" s="73"/>
      <c r="AD26" s="73"/>
      <c r="AE26" s="73"/>
      <c r="AF26" s="73"/>
      <c r="AG26" s="73"/>
      <c r="AH26" s="73"/>
      <c r="AI26" s="73"/>
      <c r="AJ26" s="73"/>
      <c r="AK26" s="73"/>
      <c r="AL26" s="73"/>
      <c r="AM26" s="73"/>
      <c r="AN26" s="73"/>
    </row>
    <row r="27" spans="1:40" ht="15" customHeight="1" x14ac:dyDescent="0.25">
      <c r="A27" s="535"/>
      <c r="B27" s="536"/>
      <c r="C27" s="536"/>
      <c r="D27" s="73"/>
      <c r="E27" s="653"/>
      <c r="F27" s="653"/>
      <c r="G27" s="653"/>
      <c r="H27" s="653"/>
      <c r="I27" s="653"/>
      <c r="J27" s="653"/>
      <c r="K27" s="653"/>
      <c r="L27" s="653"/>
      <c r="M27" s="653"/>
      <c r="N27" s="653"/>
      <c r="O27" s="653"/>
      <c r="P27" s="653"/>
      <c r="Q27" s="653"/>
      <c r="R27" s="653"/>
      <c r="S27" s="653"/>
      <c r="T27" s="653"/>
      <c r="U27" s="653"/>
      <c r="V27" s="73"/>
      <c r="W27" s="73"/>
      <c r="X27" s="73"/>
      <c r="Y27" s="73"/>
      <c r="Z27" s="73"/>
      <c r="AA27" s="73"/>
      <c r="AB27" s="73"/>
      <c r="AC27" s="73"/>
      <c r="AD27" s="73"/>
      <c r="AE27" s="73"/>
      <c r="AF27" s="73"/>
      <c r="AG27" s="73"/>
      <c r="AH27" s="73"/>
      <c r="AI27" s="73"/>
      <c r="AJ27" s="73"/>
      <c r="AK27" s="73"/>
      <c r="AL27" s="73"/>
      <c r="AM27" s="73"/>
      <c r="AN27" s="73"/>
    </row>
    <row r="28" spans="1:40" ht="15" customHeight="1" x14ac:dyDescent="0.25">
      <c r="A28" s="532" t="s">
        <v>14</v>
      </c>
      <c r="B28" s="533"/>
      <c r="C28" s="533"/>
      <c r="D28" s="73"/>
      <c r="E28" s="653"/>
      <c r="F28" s="653"/>
      <c r="G28" s="653"/>
      <c r="H28" s="653"/>
      <c r="I28" s="653"/>
      <c r="J28" s="653"/>
      <c r="K28" s="653"/>
      <c r="L28" s="653"/>
      <c r="M28" s="653"/>
      <c r="N28" s="653"/>
      <c r="O28" s="653"/>
      <c r="P28" s="653"/>
      <c r="Q28" s="653"/>
      <c r="R28" s="653"/>
      <c r="S28" s="653"/>
      <c r="T28" s="653"/>
      <c r="U28" s="653"/>
      <c r="V28" s="73"/>
      <c r="W28" s="73"/>
      <c r="X28" s="73"/>
      <c r="Y28" s="73"/>
      <c r="Z28" s="73"/>
      <c r="AA28" s="73"/>
      <c r="AB28" s="73"/>
      <c r="AC28" s="73"/>
      <c r="AD28" s="73"/>
      <c r="AE28" s="73"/>
      <c r="AF28" s="73"/>
      <c r="AG28" s="73"/>
      <c r="AH28" s="73"/>
      <c r="AI28" s="73"/>
      <c r="AJ28" s="73"/>
      <c r="AK28" s="73"/>
      <c r="AL28" s="73"/>
      <c r="AM28" s="73"/>
      <c r="AN28" s="73"/>
    </row>
    <row r="29" spans="1:40" ht="15" customHeight="1" x14ac:dyDescent="0.25">
      <c r="A29" s="535"/>
      <c r="B29" s="536"/>
      <c r="C29" s="536"/>
      <c r="D29" s="73"/>
      <c r="E29" s="653"/>
      <c r="F29" s="653"/>
      <c r="G29" s="653"/>
      <c r="H29" s="653"/>
      <c r="I29" s="653"/>
      <c r="J29" s="653"/>
      <c r="K29" s="653"/>
      <c r="L29" s="653"/>
      <c r="M29" s="653"/>
      <c r="N29" s="653"/>
      <c r="O29" s="653"/>
      <c r="P29" s="653"/>
      <c r="Q29" s="653"/>
      <c r="R29" s="653"/>
      <c r="S29" s="653"/>
      <c r="T29" s="653"/>
      <c r="U29" s="653"/>
      <c r="V29" s="73"/>
      <c r="W29" s="73"/>
      <c r="X29" s="73"/>
      <c r="Y29" s="73"/>
      <c r="Z29" s="73"/>
      <c r="AA29" s="73"/>
      <c r="AB29" s="73"/>
      <c r="AC29" s="73"/>
      <c r="AD29" s="73"/>
      <c r="AE29" s="73"/>
      <c r="AF29" s="73"/>
      <c r="AG29" s="73"/>
      <c r="AH29" s="73"/>
      <c r="AI29" s="73"/>
      <c r="AJ29" s="73"/>
      <c r="AK29" s="73"/>
      <c r="AL29" s="73"/>
      <c r="AM29" s="73"/>
      <c r="AN29" s="73"/>
    </row>
    <row r="30" spans="1:40" ht="15" customHeight="1" x14ac:dyDescent="0.25">
      <c r="A30" s="532" t="s">
        <v>17</v>
      </c>
      <c r="B30" s="533"/>
      <c r="C30" s="533"/>
      <c r="D30" s="73"/>
      <c r="E30" s="134" t="s">
        <v>257</v>
      </c>
      <c r="F30" s="134"/>
      <c r="G30" s="134"/>
      <c r="H30" s="134"/>
      <c r="I30" s="134"/>
      <c r="J30" s="134"/>
      <c r="K30" s="134"/>
      <c r="L30" s="134"/>
      <c r="M30" s="134"/>
      <c r="N30" s="134"/>
      <c r="O30" s="134"/>
      <c r="P30" s="134"/>
      <c r="Q30" s="134"/>
      <c r="R30" s="141"/>
      <c r="S30" s="141"/>
      <c r="T30" s="73"/>
      <c r="U30" s="73"/>
      <c r="V30" s="73"/>
      <c r="W30" s="73"/>
      <c r="X30" s="73"/>
      <c r="Y30" s="73"/>
      <c r="Z30" s="73"/>
      <c r="AA30" s="73"/>
      <c r="AB30" s="73"/>
      <c r="AC30" s="73"/>
      <c r="AD30" s="73"/>
      <c r="AE30" s="73"/>
      <c r="AF30" s="73"/>
      <c r="AG30" s="73"/>
      <c r="AH30" s="73"/>
      <c r="AI30" s="73"/>
      <c r="AJ30" s="73"/>
      <c r="AK30" s="73"/>
      <c r="AL30" s="73"/>
      <c r="AM30" s="73"/>
      <c r="AN30" s="73"/>
    </row>
    <row r="31" spans="1:40" ht="15" customHeight="1" x14ac:dyDescent="0.25">
      <c r="A31" s="535"/>
      <c r="B31" s="536"/>
      <c r="C31" s="536"/>
      <c r="D31" s="73"/>
      <c r="E31" s="136" t="s">
        <v>235</v>
      </c>
      <c r="F31" s="134"/>
      <c r="G31" s="137"/>
      <c r="H31" s="137"/>
      <c r="I31" s="137"/>
      <c r="J31" s="137"/>
      <c r="K31" s="137"/>
      <c r="L31" s="137"/>
      <c r="M31" s="327"/>
      <c r="N31" s="327"/>
      <c r="O31" s="327"/>
      <c r="P31" s="327"/>
      <c r="Q31" s="327"/>
      <c r="R31" s="153"/>
      <c r="S31" s="153"/>
      <c r="T31" s="73"/>
      <c r="U31" s="73"/>
      <c r="V31" s="73"/>
      <c r="W31" s="73"/>
      <c r="X31" s="73"/>
      <c r="Y31" s="73"/>
      <c r="Z31" s="73"/>
      <c r="AA31" s="73"/>
      <c r="AB31" s="73"/>
      <c r="AC31" s="73"/>
      <c r="AD31" s="73"/>
      <c r="AE31" s="73"/>
      <c r="AF31" s="73"/>
      <c r="AG31" s="73"/>
      <c r="AH31" s="73"/>
      <c r="AI31" s="73"/>
      <c r="AJ31" s="73"/>
      <c r="AK31" s="73"/>
      <c r="AL31" s="73"/>
      <c r="AM31" s="73"/>
      <c r="AN31" s="73"/>
    </row>
    <row r="32" spans="1:40" ht="15" customHeight="1" x14ac:dyDescent="0.25">
      <c r="A32" s="532" t="s">
        <v>19</v>
      </c>
      <c r="B32" s="533"/>
      <c r="C32" s="533"/>
      <c r="D32" s="73"/>
      <c r="E32" s="136" t="s">
        <v>236</v>
      </c>
      <c r="F32" s="134"/>
      <c r="G32" s="137"/>
      <c r="H32" s="137"/>
      <c r="I32" s="137"/>
      <c r="J32" s="137"/>
      <c r="K32" s="137"/>
      <c r="L32" s="137"/>
      <c r="M32" s="327"/>
      <c r="N32" s="327"/>
      <c r="O32" s="327"/>
      <c r="P32" s="327"/>
      <c r="Q32" s="327"/>
      <c r="R32" s="153"/>
      <c r="S32" s="153"/>
      <c r="T32" s="73"/>
      <c r="U32" s="73"/>
      <c r="V32" s="73"/>
      <c r="W32" s="73"/>
      <c r="X32" s="73"/>
      <c r="Y32" s="73"/>
      <c r="Z32" s="73"/>
      <c r="AA32" s="73"/>
      <c r="AB32" s="73"/>
      <c r="AC32" s="73"/>
      <c r="AD32" s="73"/>
      <c r="AE32" s="73"/>
      <c r="AF32" s="73"/>
      <c r="AG32" s="73"/>
      <c r="AH32" s="73"/>
      <c r="AI32" s="73"/>
      <c r="AJ32" s="73"/>
      <c r="AK32" s="73"/>
      <c r="AL32" s="73"/>
      <c r="AM32" s="73"/>
      <c r="AN32" s="73"/>
    </row>
    <row r="33" spans="1:40" ht="15" customHeight="1" x14ac:dyDescent="0.25">
      <c r="A33" s="535"/>
      <c r="B33" s="536"/>
      <c r="C33" s="536"/>
      <c r="D33" s="73"/>
      <c r="E33" s="136" t="s">
        <v>237</v>
      </c>
      <c r="F33" s="134"/>
      <c r="G33" s="137"/>
      <c r="H33" s="137"/>
      <c r="I33" s="137"/>
      <c r="J33" s="137"/>
      <c r="K33" s="137"/>
      <c r="L33" s="137"/>
      <c r="M33" s="327"/>
      <c r="N33" s="327"/>
      <c r="O33" s="327"/>
      <c r="P33" s="327"/>
      <c r="Q33" s="327"/>
      <c r="R33" s="153"/>
      <c r="S33" s="153"/>
      <c r="T33" s="73"/>
      <c r="U33" s="73"/>
      <c r="V33" s="73"/>
      <c r="W33" s="73"/>
      <c r="X33" s="73"/>
      <c r="Y33" s="73"/>
      <c r="Z33" s="73"/>
      <c r="AA33" s="73"/>
      <c r="AB33" s="73"/>
      <c r="AC33" s="73"/>
      <c r="AD33" s="73"/>
      <c r="AE33" s="73"/>
      <c r="AF33" s="73"/>
      <c r="AG33" s="73"/>
      <c r="AH33" s="73"/>
      <c r="AI33" s="73"/>
      <c r="AJ33" s="73"/>
      <c r="AK33" s="73"/>
      <c r="AL33" s="73"/>
      <c r="AM33" s="73"/>
      <c r="AN33" s="73"/>
    </row>
    <row r="34" spans="1:40" ht="15" customHeight="1" x14ac:dyDescent="0.25">
      <c r="A34" s="81"/>
      <c r="B34" s="81"/>
      <c r="C34" s="81"/>
      <c r="D34" s="73"/>
      <c r="E34" s="73"/>
      <c r="F34" s="73"/>
      <c r="G34" s="73"/>
      <c r="H34" s="73"/>
      <c r="I34" s="73"/>
      <c r="J34" s="73"/>
      <c r="K34" s="73"/>
      <c r="L34" s="73"/>
      <c r="M34" s="73"/>
      <c r="N34" s="73"/>
      <c r="O34" s="73"/>
      <c r="P34" s="73"/>
      <c r="Q34" s="73"/>
      <c r="R34" s="134"/>
      <c r="S34" s="134"/>
      <c r="T34" s="73"/>
      <c r="U34" s="73"/>
      <c r="V34" s="73"/>
      <c r="W34" s="73"/>
      <c r="X34" s="73"/>
      <c r="Y34" s="73"/>
      <c r="Z34" s="73"/>
      <c r="AA34" s="73"/>
      <c r="AB34" s="73"/>
      <c r="AC34" s="73"/>
      <c r="AD34" s="73"/>
      <c r="AE34" s="73"/>
      <c r="AF34" s="73"/>
      <c r="AG34" s="73"/>
      <c r="AH34" s="73"/>
      <c r="AI34" s="73"/>
      <c r="AJ34" s="73"/>
      <c r="AK34" s="73"/>
      <c r="AL34" s="73"/>
      <c r="AM34" s="73"/>
      <c r="AN34" s="73"/>
    </row>
    <row r="35" spans="1:40" ht="15" customHeight="1" x14ac:dyDescent="0.25">
      <c r="A35" s="82"/>
      <c r="B35" s="82"/>
      <c r="C35" s="82"/>
      <c r="D35" s="73"/>
      <c r="E35" s="73"/>
      <c r="F35" s="73"/>
      <c r="G35" s="73"/>
      <c r="H35" s="73"/>
      <c r="I35" s="73"/>
      <c r="J35" s="73"/>
      <c r="K35" s="73"/>
      <c r="L35" s="73"/>
      <c r="M35" s="73"/>
      <c r="N35" s="73"/>
      <c r="O35" s="73"/>
      <c r="P35" s="73"/>
      <c r="Q35" s="73"/>
      <c r="R35" s="134"/>
      <c r="S35" s="134"/>
      <c r="T35" s="73"/>
      <c r="U35" s="73"/>
      <c r="V35" s="73"/>
      <c r="W35" s="73"/>
      <c r="X35" s="73"/>
      <c r="Y35" s="73"/>
      <c r="Z35" s="73"/>
      <c r="AA35" s="73"/>
      <c r="AB35" s="73"/>
      <c r="AC35" s="73"/>
      <c r="AD35" s="73"/>
      <c r="AE35" s="73"/>
      <c r="AF35" s="73"/>
      <c r="AG35" s="73"/>
      <c r="AH35" s="73"/>
      <c r="AI35" s="73"/>
      <c r="AJ35" s="73"/>
      <c r="AK35" s="73"/>
      <c r="AL35" s="73"/>
      <c r="AM35" s="73"/>
      <c r="AN35" s="73"/>
    </row>
    <row r="36" spans="1:40" ht="15" customHeight="1" x14ac:dyDescent="0.25">
      <c r="A36" s="539" t="s">
        <v>24</v>
      </c>
      <c r="B36" s="539"/>
      <c r="C36" s="539"/>
      <c r="D36" s="73"/>
      <c r="E36" s="73"/>
      <c r="F36" s="73"/>
      <c r="G36" s="73"/>
      <c r="H36" s="73"/>
      <c r="I36" s="73"/>
      <c r="J36" s="73"/>
      <c r="K36" s="73"/>
      <c r="L36" s="73"/>
      <c r="M36" s="73"/>
      <c r="N36" s="73"/>
      <c r="O36" s="73"/>
      <c r="P36" s="73"/>
      <c r="Q36" s="73"/>
      <c r="R36" s="134"/>
      <c r="S36" s="134"/>
      <c r="T36" s="73"/>
      <c r="U36" s="73"/>
      <c r="V36" s="73"/>
      <c r="W36" s="73"/>
      <c r="X36" s="73"/>
      <c r="Y36" s="73"/>
      <c r="Z36" s="73"/>
      <c r="AA36" s="73"/>
      <c r="AB36" s="73"/>
      <c r="AC36" s="73"/>
      <c r="AD36" s="73"/>
      <c r="AE36" s="73"/>
      <c r="AF36" s="73"/>
      <c r="AG36" s="73"/>
      <c r="AH36" s="73"/>
      <c r="AI36" s="73"/>
      <c r="AJ36" s="73"/>
      <c r="AK36" s="73"/>
      <c r="AL36" s="73"/>
      <c r="AM36" s="73"/>
      <c r="AN36" s="73"/>
    </row>
    <row r="37" spans="1:40" ht="15" customHeight="1" x14ac:dyDescent="0.25">
      <c r="A37" s="132" t="s">
        <v>98</v>
      </c>
      <c r="B37" s="152"/>
      <c r="C37" s="152"/>
      <c r="D37" s="73"/>
      <c r="E37" s="73"/>
      <c r="F37" s="73"/>
      <c r="G37" s="73"/>
      <c r="H37" s="73"/>
      <c r="I37" s="73"/>
      <c r="J37" s="73"/>
      <c r="K37" s="73"/>
      <c r="L37" s="73"/>
      <c r="M37" s="73"/>
      <c r="N37" s="73"/>
      <c r="O37" s="73"/>
      <c r="P37" s="73"/>
      <c r="Q37" s="73"/>
      <c r="R37" s="134"/>
      <c r="S37" s="134"/>
      <c r="T37" s="73"/>
      <c r="U37" s="73"/>
      <c r="V37" s="73"/>
      <c r="W37" s="73"/>
      <c r="X37" s="73"/>
      <c r="Y37" s="73"/>
      <c r="Z37" s="73"/>
      <c r="AA37" s="73"/>
      <c r="AB37" s="73"/>
      <c r="AC37" s="73"/>
      <c r="AD37" s="73"/>
      <c r="AE37" s="73"/>
      <c r="AF37" s="73"/>
      <c r="AG37" s="73"/>
      <c r="AH37" s="73"/>
      <c r="AI37" s="73"/>
      <c r="AJ37" s="73"/>
      <c r="AK37" s="73"/>
      <c r="AL37" s="73"/>
      <c r="AM37" s="73"/>
      <c r="AN37" s="73"/>
    </row>
    <row r="38" spans="1:40" ht="15" customHeight="1" x14ac:dyDescent="0.25">
      <c r="A38" s="77" t="s">
        <v>26</v>
      </c>
      <c r="B38" s="152"/>
      <c r="C38" s="152"/>
      <c r="D38" s="73"/>
      <c r="E38" s="73"/>
      <c r="F38" s="73"/>
      <c r="G38" s="73"/>
      <c r="H38" s="73"/>
      <c r="I38" s="73"/>
      <c r="J38" s="73"/>
      <c r="K38" s="73"/>
      <c r="L38" s="73"/>
      <c r="M38" s="73"/>
      <c r="N38" s="73"/>
      <c r="O38" s="73"/>
      <c r="P38" s="73"/>
      <c r="Q38" s="73"/>
      <c r="R38" s="134"/>
      <c r="S38" s="134"/>
      <c r="T38" s="73"/>
      <c r="U38" s="73"/>
      <c r="V38" s="73"/>
      <c r="W38" s="73"/>
      <c r="X38" s="73"/>
      <c r="Y38" s="73"/>
      <c r="Z38" s="73"/>
      <c r="AA38" s="73"/>
      <c r="AB38" s="73"/>
      <c r="AC38" s="73"/>
      <c r="AD38" s="73"/>
      <c r="AE38" s="73"/>
      <c r="AF38" s="73"/>
      <c r="AG38" s="73"/>
      <c r="AH38" s="73"/>
      <c r="AI38" s="73"/>
      <c r="AJ38" s="73"/>
      <c r="AK38" s="73"/>
      <c r="AL38" s="73"/>
      <c r="AM38" s="73"/>
      <c r="AN38" s="73"/>
    </row>
    <row r="39" spans="1:40" ht="15" customHeight="1" x14ac:dyDescent="0.25">
      <c r="A39" s="77" t="s">
        <v>27</v>
      </c>
      <c r="B39" s="152"/>
      <c r="C39" s="152"/>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row>
    <row r="40" spans="1:40" ht="15" customHeight="1" x14ac:dyDescent="0.25">
      <c r="A40" s="77" t="s">
        <v>28</v>
      </c>
      <c r="B40" s="152"/>
      <c r="C40" s="152"/>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row>
    <row r="41" spans="1:40" ht="15" customHeight="1" x14ac:dyDescent="0.25">
      <c r="A41" s="77" t="s">
        <v>29</v>
      </c>
      <c r="B41" s="152"/>
      <c r="C41" s="152"/>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row>
    <row r="42" spans="1:40" ht="15" customHeight="1" x14ac:dyDescent="0.25">
      <c r="A42" s="77" t="s">
        <v>30</v>
      </c>
      <c r="B42" s="152"/>
      <c r="C42" s="152"/>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row>
    <row r="43" spans="1:40" ht="15" customHeight="1" x14ac:dyDescent="0.25">
      <c r="A43" s="83"/>
      <c r="B43" s="152"/>
      <c r="C43" s="152"/>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row>
    <row r="44" spans="1:40" ht="15" customHeight="1" x14ac:dyDescent="0.25">
      <c r="A44" s="540" t="s">
        <v>830</v>
      </c>
      <c r="B44" s="540"/>
      <c r="C44" s="540"/>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row>
    <row r="45" spans="1:40" ht="15" customHeight="1" x14ac:dyDescent="0.25">
      <c r="A45" s="540"/>
      <c r="B45" s="540"/>
      <c r="C45" s="540"/>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row>
    <row r="46" spans="1:40" ht="15" customHeight="1" x14ac:dyDescent="0.25">
      <c r="A46" s="538" t="s">
        <v>31</v>
      </c>
      <c r="B46" s="538"/>
      <c r="C46" s="538"/>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row>
    <row r="47" spans="1:40" ht="15" customHeight="1" x14ac:dyDescent="0.25">
      <c r="A47" s="538"/>
      <c r="B47" s="538"/>
      <c r="C47" s="538"/>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row>
    <row r="48" spans="1:40" ht="15" customHeight="1" x14ac:dyDescent="0.25">
      <c r="A48" s="82"/>
      <c r="B48" s="82"/>
      <c r="C48" s="82"/>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row>
    <row r="49" spans="1:40" ht="15" customHeight="1" x14ac:dyDescent="0.25">
      <c r="A49" s="82"/>
      <c r="B49" s="82"/>
      <c r="C49" s="82"/>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row>
    <row r="50" spans="1:40" ht="15" customHeight="1" x14ac:dyDescent="0.25">
      <c r="A50" s="82"/>
      <c r="B50" s="82"/>
      <c r="C50" s="82"/>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row>
    <row r="51" spans="1:40" ht="15" customHeight="1" x14ac:dyDescent="0.25">
      <c r="A51" s="82"/>
      <c r="B51" s="82"/>
      <c r="C51" s="82"/>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row>
    <row r="52" spans="1:40" ht="15" customHeight="1" x14ac:dyDescent="0.25">
      <c r="E52" s="73"/>
      <c r="F52" s="73"/>
      <c r="G52" s="73"/>
      <c r="H52" s="73"/>
      <c r="I52" s="73"/>
      <c r="J52" s="73"/>
      <c r="K52" s="73"/>
      <c r="L52" s="73"/>
      <c r="M52" s="73"/>
      <c r="N52" s="73"/>
      <c r="O52" s="73"/>
      <c r="P52" s="73"/>
      <c r="Q52" s="73"/>
      <c r="R52" s="73"/>
      <c r="S52" s="73"/>
    </row>
    <row r="53" spans="1:40" ht="15" customHeight="1" x14ac:dyDescent="0.25">
      <c r="R53" s="73"/>
      <c r="S53" s="73"/>
    </row>
    <row r="54" spans="1:40" ht="15" customHeight="1" x14ac:dyDescent="0.25">
      <c r="R54" s="73"/>
      <c r="S54" s="73"/>
    </row>
    <row r="55" spans="1:40" ht="15" customHeight="1" x14ac:dyDescent="0.25">
      <c r="R55" s="73"/>
      <c r="S55" s="73"/>
    </row>
    <row r="56" spans="1:40" ht="15" customHeight="1" x14ac:dyDescent="0.25">
      <c r="R56" s="73"/>
      <c r="S56" s="73"/>
    </row>
    <row r="57" spans="1:40" ht="15" customHeight="1" x14ac:dyDescent="0.25">
      <c r="R57" s="73"/>
      <c r="S57" s="73"/>
    </row>
    <row r="58" spans="1:40" ht="15" customHeight="1" x14ac:dyDescent="0.25"/>
    <row r="59" spans="1:40" ht="15" customHeight="1" x14ac:dyDescent="0.25"/>
  </sheetData>
  <sheetProtection algorithmName="SHA-512" hashValue="+nwsPG1cgIYHia+80q08CEPOTcKXx04e6KY1Y+OF88Wj1lFKs1IttRF/2NLGJi4ztFcwFDGRbVe3e75HJTOJNA==" saltValue="23rcne6w1uoFTB3WSfFIkA==" spinCount="100000" sheet="1" objects="1" scenarios="1"/>
  <mergeCells count="38">
    <mergeCell ref="E15:J15"/>
    <mergeCell ref="A1:C1"/>
    <mergeCell ref="A2:C3"/>
    <mergeCell ref="A4:C5"/>
    <mergeCell ref="E5:J5"/>
    <mergeCell ref="E4:J4"/>
    <mergeCell ref="A16:C17"/>
    <mergeCell ref="A14:C15"/>
    <mergeCell ref="A44:C45"/>
    <mergeCell ref="T3:U3"/>
    <mergeCell ref="E12:J12"/>
    <mergeCell ref="A6:C7"/>
    <mergeCell ref="E6:J6"/>
    <mergeCell ref="E7:J7"/>
    <mergeCell ref="E9:J9"/>
    <mergeCell ref="A10:C11"/>
    <mergeCell ref="A8:C9"/>
    <mergeCell ref="E10:H10"/>
    <mergeCell ref="E11:J11"/>
    <mergeCell ref="A12:C13"/>
    <mergeCell ref="E13:J13"/>
    <mergeCell ref="E14:J14"/>
    <mergeCell ref="T1:AA1"/>
    <mergeCell ref="E20:U25"/>
    <mergeCell ref="E26:U29"/>
    <mergeCell ref="A46:C47"/>
    <mergeCell ref="E16:J16"/>
    <mergeCell ref="E17:J17"/>
    <mergeCell ref="E18:J18"/>
    <mergeCell ref="A26:C27"/>
    <mergeCell ref="A22:C23"/>
    <mergeCell ref="A24:C25"/>
    <mergeCell ref="A20:C21"/>
    <mergeCell ref="A32:C33"/>
    <mergeCell ref="A36:C36"/>
    <mergeCell ref="A18:C19"/>
    <mergeCell ref="A28:C29"/>
    <mergeCell ref="A30:C31"/>
  </mergeCells>
  <hyperlinks>
    <hyperlink ref="A18:C19" location="SpaceCA!A1" display="- Catering - Breakfast" xr:uid="{24ABB2BE-14BF-4733-A3E2-0DACC3036557}"/>
    <hyperlink ref="A8:C9" location="SpaceEI!A1" display=" - Event IT" xr:uid="{8B2BDE83-61F4-47DD-8264-B74E593448FD}"/>
    <hyperlink ref="A6:C7" location="SpaceO!A1" display="Important information" xr:uid="{6BA7F94A-AB7F-481B-9A12-01BA9CEC077D}"/>
    <hyperlink ref="A24:C25" location="'SpaceCA (4)'!A1" display="- Catering - Hygiene" xr:uid="{FA0BAD73-82C8-4B1B-A8A9-861AD42B4B11}"/>
    <hyperlink ref="A22:C23" location="'SpaceCA (3)'!A1" display="- Catering - Alcohol" xr:uid="{5E05AE0A-9147-4B64-8B25-7E774DCC3604}"/>
    <hyperlink ref="A20:C21" location="'SpaceCA (2)'!A1" display="- Catering - Lunch/Dinner" xr:uid="{321A6ED6-F063-4BA4-8CD2-9BABE0FF0152}"/>
    <hyperlink ref="A32:C33" location="SpaceTC!A1" display="Terms and Conditions" xr:uid="{0C30BBFD-3D8B-4BB7-8430-4056D0A28714}"/>
    <hyperlink ref="A30:C31" location="SpaceOS!A1" display="Order summary" xr:uid="{D280E30C-F7C9-4153-B0F2-9EE94B9EA7A2}"/>
    <hyperlink ref="A28:C29" location="SpaceCD!A1" display="Your contact details" xr:uid="{6426B2D6-C0CA-4242-B307-7623D8807382}"/>
    <hyperlink ref="A26:C27" location="SpaceGR!A1" display="- Graphics &amp; Rigging" xr:uid="{35667D1B-9895-40C8-90D7-97B6E2EE4D4D}"/>
    <hyperlink ref="A16:C17" location="SpaceCL!A1" display="- Cleaning" xr:uid="{B4E2215C-977E-40E7-B4F4-13FA6C76A093}"/>
    <hyperlink ref="A14:C15" location="SpaceFL!A1" display="- Flooring" xr:uid="{987F8990-76DE-4F06-A5A0-3E8A2D831F0B}"/>
    <hyperlink ref="A12:C13" location="SpaceSA!A1" display="- Safety" xr:uid="{5A1EF10E-96BA-4E41-9CCF-32DB9675744B}"/>
    <hyperlink ref="A10:C11" location="SpaceUT!A1" display="- Utilities" xr:uid="{3096DCF9-C85F-49D3-93FA-AD61BEB45B26}"/>
    <hyperlink ref="A4:C5" location="Landing!A1" display="Home" xr:uid="{998E9CB1-B0DA-4C7F-A9E9-3973E2AAA9A5}"/>
    <hyperlink ref="A44" r:id="rId1" display="eventorders.nec@necgroup.co.uk" xr:uid="{37DAEEAC-757A-48BE-A860-AD2BD1E9D355}"/>
    <hyperlink ref="A44:C45" r:id="rId2" display="Click here to speak to our team!" xr:uid="{9E12DC46-1AA6-4616-ABC9-69B3C15FEE12}"/>
  </hyperlinks>
  <printOptions horizontalCentered="1" verticalCentered="1"/>
  <pageMargins left="0.23622047244094491" right="0.23622047244094491" top="0.35433070866141736" bottom="0.35433070866141736" header="0.31496062992125984" footer="0.31496062992125984"/>
  <pageSetup paperSize="9" scale="85" orientation="landscape"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04636-1AD2-4F44-B0D5-DEC7307FA0CF}">
  <sheetPr>
    <tabColor rgb="FF1E384E"/>
    <pageSetUpPr autoPageBreaks="0" fitToPage="1"/>
  </sheetPr>
  <dimension ref="A1:AF84"/>
  <sheetViews>
    <sheetView showRowColHeaders="0" workbookViewId="0">
      <selection activeCell="A26" sqref="A26:C27"/>
    </sheetView>
  </sheetViews>
  <sheetFormatPr defaultColWidth="8.85546875" defaultRowHeight="18" x14ac:dyDescent="0.25"/>
  <cols>
    <col min="1" max="3" width="10.5703125" style="84" customWidth="1"/>
    <col min="4" max="4" width="4.5703125" style="1" customWidth="1"/>
    <col min="5" max="8" width="8.140625" style="1" customWidth="1"/>
    <col min="9" max="15" width="7.5703125" style="1" customWidth="1"/>
    <col min="16" max="16" width="9.140625" style="1" customWidth="1"/>
    <col min="17" max="17" width="9.5703125" style="1" customWidth="1"/>
    <col min="18" max="18" width="5.5703125" style="1" customWidth="1"/>
    <col min="19" max="19" width="8.28515625" style="257" bestFit="1" customWidth="1"/>
    <col min="20" max="20" width="13.7109375" style="1" bestFit="1" customWidth="1"/>
    <col min="21" max="21" width="5.5703125" style="1" customWidth="1"/>
    <col min="22" max="22" width="8.28515625" style="257" bestFit="1" customWidth="1"/>
    <col min="23" max="23" width="13.7109375" style="1" bestFit="1" customWidth="1"/>
    <col min="24" max="24" width="5.5703125" style="1" customWidth="1"/>
    <col min="25" max="25" width="8.28515625" style="257" bestFit="1" customWidth="1"/>
    <col min="26" max="26" width="13.7109375" style="1" bestFit="1" customWidth="1"/>
    <col min="27" max="27" width="9.5703125" style="1" customWidth="1"/>
    <col min="28" max="28" width="11.42578125" style="1" customWidth="1"/>
    <col min="29" max="31" width="8.85546875" style="1" hidden="1" customWidth="1"/>
    <col min="32" max="16384" width="8.85546875" style="1"/>
  </cols>
  <sheetData>
    <row r="1" spans="1:32" s="78" customFormat="1" ht="36" customHeight="1" x14ac:dyDescent="0.2">
      <c r="A1" s="541" t="s">
        <v>107</v>
      </c>
      <c r="B1" s="542"/>
      <c r="C1" s="542"/>
      <c r="E1" s="79" t="str">
        <f>Landing!B2</f>
        <v>NEC Products and Services Order Form 2024 - 2025</v>
      </c>
      <c r="K1" s="80"/>
      <c r="L1" s="80"/>
      <c r="M1" s="72"/>
      <c r="Q1" s="554" t="s">
        <v>709</v>
      </c>
      <c r="R1" s="554"/>
      <c r="S1" s="554"/>
      <c r="T1" s="554"/>
      <c r="U1" s="554"/>
      <c r="V1" s="554"/>
      <c r="W1" s="554"/>
      <c r="X1" s="554"/>
      <c r="Y1" s="554"/>
      <c r="Z1" s="554"/>
      <c r="AA1" s="554"/>
      <c r="AB1" s="287"/>
    </row>
    <row r="2" spans="1:32" ht="15" customHeight="1" x14ac:dyDescent="0.25">
      <c r="A2" s="543"/>
      <c r="B2" s="543"/>
      <c r="C2" s="543"/>
      <c r="D2" s="73"/>
      <c r="E2" s="73"/>
      <c r="F2" s="73"/>
      <c r="G2" s="73"/>
      <c r="H2" s="73"/>
      <c r="I2" s="73"/>
      <c r="J2" s="73"/>
      <c r="K2" s="73"/>
      <c r="L2" s="73"/>
      <c r="M2" s="73"/>
      <c r="N2" s="73"/>
      <c r="O2" s="73"/>
      <c r="P2" s="73"/>
      <c r="Q2" s="73"/>
      <c r="R2" s="73"/>
      <c r="S2" s="247"/>
      <c r="T2" s="73"/>
      <c r="U2" s="73"/>
      <c r="V2" s="247"/>
      <c r="W2" s="73"/>
      <c r="X2" s="73"/>
      <c r="Y2" s="247"/>
      <c r="Z2" s="73"/>
      <c r="AA2" s="73"/>
      <c r="AB2" s="73"/>
      <c r="AC2" s="661" t="s">
        <v>841</v>
      </c>
      <c r="AD2" s="661"/>
      <c r="AE2" s="661"/>
      <c r="AF2" s="73"/>
    </row>
    <row r="3" spans="1:32" ht="15" customHeight="1" x14ac:dyDescent="0.25">
      <c r="A3" s="543"/>
      <c r="B3" s="543"/>
      <c r="C3" s="543"/>
      <c r="D3" s="73"/>
      <c r="E3" s="298"/>
      <c r="F3" s="298"/>
      <c r="G3" s="298"/>
      <c r="H3" s="298"/>
      <c r="I3" s="298"/>
      <c r="J3" s="298"/>
      <c r="K3" s="298"/>
      <c r="L3" s="298"/>
      <c r="M3" s="298"/>
      <c r="N3" s="298"/>
      <c r="O3" s="298"/>
      <c r="P3" s="298"/>
      <c r="Q3" s="298"/>
      <c r="R3" s="656" t="s">
        <v>240</v>
      </c>
      <c r="S3" s="672"/>
      <c r="T3" s="672"/>
      <c r="U3" s="672"/>
      <c r="V3" s="672"/>
      <c r="W3" s="672"/>
      <c r="X3" s="672"/>
      <c r="Y3" s="672"/>
      <c r="Z3" s="673"/>
      <c r="AA3" s="298"/>
      <c r="AB3" s="298"/>
      <c r="AC3" s="662"/>
      <c r="AD3" s="662"/>
      <c r="AE3" s="662"/>
      <c r="AF3" s="73"/>
    </row>
    <row r="4" spans="1:32" ht="15" customHeight="1" x14ac:dyDescent="0.25">
      <c r="A4" s="544" t="s">
        <v>6</v>
      </c>
      <c r="B4" s="545"/>
      <c r="C4" s="546"/>
      <c r="D4" s="73"/>
      <c r="E4" s="602" t="s">
        <v>32</v>
      </c>
      <c r="F4" s="582"/>
      <c r="G4" s="582"/>
      <c r="H4" s="583"/>
      <c r="I4" s="455" t="s">
        <v>33</v>
      </c>
      <c r="J4" s="456"/>
      <c r="K4" s="456"/>
      <c r="L4" s="456"/>
      <c r="M4" s="456"/>
      <c r="N4" s="456"/>
      <c r="O4" s="456"/>
      <c r="P4" s="457"/>
      <c r="Q4" s="458" t="s">
        <v>637</v>
      </c>
      <c r="R4" s="459" t="s">
        <v>258</v>
      </c>
      <c r="S4" s="460" t="s">
        <v>165</v>
      </c>
      <c r="T4" s="459" t="s">
        <v>219</v>
      </c>
      <c r="U4" s="459" t="s">
        <v>258</v>
      </c>
      <c r="V4" s="460" t="s">
        <v>165</v>
      </c>
      <c r="W4" s="459" t="s">
        <v>219</v>
      </c>
      <c r="X4" s="459" t="s">
        <v>258</v>
      </c>
      <c r="Y4" s="460" t="s">
        <v>165</v>
      </c>
      <c r="Z4" s="461" t="s">
        <v>219</v>
      </c>
      <c r="AA4" s="458" t="s">
        <v>715</v>
      </c>
      <c r="AB4" s="462" t="s">
        <v>256</v>
      </c>
      <c r="AC4" s="441" t="s">
        <v>265</v>
      </c>
      <c r="AD4" s="441" t="s">
        <v>36</v>
      </c>
      <c r="AE4" s="441" t="s">
        <v>37</v>
      </c>
      <c r="AF4" s="73"/>
    </row>
    <row r="5" spans="1:32" ht="15" customHeight="1" x14ac:dyDescent="0.25">
      <c r="A5" s="544"/>
      <c r="B5" s="545"/>
      <c r="C5" s="546"/>
      <c r="D5" s="73"/>
      <c r="E5" s="555" t="s">
        <v>638</v>
      </c>
      <c r="F5" s="556"/>
      <c r="G5" s="556"/>
      <c r="H5" s="556"/>
      <c r="I5" s="329"/>
      <c r="J5" s="329"/>
      <c r="K5" s="329"/>
      <c r="L5" s="329"/>
      <c r="M5" s="330"/>
      <c r="N5" s="329"/>
      <c r="O5" s="329"/>
      <c r="P5" s="331"/>
      <c r="Q5" s="332"/>
      <c r="R5" s="333">
        <f>IF(SUM(R6:R9)&gt;0,9999,0)</f>
        <v>0</v>
      </c>
      <c r="S5" s="334"/>
      <c r="T5" s="332"/>
      <c r="U5" s="333">
        <f>IF(SUM(U6:U9)&gt;0,9999,0)</f>
        <v>0</v>
      </c>
      <c r="V5" s="334"/>
      <c r="W5" s="332"/>
      <c r="X5" s="333">
        <f>IF(SUM(X6:X9)&gt;0,9999,0)</f>
        <v>0</v>
      </c>
      <c r="Y5" s="334"/>
      <c r="Z5" s="332"/>
      <c r="AA5" s="333">
        <f>IF(SUM(AA6:AA9)&gt;0,9999,0)</f>
        <v>0</v>
      </c>
      <c r="AB5" s="335"/>
      <c r="AC5" s="442"/>
      <c r="AD5" s="442"/>
      <c r="AE5" s="442"/>
      <c r="AF5" s="73"/>
    </row>
    <row r="6" spans="1:32" ht="15" customHeight="1" x14ac:dyDescent="0.25">
      <c r="A6" s="544" t="s">
        <v>8</v>
      </c>
      <c r="B6" s="545"/>
      <c r="C6" s="546"/>
      <c r="D6" s="73"/>
      <c r="E6" s="659" t="s">
        <v>747</v>
      </c>
      <c r="F6" s="570"/>
      <c r="G6" s="570"/>
      <c r="H6" s="674"/>
      <c r="I6" s="669" t="s">
        <v>741</v>
      </c>
      <c r="J6" s="670"/>
      <c r="K6" s="670"/>
      <c r="L6" s="670"/>
      <c r="M6" s="670"/>
      <c r="N6" s="670"/>
      <c r="O6" s="670"/>
      <c r="P6" s="671"/>
      <c r="Q6" s="219">
        <v>64.150000000000006</v>
      </c>
      <c r="R6" s="463"/>
      <c r="S6" s="248"/>
      <c r="T6" s="239"/>
      <c r="U6" s="463"/>
      <c r="V6" s="259"/>
      <c r="W6" s="239"/>
      <c r="X6" s="463"/>
      <c r="Y6" s="259"/>
      <c r="Z6" s="239"/>
      <c r="AA6" s="496">
        <f>SUM(R6,U6,X6)</f>
        <v>0</v>
      </c>
      <c r="AB6" s="234">
        <f>$Q6*AA6</f>
        <v>0</v>
      </c>
      <c r="AC6" s="443">
        <f>$Q6*$AA6</f>
        <v>0</v>
      </c>
      <c r="AD6" s="443">
        <f>$Q6*$AA6</f>
        <v>0</v>
      </c>
      <c r="AE6" s="443">
        <f>$Q6*$AA6</f>
        <v>0</v>
      </c>
      <c r="AF6" s="73"/>
    </row>
    <row r="7" spans="1:32" ht="15" customHeight="1" x14ac:dyDescent="0.25">
      <c r="A7" s="544"/>
      <c r="B7" s="545"/>
      <c r="C7" s="546"/>
      <c r="D7" s="73"/>
      <c r="E7" s="654" t="s">
        <v>746</v>
      </c>
      <c r="F7" s="558"/>
      <c r="G7" s="558"/>
      <c r="H7" s="663"/>
      <c r="I7" s="557" t="s">
        <v>742</v>
      </c>
      <c r="J7" s="558"/>
      <c r="K7" s="558"/>
      <c r="L7" s="558"/>
      <c r="M7" s="558"/>
      <c r="N7" s="558"/>
      <c r="O7" s="558"/>
      <c r="P7" s="609"/>
      <c r="Q7" s="219">
        <v>24.8</v>
      </c>
      <c r="R7" s="463"/>
      <c r="S7" s="248"/>
      <c r="T7" s="239"/>
      <c r="U7" s="463"/>
      <c r="V7" s="259"/>
      <c r="W7" s="239"/>
      <c r="X7" s="463"/>
      <c r="Y7" s="259"/>
      <c r="Z7" s="239"/>
      <c r="AA7" s="496">
        <f t="shared" ref="AA7:AA9" si="0">SUM(R7,U7,X7)</f>
        <v>0</v>
      </c>
      <c r="AB7" s="234">
        <f>$Q7*AA7</f>
        <v>0</v>
      </c>
      <c r="AC7" s="443">
        <f t="shared" ref="AC7:AE9" si="1">$Q7*$AA7</f>
        <v>0</v>
      </c>
      <c r="AD7" s="443">
        <f t="shared" si="1"/>
        <v>0</v>
      </c>
      <c r="AE7" s="443">
        <f t="shared" si="1"/>
        <v>0</v>
      </c>
      <c r="AF7" s="73"/>
    </row>
    <row r="8" spans="1:32" ht="15" customHeight="1" x14ac:dyDescent="0.25">
      <c r="A8" s="532" t="s">
        <v>843</v>
      </c>
      <c r="B8" s="533"/>
      <c r="C8" s="534"/>
      <c r="D8" s="73"/>
      <c r="E8" s="654" t="s">
        <v>745</v>
      </c>
      <c r="F8" s="558"/>
      <c r="G8" s="558"/>
      <c r="H8" s="663"/>
      <c r="I8" s="557" t="s">
        <v>743</v>
      </c>
      <c r="J8" s="558"/>
      <c r="K8" s="558"/>
      <c r="L8" s="558"/>
      <c r="M8" s="558"/>
      <c r="N8" s="558"/>
      <c r="O8" s="558"/>
      <c r="P8" s="609"/>
      <c r="Q8" s="219">
        <v>18.149999999999999</v>
      </c>
      <c r="R8" s="463"/>
      <c r="S8" s="248"/>
      <c r="T8" s="239"/>
      <c r="U8" s="463"/>
      <c r="V8" s="248"/>
      <c r="W8" s="239"/>
      <c r="X8" s="463"/>
      <c r="Y8" s="248"/>
      <c r="Z8" s="239"/>
      <c r="AA8" s="496">
        <f t="shared" si="0"/>
        <v>0</v>
      </c>
      <c r="AB8" s="234">
        <f t="shared" ref="AB8:AB9" si="2">$Q8*AA8</f>
        <v>0</v>
      </c>
      <c r="AC8" s="443">
        <f t="shared" si="1"/>
        <v>0</v>
      </c>
      <c r="AD8" s="443">
        <f t="shared" si="1"/>
        <v>0</v>
      </c>
      <c r="AE8" s="443">
        <f t="shared" si="1"/>
        <v>0</v>
      </c>
      <c r="AF8" s="73"/>
    </row>
    <row r="9" spans="1:32" ht="15" customHeight="1" x14ac:dyDescent="0.25">
      <c r="A9" s="535"/>
      <c r="B9" s="536"/>
      <c r="C9" s="537"/>
      <c r="D9" s="73"/>
      <c r="E9" s="655" t="s">
        <v>744</v>
      </c>
      <c r="F9" s="560"/>
      <c r="G9" s="560"/>
      <c r="H9" s="675"/>
      <c r="I9" s="559" t="s">
        <v>753</v>
      </c>
      <c r="J9" s="560"/>
      <c r="K9" s="560"/>
      <c r="L9" s="560"/>
      <c r="M9" s="560"/>
      <c r="N9" s="560"/>
      <c r="O9" s="560"/>
      <c r="P9" s="676"/>
      <c r="Q9" s="219">
        <v>6.4</v>
      </c>
      <c r="R9" s="463"/>
      <c r="S9" s="248"/>
      <c r="T9" s="239"/>
      <c r="U9" s="463"/>
      <c r="V9" s="248"/>
      <c r="W9" s="239"/>
      <c r="X9" s="463"/>
      <c r="Y9" s="248"/>
      <c r="Z9" s="239"/>
      <c r="AA9" s="496">
        <f t="shared" si="0"/>
        <v>0</v>
      </c>
      <c r="AB9" s="234">
        <f t="shared" si="2"/>
        <v>0</v>
      </c>
      <c r="AC9" s="443">
        <f t="shared" si="1"/>
        <v>0</v>
      </c>
      <c r="AD9" s="443">
        <f t="shared" si="1"/>
        <v>0</v>
      </c>
      <c r="AE9" s="443">
        <f t="shared" si="1"/>
        <v>0</v>
      </c>
      <c r="AF9" s="73"/>
    </row>
    <row r="10" spans="1:32" ht="15" customHeight="1" x14ac:dyDescent="0.25">
      <c r="A10" s="532" t="s">
        <v>702</v>
      </c>
      <c r="B10" s="533"/>
      <c r="C10" s="534"/>
      <c r="D10" s="73"/>
      <c r="E10" s="555" t="s">
        <v>179</v>
      </c>
      <c r="F10" s="556"/>
      <c r="G10" s="556"/>
      <c r="H10" s="556"/>
      <c r="I10" s="184"/>
      <c r="J10" s="184"/>
      <c r="K10" s="184"/>
      <c r="L10" s="184"/>
      <c r="M10" s="184"/>
      <c r="N10" s="184"/>
      <c r="O10" s="184"/>
      <c r="P10" s="299"/>
      <c r="Q10" s="220"/>
      <c r="R10" s="242">
        <f>IF(SUM(R11:R18)&gt;0,9999,0)</f>
        <v>0</v>
      </c>
      <c r="S10" s="249"/>
      <c r="T10" s="184"/>
      <c r="U10" s="242">
        <f>IF(SUM(U11:U18)&gt;0,9999,0)</f>
        <v>0</v>
      </c>
      <c r="V10" s="249"/>
      <c r="W10" s="184"/>
      <c r="X10" s="242">
        <f>IF(SUM(X11:X18)&gt;0,9999,0)</f>
        <v>0</v>
      </c>
      <c r="Y10" s="249"/>
      <c r="Z10" s="184"/>
      <c r="AA10" s="243">
        <f>IF(SUM(AA11:AA18)&gt;0,9999,0)</f>
        <v>0</v>
      </c>
      <c r="AB10" s="233"/>
      <c r="AC10" s="444"/>
      <c r="AD10" s="444"/>
      <c r="AE10" s="444"/>
      <c r="AF10" s="73"/>
    </row>
    <row r="11" spans="1:32" ht="15" customHeight="1" x14ac:dyDescent="0.25">
      <c r="A11" s="535"/>
      <c r="B11" s="536"/>
      <c r="C11" s="537"/>
      <c r="D11" s="73"/>
      <c r="E11" s="659" t="s">
        <v>748</v>
      </c>
      <c r="F11" s="570"/>
      <c r="G11" s="570"/>
      <c r="H11" s="674"/>
      <c r="I11" s="569" t="s">
        <v>754</v>
      </c>
      <c r="J11" s="570"/>
      <c r="K11" s="570"/>
      <c r="L11" s="570"/>
      <c r="M11" s="570"/>
      <c r="N11" s="570"/>
      <c r="O11" s="570"/>
      <c r="P11" s="664"/>
      <c r="Q11" s="219">
        <v>17.7</v>
      </c>
      <c r="R11" s="463"/>
      <c r="S11" s="248"/>
      <c r="T11" s="239"/>
      <c r="U11" s="463"/>
      <c r="V11" s="259"/>
      <c r="W11" s="239"/>
      <c r="X11" s="463"/>
      <c r="Y11" s="259"/>
      <c r="Z11" s="239"/>
      <c r="AA11" s="496">
        <f t="shared" ref="AA11:AA18" si="3">SUM(R11,U11,X11)</f>
        <v>0</v>
      </c>
      <c r="AB11" s="234">
        <f t="shared" ref="AB11:AB18" si="4">$Q11*AA11</f>
        <v>0</v>
      </c>
      <c r="AC11" s="443">
        <f t="shared" ref="AC11:AE18" si="5">$Q11*$AA11</f>
        <v>0</v>
      </c>
      <c r="AD11" s="443">
        <f t="shared" si="5"/>
        <v>0</v>
      </c>
      <c r="AE11" s="443">
        <f t="shared" si="5"/>
        <v>0</v>
      </c>
      <c r="AF11" s="73"/>
    </row>
    <row r="12" spans="1:32" ht="15" customHeight="1" x14ac:dyDescent="0.25">
      <c r="A12" s="532" t="s">
        <v>703</v>
      </c>
      <c r="B12" s="533"/>
      <c r="C12" s="534"/>
      <c r="D12" s="73"/>
      <c r="E12" s="654" t="s">
        <v>749</v>
      </c>
      <c r="F12" s="558"/>
      <c r="G12" s="558"/>
      <c r="H12" s="663"/>
      <c r="I12" s="557" t="s">
        <v>755</v>
      </c>
      <c r="J12" s="558"/>
      <c r="K12" s="558"/>
      <c r="L12" s="558"/>
      <c r="M12" s="558"/>
      <c r="N12" s="558"/>
      <c r="O12" s="558"/>
      <c r="P12" s="609"/>
      <c r="Q12" s="219">
        <v>31</v>
      </c>
      <c r="R12" s="463"/>
      <c r="S12" s="248"/>
      <c r="T12" s="239"/>
      <c r="U12" s="463"/>
      <c r="V12" s="259"/>
      <c r="W12" s="239"/>
      <c r="X12" s="463"/>
      <c r="Y12" s="259"/>
      <c r="Z12" s="239"/>
      <c r="AA12" s="496">
        <f t="shared" si="3"/>
        <v>0</v>
      </c>
      <c r="AB12" s="234">
        <f t="shared" si="4"/>
        <v>0</v>
      </c>
      <c r="AC12" s="443">
        <f t="shared" si="5"/>
        <v>0</v>
      </c>
      <c r="AD12" s="443">
        <f t="shared" si="5"/>
        <v>0</v>
      </c>
      <c r="AE12" s="443">
        <f t="shared" si="5"/>
        <v>0</v>
      </c>
      <c r="AF12" s="73"/>
    </row>
    <row r="13" spans="1:32" ht="15" customHeight="1" x14ac:dyDescent="0.25">
      <c r="A13" s="535"/>
      <c r="B13" s="536"/>
      <c r="C13" s="537"/>
      <c r="D13" s="73"/>
      <c r="E13" s="654" t="s">
        <v>750</v>
      </c>
      <c r="F13" s="558"/>
      <c r="G13" s="558"/>
      <c r="H13" s="663"/>
      <c r="I13" s="557" t="s">
        <v>756</v>
      </c>
      <c r="J13" s="558"/>
      <c r="K13" s="558"/>
      <c r="L13" s="558"/>
      <c r="M13" s="558"/>
      <c r="N13" s="558"/>
      <c r="O13" s="558"/>
      <c r="P13" s="609"/>
      <c r="Q13" s="219">
        <v>17.7</v>
      </c>
      <c r="R13" s="463"/>
      <c r="S13" s="248"/>
      <c r="T13" s="239"/>
      <c r="U13" s="463"/>
      <c r="V13" s="259"/>
      <c r="W13" s="239"/>
      <c r="X13" s="463"/>
      <c r="Y13" s="259"/>
      <c r="Z13" s="239"/>
      <c r="AA13" s="496">
        <f t="shared" si="3"/>
        <v>0</v>
      </c>
      <c r="AB13" s="234">
        <f t="shared" si="4"/>
        <v>0</v>
      </c>
      <c r="AC13" s="443">
        <f t="shared" si="5"/>
        <v>0</v>
      </c>
      <c r="AD13" s="443">
        <f t="shared" si="5"/>
        <v>0</v>
      </c>
      <c r="AE13" s="443">
        <f t="shared" si="5"/>
        <v>0</v>
      </c>
      <c r="AF13" s="73"/>
    </row>
    <row r="14" spans="1:32" ht="15" customHeight="1" x14ac:dyDescent="0.25">
      <c r="A14" s="532" t="s">
        <v>650</v>
      </c>
      <c r="B14" s="533"/>
      <c r="C14" s="534"/>
      <c r="D14" s="73"/>
      <c r="E14" s="654" t="s">
        <v>751</v>
      </c>
      <c r="F14" s="558"/>
      <c r="G14" s="558"/>
      <c r="H14" s="663"/>
      <c r="I14" s="557" t="s">
        <v>757</v>
      </c>
      <c r="J14" s="558"/>
      <c r="K14" s="558"/>
      <c r="L14" s="558"/>
      <c r="M14" s="558"/>
      <c r="N14" s="558"/>
      <c r="O14" s="558"/>
      <c r="P14" s="609"/>
      <c r="Q14" s="219">
        <v>31</v>
      </c>
      <c r="R14" s="463"/>
      <c r="S14" s="248"/>
      <c r="T14" s="239"/>
      <c r="U14" s="463"/>
      <c r="V14" s="259"/>
      <c r="W14" s="239"/>
      <c r="X14" s="463"/>
      <c r="Y14" s="259"/>
      <c r="Z14" s="239"/>
      <c r="AA14" s="496">
        <f t="shared" si="3"/>
        <v>0</v>
      </c>
      <c r="AB14" s="234">
        <f t="shared" si="4"/>
        <v>0</v>
      </c>
      <c r="AC14" s="443">
        <f t="shared" si="5"/>
        <v>0</v>
      </c>
      <c r="AD14" s="443">
        <f t="shared" si="5"/>
        <v>0</v>
      </c>
      <c r="AE14" s="443">
        <f t="shared" si="5"/>
        <v>0</v>
      </c>
      <c r="AF14" s="73"/>
    </row>
    <row r="15" spans="1:32" ht="15" customHeight="1" x14ac:dyDescent="0.25">
      <c r="A15" s="535"/>
      <c r="B15" s="536"/>
      <c r="C15" s="537"/>
      <c r="D15" s="73"/>
      <c r="E15" s="654" t="s">
        <v>198</v>
      </c>
      <c r="F15" s="558"/>
      <c r="G15" s="558"/>
      <c r="H15" s="663"/>
      <c r="I15" s="557" t="s">
        <v>758</v>
      </c>
      <c r="J15" s="558"/>
      <c r="K15" s="558"/>
      <c r="L15" s="558"/>
      <c r="M15" s="558"/>
      <c r="N15" s="558"/>
      <c r="O15" s="558"/>
      <c r="P15" s="609"/>
      <c r="Q15" s="219">
        <v>7.45</v>
      </c>
      <c r="R15" s="463"/>
      <c r="S15" s="248"/>
      <c r="T15" s="239"/>
      <c r="U15" s="463"/>
      <c r="V15" s="259"/>
      <c r="W15" s="239"/>
      <c r="X15" s="463"/>
      <c r="Y15" s="259"/>
      <c r="Z15" s="239"/>
      <c r="AA15" s="496">
        <f t="shared" si="3"/>
        <v>0</v>
      </c>
      <c r="AB15" s="234">
        <f t="shared" si="4"/>
        <v>0</v>
      </c>
      <c r="AC15" s="443">
        <f t="shared" si="5"/>
        <v>0</v>
      </c>
      <c r="AD15" s="443">
        <f t="shared" si="5"/>
        <v>0</v>
      </c>
      <c r="AE15" s="443">
        <f t="shared" si="5"/>
        <v>0</v>
      </c>
      <c r="AF15" s="73"/>
    </row>
    <row r="16" spans="1:32" ht="15" customHeight="1" x14ac:dyDescent="0.25">
      <c r="A16" s="532" t="s">
        <v>651</v>
      </c>
      <c r="B16" s="533"/>
      <c r="C16" s="534"/>
      <c r="D16" s="73"/>
      <c r="E16" s="654" t="s">
        <v>769</v>
      </c>
      <c r="F16" s="558"/>
      <c r="G16" s="558"/>
      <c r="H16" s="663"/>
      <c r="I16" s="557" t="s">
        <v>192</v>
      </c>
      <c r="J16" s="558"/>
      <c r="K16" s="558"/>
      <c r="L16" s="558"/>
      <c r="M16" s="558"/>
      <c r="N16" s="558"/>
      <c r="O16" s="558"/>
      <c r="P16" s="609"/>
      <c r="Q16" s="219">
        <v>101.6</v>
      </c>
      <c r="R16" s="463"/>
      <c r="S16" s="248"/>
      <c r="T16" s="239"/>
      <c r="U16" s="463"/>
      <c r="V16" s="259"/>
      <c r="W16" s="239"/>
      <c r="X16" s="463"/>
      <c r="Y16" s="259"/>
      <c r="Z16" s="239"/>
      <c r="AA16" s="496">
        <f t="shared" si="3"/>
        <v>0</v>
      </c>
      <c r="AB16" s="234">
        <f t="shared" si="4"/>
        <v>0</v>
      </c>
      <c r="AC16" s="443">
        <f t="shared" si="5"/>
        <v>0</v>
      </c>
      <c r="AD16" s="443">
        <f t="shared" si="5"/>
        <v>0</v>
      </c>
      <c r="AE16" s="443">
        <f t="shared" si="5"/>
        <v>0</v>
      </c>
      <c r="AF16" s="73"/>
    </row>
    <row r="17" spans="1:32" ht="15" customHeight="1" x14ac:dyDescent="0.25">
      <c r="A17" s="535"/>
      <c r="B17" s="536"/>
      <c r="C17" s="537"/>
      <c r="D17" s="73"/>
      <c r="E17" s="654" t="s">
        <v>193</v>
      </c>
      <c r="F17" s="558"/>
      <c r="G17" s="558"/>
      <c r="H17" s="663"/>
      <c r="I17" s="557" t="s">
        <v>759</v>
      </c>
      <c r="J17" s="558"/>
      <c r="K17" s="558"/>
      <c r="L17" s="558"/>
      <c r="M17" s="558"/>
      <c r="N17" s="558"/>
      <c r="O17" s="558"/>
      <c r="P17" s="609"/>
      <c r="Q17" s="219">
        <v>7.45</v>
      </c>
      <c r="R17" s="463"/>
      <c r="S17" s="248"/>
      <c r="T17" s="239"/>
      <c r="U17" s="463"/>
      <c r="V17" s="259"/>
      <c r="W17" s="239"/>
      <c r="X17" s="463"/>
      <c r="Y17" s="259"/>
      <c r="Z17" s="239"/>
      <c r="AA17" s="496">
        <f t="shared" si="3"/>
        <v>0</v>
      </c>
      <c r="AB17" s="234">
        <f t="shared" si="4"/>
        <v>0</v>
      </c>
      <c r="AC17" s="443">
        <f t="shared" si="5"/>
        <v>0</v>
      </c>
      <c r="AD17" s="443">
        <f t="shared" si="5"/>
        <v>0</v>
      </c>
      <c r="AE17" s="443">
        <f t="shared" si="5"/>
        <v>0</v>
      </c>
      <c r="AF17" s="73"/>
    </row>
    <row r="18" spans="1:32" ht="15" customHeight="1" x14ac:dyDescent="0.25">
      <c r="A18" s="591" t="s">
        <v>704</v>
      </c>
      <c r="B18" s="592"/>
      <c r="C18" s="593"/>
      <c r="D18" s="73"/>
      <c r="E18" s="654" t="s">
        <v>770</v>
      </c>
      <c r="F18" s="558"/>
      <c r="G18" s="558"/>
      <c r="H18" s="663"/>
      <c r="I18" s="557" t="s">
        <v>760</v>
      </c>
      <c r="J18" s="558"/>
      <c r="K18" s="558"/>
      <c r="L18" s="558"/>
      <c r="M18" s="558"/>
      <c r="N18" s="558"/>
      <c r="O18" s="558"/>
      <c r="P18" s="609"/>
      <c r="Q18" s="219">
        <v>34.200000000000003</v>
      </c>
      <c r="R18" s="463"/>
      <c r="S18" s="248"/>
      <c r="T18" s="239"/>
      <c r="U18" s="463"/>
      <c r="V18" s="259"/>
      <c r="W18" s="239"/>
      <c r="X18" s="463"/>
      <c r="Y18" s="259"/>
      <c r="Z18" s="239"/>
      <c r="AA18" s="496">
        <f t="shared" si="3"/>
        <v>0</v>
      </c>
      <c r="AB18" s="234">
        <f t="shared" si="4"/>
        <v>0</v>
      </c>
      <c r="AC18" s="443">
        <f t="shared" si="5"/>
        <v>0</v>
      </c>
      <c r="AD18" s="443">
        <f t="shared" si="5"/>
        <v>0</v>
      </c>
      <c r="AE18" s="443">
        <f t="shared" si="5"/>
        <v>0</v>
      </c>
      <c r="AF18" s="73"/>
    </row>
    <row r="19" spans="1:32" ht="15" customHeight="1" x14ac:dyDescent="0.25">
      <c r="A19" s="594"/>
      <c r="B19" s="595"/>
      <c r="C19" s="596"/>
      <c r="D19" s="73"/>
      <c r="E19" s="555" t="s">
        <v>639</v>
      </c>
      <c r="F19" s="556"/>
      <c r="G19" s="556"/>
      <c r="H19" s="556"/>
      <c r="I19" s="184"/>
      <c r="J19" s="184"/>
      <c r="K19" s="184"/>
      <c r="L19" s="184"/>
      <c r="M19" s="184"/>
      <c r="N19" s="184"/>
      <c r="O19" s="184"/>
      <c r="P19" s="299"/>
      <c r="Q19" s="220"/>
      <c r="R19" s="242">
        <f>IF(SUM(R20:R31)&gt;0,9999,0)</f>
        <v>0</v>
      </c>
      <c r="S19" s="249"/>
      <c r="T19" s="184"/>
      <c r="U19" s="242">
        <f>IF(SUM(U20:U31)&gt;0,9999,0)</f>
        <v>0</v>
      </c>
      <c r="V19" s="249"/>
      <c r="W19" s="184"/>
      <c r="X19" s="242">
        <f>IF(SUM(X20:X31)&gt;0,9999,0)</f>
        <v>0</v>
      </c>
      <c r="Y19" s="249"/>
      <c r="Z19" s="184"/>
      <c r="AA19" s="243">
        <f>IF(SUM(AA20:AA31)&gt;0,9999,0)</f>
        <v>0</v>
      </c>
      <c r="AB19" s="233"/>
      <c r="AC19" s="444"/>
      <c r="AD19" s="444"/>
      <c r="AE19" s="444"/>
      <c r="AF19" s="73"/>
    </row>
    <row r="20" spans="1:32" ht="15" customHeight="1" x14ac:dyDescent="0.25">
      <c r="A20" s="532" t="s">
        <v>705</v>
      </c>
      <c r="B20" s="533"/>
      <c r="C20" s="534"/>
      <c r="D20" s="73"/>
      <c r="E20" s="659" t="s">
        <v>186</v>
      </c>
      <c r="F20" s="570"/>
      <c r="G20" s="570"/>
      <c r="H20" s="674"/>
      <c r="I20" s="569" t="s">
        <v>761</v>
      </c>
      <c r="J20" s="570"/>
      <c r="K20" s="570"/>
      <c r="L20" s="570"/>
      <c r="M20" s="570"/>
      <c r="N20" s="570"/>
      <c r="O20" s="570"/>
      <c r="P20" s="664"/>
      <c r="Q20" s="219">
        <v>42.75</v>
      </c>
      <c r="R20" s="463"/>
      <c r="S20" s="248"/>
      <c r="T20" s="239"/>
      <c r="U20" s="463"/>
      <c r="V20" s="259"/>
      <c r="W20" s="239"/>
      <c r="X20" s="463"/>
      <c r="Y20" s="259"/>
      <c r="Z20" s="239"/>
      <c r="AA20" s="496">
        <f t="shared" ref="AA20:AA31" si="6">SUM(R20,U20,X20)</f>
        <v>0</v>
      </c>
      <c r="AB20" s="234">
        <f t="shared" ref="AB20:AB31" si="7">$Q20*AA20</f>
        <v>0</v>
      </c>
      <c r="AC20" s="443">
        <f t="shared" ref="AC20:AE31" si="8">$Q20*$AA20</f>
        <v>0</v>
      </c>
      <c r="AD20" s="443">
        <f t="shared" si="8"/>
        <v>0</v>
      </c>
      <c r="AE20" s="443">
        <f t="shared" si="8"/>
        <v>0</v>
      </c>
      <c r="AF20" s="73"/>
    </row>
    <row r="21" spans="1:32" ht="15" customHeight="1" x14ac:dyDescent="0.25">
      <c r="A21" s="535"/>
      <c r="B21" s="536"/>
      <c r="C21" s="537"/>
      <c r="D21" s="73"/>
      <c r="E21" s="654" t="s">
        <v>187</v>
      </c>
      <c r="F21" s="558"/>
      <c r="G21" s="558"/>
      <c r="H21" s="663"/>
      <c r="I21" s="557" t="s">
        <v>761</v>
      </c>
      <c r="J21" s="558"/>
      <c r="K21" s="558"/>
      <c r="L21" s="558"/>
      <c r="M21" s="558"/>
      <c r="N21" s="558"/>
      <c r="O21" s="558"/>
      <c r="P21" s="609"/>
      <c r="Q21" s="219">
        <v>42.75</v>
      </c>
      <c r="R21" s="463"/>
      <c r="S21" s="248"/>
      <c r="T21" s="239"/>
      <c r="U21" s="463"/>
      <c r="V21" s="259"/>
      <c r="W21" s="239"/>
      <c r="X21" s="463"/>
      <c r="Y21" s="259"/>
      <c r="Z21" s="239"/>
      <c r="AA21" s="496">
        <f t="shared" si="6"/>
        <v>0</v>
      </c>
      <c r="AB21" s="234">
        <f t="shared" si="7"/>
        <v>0</v>
      </c>
      <c r="AC21" s="443">
        <f t="shared" si="8"/>
        <v>0</v>
      </c>
      <c r="AD21" s="443">
        <f t="shared" si="8"/>
        <v>0</v>
      </c>
      <c r="AE21" s="443">
        <f t="shared" si="8"/>
        <v>0</v>
      </c>
      <c r="AF21" s="73"/>
    </row>
    <row r="22" spans="1:32" ht="15" customHeight="1" x14ac:dyDescent="0.25">
      <c r="A22" s="532" t="s">
        <v>706</v>
      </c>
      <c r="B22" s="533"/>
      <c r="C22" s="534"/>
      <c r="D22" s="73"/>
      <c r="E22" s="654" t="s">
        <v>188</v>
      </c>
      <c r="F22" s="558"/>
      <c r="G22" s="558"/>
      <c r="H22" s="663"/>
      <c r="I22" s="557" t="s">
        <v>762</v>
      </c>
      <c r="J22" s="558"/>
      <c r="K22" s="558"/>
      <c r="L22" s="558"/>
      <c r="M22" s="558"/>
      <c r="N22" s="558"/>
      <c r="O22" s="558"/>
      <c r="P22" s="609"/>
      <c r="Q22" s="219">
        <v>28.85</v>
      </c>
      <c r="R22" s="463"/>
      <c r="S22" s="248"/>
      <c r="T22" s="239"/>
      <c r="U22" s="463"/>
      <c r="V22" s="259"/>
      <c r="W22" s="239"/>
      <c r="X22" s="463"/>
      <c r="Y22" s="259"/>
      <c r="Z22" s="239"/>
      <c r="AA22" s="496">
        <f t="shared" si="6"/>
        <v>0</v>
      </c>
      <c r="AB22" s="234">
        <f t="shared" si="7"/>
        <v>0</v>
      </c>
      <c r="AC22" s="443">
        <f t="shared" si="8"/>
        <v>0</v>
      </c>
      <c r="AD22" s="443">
        <f t="shared" si="8"/>
        <v>0</v>
      </c>
      <c r="AE22" s="443">
        <f t="shared" si="8"/>
        <v>0</v>
      </c>
      <c r="AF22" s="73"/>
    </row>
    <row r="23" spans="1:32" ht="15" customHeight="1" x14ac:dyDescent="0.25">
      <c r="A23" s="535"/>
      <c r="B23" s="536"/>
      <c r="C23" s="537"/>
      <c r="D23" s="73"/>
      <c r="E23" s="654" t="s">
        <v>189</v>
      </c>
      <c r="F23" s="558"/>
      <c r="G23" s="558"/>
      <c r="H23" s="663"/>
      <c r="I23" s="557" t="s">
        <v>763</v>
      </c>
      <c r="J23" s="558"/>
      <c r="K23" s="558"/>
      <c r="L23" s="558"/>
      <c r="M23" s="558"/>
      <c r="N23" s="558"/>
      <c r="O23" s="558"/>
      <c r="P23" s="609"/>
      <c r="Q23" s="219">
        <v>4.8499999999999996</v>
      </c>
      <c r="R23" s="463"/>
      <c r="S23" s="248"/>
      <c r="T23" s="239"/>
      <c r="U23" s="463"/>
      <c r="V23" s="259"/>
      <c r="W23" s="239"/>
      <c r="X23" s="463"/>
      <c r="Y23" s="259"/>
      <c r="Z23" s="239"/>
      <c r="AA23" s="496">
        <f t="shared" si="6"/>
        <v>0</v>
      </c>
      <c r="AB23" s="234">
        <f t="shared" si="7"/>
        <v>0</v>
      </c>
      <c r="AC23" s="443">
        <f t="shared" si="8"/>
        <v>0</v>
      </c>
      <c r="AD23" s="443">
        <f t="shared" si="8"/>
        <v>0</v>
      </c>
      <c r="AE23" s="443">
        <f t="shared" si="8"/>
        <v>0</v>
      </c>
      <c r="AF23" s="73"/>
    </row>
    <row r="24" spans="1:32" ht="15" customHeight="1" x14ac:dyDescent="0.25">
      <c r="A24" s="532" t="s">
        <v>707</v>
      </c>
      <c r="B24" s="533"/>
      <c r="C24" s="534"/>
      <c r="D24" s="73"/>
      <c r="E24" s="654" t="s">
        <v>190</v>
      </c>
      <c r="F24" s="558"/>
      <c r="G24" s="558"/>
      <c r="H24" s="663"/>
      <c r="I24" s="557" t="s">
        <v>764</v>
      </c>
      <c r="J24" s="558"/>
      <c r="K24" s="558"/>
      <c r="L24" s="558"/>
      <c r="M24" s="558"/>
      <c r="N24" s="558"/>
      <c r="O24" s="558"/>
      <c r="P24" s="609"/>
      <c r="Q24" s="219">
        <v>10.65</v>
      </c>
      <c r="R24" s="463"/>
      <c r="S24" s="248"/>
      <c r="T24" s="239"/>
      <c r="U24" s="463"/>
      <c r="V24" s="259"/>
      <c r="W24" s="239"/>
      <c r="X24" s="463"/>
      <c r="Y24" s="259"/>
      <c r="Z24" s="239"/>
      <c r="AA24" s="496">
        <f t="shared" si="6"/>
        <v>0</v>
      </c>
      <c r="AB24" s="234">
        <f t="shared" si="7"/>
        <v>0</v>
      </c>
      <c r="AC24" s="443">
        <f t="shared" si="8"/>
        <v>0</v>
      </c>
      <c r="AD24" s="443">
        <f t="shared" si="8"/>
        <v>0</v>
      </c>
      <c r="AE24" s="443">
        <f t="shared" si="8"/>
        <v>0</v>
      </c>
      <c r="AF24" s="73"/>
    </row>
    <row r="25" spans="1:32" ht="15" customHeight="1" x14ac:dyDescent="0.25">
      <c r="A25" s="535"/>
      <c r="B25" s="536"/>
      <c r="C25" s="537"/>
      <c r="D25" s="73"/>
      <c r="E25" s="654" t="s">
        <v>752</v>
      </c>
      <c r="F25" s="558"/>
      <c r="G25" s="558"/>
      <c r="H25" s="663"/>
      <c r="I25" s="557" t="s">
        <v>765</v>
      </c>
      <c r="J25" s="558"/>
      <c r="K25" s="558"/>
      <c r="L25" s="558"/>
      <c r="M25" s="558"/>
      <c r="N25" s="558"/>
      <c r="O25" s="558"/>
      <c r="P25" s="609"/>
      <c r="Q25" s="219">
        <v>4.8499999999999996</v>
      </c>
      <c r="R25" s="463"/>
      <c r="S25" s="248"/>
      <c r="T25" s="239"/>
      <c r="U25" s="463"/>
      <c r="V25" s="259"/>
      <c r="W25" s="239"/>
      <c r="X25" s="463"/>
      <c r="Y25" s="259"/>
      <c r="Z25" s="239"/>
      <c r="AA25" s="496">
        <f t="shared" si="6"/>
        <v>0</v>
      </c>
      <c r="AB25" s="234">
        <f t="shared" si="7"/>
        <v>0</v>
      </c>
      <c r="AC25" s="443">
        <f t="shared" si="8"/>
        <v>0</v>
      </c>
      <c r="AD25" s="443">
        <f t="shared" si="8"/>
        <v>0</v>
      </c>
      <c r="AE25" s="443">
        <f t="shared" si="8"/>
        <v>0</v>
      </c>
      <c r="AF25" s="73"/>
    </row>
    <row r="26" spans="1:32" ht="15" customHeight="1" x14ac:dyDescent="0.25">
      <c r="A26" s="532" t="s">
        <v>708</v>
      </c>
      <c r="B26" s="533"/>
      <c r="C26" s="534"/>
      <c r="D26" s="73"/>
      <c r="E26" s="654" t="s">
        <v>263</v>
      </c>
      <c r="F26" s="558"/>
      <c r="G26" s="558"/>
      <c r="H26" s="663"/>
      <c r="I26" s="557" t="s">
        <v>773</v>
      </c>
      <c r="J26" s="558"/>
      <c r="K26" s="558"/>
      <c r="L26" s="558"/>
      <c r="M26" s="558"/>
      <c r="N26" s="558"/>
      <c r="O26" s="558"/>
      <c r="P26" s="609"/>
      <c r="Q26" s="219">
        <v>212</v>
      </c>
      <c r="R26" s="463"/>
      <c r="S26" s="248"/>
      <c r="T26" s="239"/>
      <c r="U26" s="463"/>
      <c r="V26" s="259"/>
      <c r="W26" s="239"/>
      <c r="X26" s="463"/>
      <c r="Y26" s="259"/>
      <c r="Z26" s="239"/>
      <c r="AA26" s="496">
        <f t="shared" si="6"/>
        <v>0</v>
      </c>
      <c r="AB26" s="234">
        <f t="shared" si="7"/>
        <v>0</v>
      </c>
      <c r="AC26" s="443">
        <f t="shared" si="8"/>
        <v>0</v>
      </c>
      <c r="AD26" s="443">
        <f t="shared" si="8"/>
        <v>0</v>
      </c>
      <c r="AE26" s="443">
        <f t="shared" si="8"/>
        <v>0</v>
      </c>
      <c r="AF26" s="73"/>
    </row>
    <row r="27" spans="1:32" ht="15" customHeight="1" x14ac:dyDescent="0.25">
      <c r="A27" s="535"/>
      <c r="B27" s="536"/>
      <c r="C27" s="537"/>
      <c r="D27" s="73"/>
      <c r="E27" s="654" t="s">
        <v>191</v>
      </c>
      <c r="F27" s="558"/>
      <c r="G27" s="558"/>
      <c r="H27" s="663"/>
      <c r="I27" s="557"/>
      <c r="J27" s="558"/>
      <c r="K27" s="558"/>
      <c r="L27" s="558"/>
      <c r="M27" s="558"/>
      <c r="N27" s="558"/>
      <c r="O27" s="558"/>
      <c r="P27" s="609"/>
      <c r="Q27" s="219">
        <v>27.15</v>
      </c>
      <c r="R27" s="463"/>
      <c r="S27" s="248"/>
      <c r="T27" s="239"/>
      <c r="U27" s="463"/>
      <c r="V27" s="259"/>
      <c r="W27" s="239"/>
      <c r="X27" s="463"/>
      <c r="Y27" s="259"/>
      <c r="Z27" s="239"/>
      <c r="AA27" s="496">
        <f t="shared" si="6"/>
        <v>0</v>
      </c>
      <c r="AB27" s="234">
        <f t="shared" si="7"/>
        <v>0</v>
      </c>
      <c r="AC27" s="443">
        <f t="shared" si="8"/>
        <v>0</v>
      </c>
      <c r="AD27" s="443">
        <f t="shared" si="8"/>
        <v>0</v>
      </c>
      <c r="AE27" s="443">
        <f t="shared" si="8"/>
        <v>0</v>
      </c>
      <c r="AF27" s="73"/>
    </row>
    <row r="28" spans="1:32" ht="15" customHeight="1" x14ac:dyDescent="0.25">
      <c r="A28" s="532" t="s">
        <v>14</v>
      </c>
      <c r="B28" s="533"/>
      <c r="C28" s="534"/>
      <c r="D28" s="73"/>
      <c r="E28" s="654" t="s">
        <v>199</v>
      </c>
      <c r="F28" s="558"/>
      <c r="G28" s="558"/>
      <c r="H28" s="663"/>
      <c r="I28" s="557" t="s">
        <v>772</v>
      </c>
      <c r="J28" s="558"/>
      <c r="K28" s="558"/>
      <c r="L28" s="558"/>
      <c r="M28" s="558"/>
      <c r="N28" s="558"/>
      <c r="O28" s="558"/>
      <c r="P28" s="609"/>
      <c r="Q28" s="219">
        <v>7.45</v>
      </c>
      <c r="R28" s="463"/>
      <c r="S28" s="248"/>
      <c r="T28" s="239"/>
      <c r="U28" s="463"/>
      <c r="V28" s="259"/>
      <c r="W28" s="239"/>
      <c r="X28" s="463"/>
      <c r="Y28" s="259"/>
      <c r="Z28" s="239"/>
      <c r="AA28" s="496">
        <f t="shared" si="6"/>
        <v>0</v>
      </c>
      <c r="AB28" s="234">
        <f t="shared" si="7"/>
        <v>0</v>
      </c>
      <c r="AC28" s="443">
        <f t="shared" si="8"/>
        <v>0</v>
      </c>
      <c r="AD28" s="443">
        <f t="shared" si="8"/>
        <v>0</v>
      </c>
      <c r="AE28" s="443">
        <f t="shared" si="8"/>
        <v>0</v>
      </c>
      <c r="AF28" s="73"/>
    </row>
    <row r="29" spans="1:32" ht="15" customHeight="1" x14ac:dyDescent="0.25">
      <c r="A29" s="535"/>
      <c r="B29" s="536"/>
      <c r="C29" s="537"/>
      <c r="D29" s="73"/>
      <c r="E29" s="654" t="s">
        <v>768</v>
      </c>
      <c r="F29" s="558"/>
      <c r="G29" s="558"/>
      <c r="H29" s="663"/>
      <c r="I29" s="557" t="s">
        <v>771</v>
      </c>
      <c r="J29" s="558"/>
      <c r="K29" s="558"/>
      <c r="L29" s="558"/>
      <c r="M29" s="558"/>
      <c r="N29" s="558"/>
      <c r="O29" s="558"/>
      <c r="P29" s="609"/>
      <c r="Q29" s="219">
        <v>1.65</v>
      </c>
      <c r="R29" s="463"/>
      <c r="S29" s="248"/>
      <c r="T29" s="239"/>
      <c r="U29" s="463"/>
      <c r="V29" s="259"/>
      <c r="W29" s="239"/>
      <c r="X29" s="463"/>
      <c r="Y29" s="259"/>
      <c r="Z29" s="239"/>
      <c r="AA29" s="496">
        <f t="shared" si="6"/>
        <v>0</v>
      </c>
      <c r="AB29" s="234">
        <f t="shared" si="7"/>
        <v>0</v>
      </c>
      <c r="AC29" s="443">
        <f t="shared" si="8"/>
        <v>0</v>
      </c>
      <c r="AD29" s="443">
        <f t="shared" si="8"/>
        <v>0</v>
      </c>
      <c r="AE29" s="443">
        <f t="shared" si="8"/>
        <v>0</v>
      </c>
      <c r="AF29" s="73"/>
    </row>
    <row r="30" spans="1:32" ht="15" customHeight="1" x14ac:dyDescent="0.25">
      <c r="A30" s="532" t="s">
        <v>17</v>
      </c>
      <c r="B30" s="533"/>
      <c r="C30" s="534"/>
      <c r="D30" s="73"/>
      <c r="E30" s="654" t="s">
        <v>200</v>
      </c>
      <c r="F30" s="558"/>
      <c r="G30" s="558"/>
      <c r="H30" s="663"/>
      <c r="I30" s="557" t="s">
        <v>767</v>
      </c>
      <c r="J30" s="558"/>
      <c r="K30" s="558"/>
      <c r="L30" s="558"/>
      <c r="M30" s="558"/>
      <c r="N30" s="558"/>
      <c r="O30" s="558"/>
      <c r="P30" s="609"/>
      <c r="Q30" s="219">
        <v>5.9</v>
      </c>
      <c r="R30" s="463"/>
      <c r="S30" s="248"/>
      <c r="T30" s="239"/>
      <c r="U30" s="463"/>
      <c r="V30" s="259"/>
      <c r="W30" s="239"/>
      <c r="X30" s="463"/>
      <c r="Y30" s="259"/>
      <c r="Z30" s="239"/>
      <c r="AA30" s="496">
        <f t="shared" si="6"/>
        <v>0</v>
      </c>
      <c r="AB30" s="234">
        <f t="shared" si="7"/>
        <v>0</v>
      </c>
      <c r="AC30" s="443">
        <f t="shared" si="8"/>
        <v>0</v>
      </c>
      <c r="AD30" s="443">
        <f t="shared" si="8"/>
        <v>0</v>
      </c>
      <c r="AE30" s="443">
        <f t="shared" si="8"/>
        <v>0</v>
      </c>
      <c r="AF30" s="73"/>
    </row>
    <row r="31" spans="1:32" ht="15" customHeight="1" x14ac:dyDescent="0.25">
      <c r="A31" s="535"/>
      <c r="B31" s="536"/>
      <c r="C31" s="537"/>
      <c r="D31" s="73"/>
      <c r="E31" s="667" t="s">
        <v>201</v>
      </c>
      <c r="F31" s="625"/>
      <c r="G31" s="625"/>
      <c r="H31" s="668"/>
      <c r="I31" s="624" t="s">
        <v>766</v>
      </c>
      <c r="J31" s="625"/>
      <c r="K31" s="625"/>
      <c r="L31" s="625"/>
      <c r="M31" s="625"/>
      <c r="N31" s="625"/>
      <c r="O31" s="625"/>
      <c r="P31" s="666"/>
      <c r="Q31" s="221">
        <v>9.6</v>
      </c>
      <c r="R31" s="464"/>
      <c r="S31" s="413"/>
      <c r="T31" s="244"/>
      <c r="U31" s="464"/>
      <c r="V31" s="260"/>
      <c r="W31" s="244"/>
      <c r="X31" s="464"/>
      <c r="Y31" s="260"/>
      <c r="Z31" s="244"/>
      <c r="AA31" s="497">
        <f t="shared" si="6"/>
        <v>0</v>
      </c>
      <c r="AB31" s="235">
        <f t="shared" si="7"/>
        <v>0</v>
      </c>
      <c r="AC31" s="445">
        <f t="shared" si="8"/>
        <v>0</v>
      </c>
      <c r="AD31" s="445">
        <f t="shared" si="8"/>
        <v>0</v>
      </c>
      <c r="AE31" s="445">
        <f t="shared" si="8"/>
        <v>0</v>
      </c>
      <c r="AF31" s="73"/>
    </row>
    <row r="32" spans="1:32" ht="15" customHeight="1" x14ac:dyDescent="0.25">
      <c r="A32" s="532" t="s">
        <v>19</v>
      </c>
      <c r="B32" s="533"/>
      <c r="C32" s="534"/>
      <c r="D32" s="73"/>
      <c r="E32" s="74"/>
      <c r="F32" s="74"/>
      <c r="G32" s="74"/>
      <c r="H32" s="74"/>
      <c r="I32" s="74"/>
      <c r="J32" s="74"/>
      <c r="K32" s="74"/>
      <c r="L32" s="74"/>
      <c r="M32" s="74"/>
      <c r="N32" s="74"/>
      <c r="O32" s="74"/>
      <c r="P32" s="74"/>
      <c r="Q32" s="99"/>
      <c r="R32" s="87"/>
      <c r="S32" s="251"/>
      <c r="T32" s="99"/>
      <c r="U32" s="87"/>
      <c r="V32" s="251"/>
      <c r="W32" s="99"/>
      <c r="X32" s="87"/>
      <c r="Y32" s="251"/>
      <c r="Z32" s="99"/>
      <c r="AA32" s="87"/>
      <c r="AB32" s="99"/>
      <c r="AF32" s="73"/>
    </row>
    <row r="33" spans="1:32" ht="15" customHeight="1" x14ac:dyDescent="0.25">
      <c r="A33" s="535"/>
      <c r="B33" s="536"/>
      <c r="C33" s="537"/>
      <c r="D33" s="73"/>
      <c r="E33" s="150" t="s">
        <v>215</v>
      </c>
      <c r="F33" s="150"/>
      <c r="G33" s="150"/>
      <c r="H33" s="150"/>
      <c r="I33" s="150"/>
      <c r="J33" s="150"/>
      <c r="K33" s="150"/>
      <c r="L33" s="150"/>
      <c r="M33" s="150"/>
      <c r="N33" s="150"/>
      <c r="O33" s="150"/>
      <c r="P33" s="150"/>
      <c r="Q33" s="336"/>
      <c r="R33" s="150"/>
      <c r="S33" s="337"/>
      <c r="T33" s="336"/>
      <c r="U33" s="150"/>
      <c r="V33" s="337"/>
      <c r="W33" s="336"/>
      <c r="X33" s="150"/>
      <c r="Y33" s="337"/>
      <c r="Z33" s="99"/>
      <c r="AA33" s="87"/>
      <c r="AB33" s="99"/>
      <c r="AF33" s="73"/>
    </row>
    <row r="34" spans="1:32" ht="15" customHeight="1" x14ac:dyDescent="0.25">
      <c r="A34" s="81"/>
      <c r="B34" s="81"/>
      <c r="C34" s="81"/>
      <c r="D34" s="73"/>
      <c r="E34" s="338"/>
      <c r="F34" s="338"/>
      <c r="G34" s="338"/>
      <c r="H34" s="338"/>
      <c r="I34" s="338"/>
      <c r="J34" s="338"/>
      <c r="K34" s="338"/>
      <c r="L34" s="338"/>
      <c r="M34" s="338"/>
      <c r="N34" s="338"/>
      <c r="O34" s="338"/>
      <c r="P34" s="338"/>
      <c r="Q34" s="338"/>
      <c r="R34" s="338"/>
      <c r="S34" s="339"/>
      <c r="T34" s="338"/>
      <c r="U34" s="338"/>
      <c r="V34" s="339"/>
      <c r="W34" s="338"/>
      <c r="X34" s="338"/>
      <c r="Y34" s="339"/>
      <c r="Z34" s="90"/>
      <c r="AA34" s="90"/>
      <c r="AB34" s="90"/>
      <c r="AF34" s="73"/>
    </row>
    <row r="35" spans="1:32" ht="15" customHeight="1" x14ac:dyDescent="0.25">
      <c r="A35" s="82"/>
      <c r="B35" s="82"/>
      <c r="C35" s="82"/>
      <c r="D35" s="73"/>
      <c r="E35" s="338" t="s">
        <v>250</v>
      </c>
      <c r="F35" s="338"/>
      <c r="G35" s="338"/>
      <c r="H35" s="338"/>
      <c r="I35" s="338"/>
      <c r="J35" s="338"/>
      <c r="K35" s="338"/>
      <c r="L35" s="338"/>
      <c r="M35" s="338"/>
      <c r="N35" s="338"/>
      <c r="O35" s="338"/>
      <c r="P35" s="338"/>
      <c r="Q35" s="338"/>
      <c r="R35" s="338"/>
      <c r="S35" s="339"/>
      <c r="T35" s="338"/>
      <c r="U35" s="338"/>
      <c r="V35" s="339"/>
      <c r="W35" s="338"/>
      <c r="X35" s="338"/>
      <c r="Y35" s="339"/>
      <c r="Z35" s="90"/>
      <c r="AA35" s="90"/>
      <c r="AB35" s="90"/>
      <c r="AF35" s="73"/>
    </row>
    <row r="36" spans="1:32" ht="15" customHeight="1" x14ac:dyDescent="0.25">
      <c r="A36" s="539" t="s">
        <v>24</v>
      </c>
      <c r="B36" s="539"/>
      <c r="C36" s="539"/>
      <c r="D36" s="73"/>
      <c r="E36" s="338" t="s">
        <v>842</v>
      </c>
      <c r="F36" s="338"/>
      <c r="G36" s="338"/>
      <c r="H36" s="338"/>
      <c r="I36" s="338"/>
      <c r="J36" s="338"/>
      <c r="K36" s="338"/>
      <c r="L36" s="338"/>
      <c r="M36" s="338"/>
      <c r="N36" s="338"/>
      <c r="O36" s="338"/>
      <c r="P36" s="338"/>
      <c r="Q36" s="338"/>
      <c r="R36" s="338"/>
      <c r="S36" s="339"/>
      <c r="T36" s="338"/>
      <c r="U36" s="338"/>
      <c r="V36" s="339"/>
      <c r="W36" s="338"/>
      <c r="X36" s="338"/>
      <c r="Y36" s="339"/>
      <c r="Z36" s="90"/>
      <c r="AA36" s="90"/>
      <c r="AB36" s="90"/>
      <c r="AF36" s="73"/>
    </row>
    <row r="37" spans="1:32" ht="15" customHeight="1" x14ac:dyDescent="0.25">
      <c r="A37" s="132" t="s">
        <v>98</v>
      </c>
      <c r="B37" s="76"/>
      <c r="C37" s="76"/>
      <c r="D37" s="73"/>
      <c r="E37" s="338" t="s">
        <v>251</v>
      </c>
      <c r="F37" s="338"/>
      <c r="G37" s="338"/>
      <c r="H37" s="338"/>
      <c r="I37" s="338"/>
      <c r="J37" s="338"/>
      <c r="K37" s="338"/>
      <c r="L37" s="338"/>
      <c r="M37" s="338"/>
      <c r="N37" s="338"/>
      <c r="O37" s="338"/>
      <c r="P37" s="338"/>
      <c r="Q37" s="338"/>
      <c r="R37" s="338"/>
      <c r="S37" s="339"/>
      <c r="T37" s="338"/>
      <c r="U37" s="338"/>
      <c r="V37" s="339"/>
      <c r="W37" s="338"/>
      <c r="X37" s="338"/>
      <c r="Y37" s="339"/>
      <c r="Z37" s="90"/>
      <c r="AA37" s="90"/>
      <c r="AB37" s="90"/>
      <c r="AC37" s="73"/>
      <c r="AD37" s="73"/>
      <c r="AE37" s="73"/>
      <c r="AF37" s="73"/>
    </row>
    <row r="38" spans="1:32" ht="15" customHeight="1" x14ac:dyDescent="0.25">
      <c r="A38" s="77" t="s">
        <v>26</v>
      </c>
      <c r="B38" s="76"/>
      <c r="C38" s="76"/>
      <c r="D38" s="73"/>
      <c r="E38" s="338"/>
      <c r="F38" s="338"/>
      <c r="G38" s="338"/>
      <c r="H38" s="338"/>
      <c r="I38" s="338"/>
      <c r="J38" s="338"/>
      <c r="K38" s="338"/>
      <c r="L38" s="338"/>
      <c r="M38" s="338"/>
      <c r="N38" s="338"/>
      <c r="O38" s="338"/>
      <c r="P38" s="338"/>
      <c r="Q38" s="338"/>
      <c r="R38" s="338"/>
      <c r="S38" s="339"/>
      <c r="T38" s="338"/>
      <c r="U38" s="338"/>
      <c r="V38" s="339"/>
      <c r="W38" s="338"/>
      <c r="X38" s="338"/>
      <c r="Y38" s="339"/>
      <c r="Z38" s="90"/>
      <c r="AA38" s="90"/>
      <c r="AB38" s="90"/>
      <c r="AC38" s="73"/>
      <c r="AD38" s="73"/>
      <c r="AE38" s="73"/>
      <c r="AF38" s="73"/>
    </row>
    <row r="39" spans="1:32" ht="15" customHeight="1" x14ac:dyDescent="0.25">
      <c r="A39" s="77" t="s">
        <v>27</v>
      </c>
      <c r="B39" s="76"/>
      <c r="C39" s="76"/>
      <c r="D39" s="73"/>
      <c r="E39" s="150" t="s">
        <v>216</v>
      </c>
      <c r="F39" s="338"/>
      <c r="G39" s="338"/>
      <c r="H39" s="338"/>
      <c r="I39" s="338"/>
      <c r="J39" s="338"/>
      <c r="K39" s="338"/>
      <c r="L39" s="338"/>
      <c r="M39" s="338"/>
      <c r="N39" s="338"/>
      <c r="O39" s="338"/>
      <c r="P39" s="338"/>
      <c r="Q39" s="338"/>
      <c r="R39" s="338"/>
      <c r="S39" s="339"/>
      <c r="T39" s="338"/>
      <c r="U39" s="338"/>
      <c r="V39" s="339"/>
      <c r="W39" s="338"/>
      <c r="X39" s="338"/>
      <c r="Y39" s="339"/>
      <c r="Z39" s="90"/>
      <c r="AA39" s="90"/>
      <c r="AB39" s="90"/>
      <c r="AC39" s="73"/>
      <c r="AD39" s="73"/>
      <c r="AE39" s="73"/>
      <c r="AF39" s="73"/>
    </row>
    <row r="40" spans="1:32" ht="15" customHeight="1" x14ac:dyDescent="0.25">
      <c r="A40" s="77" t="s">
        <v>28</v>
      </c>
      <c r="B40" s="76"/>
      <c r="C40" s="76"/>
      <c r="D40" s="73"/>
      <c r="E40" s="665" t="s">
        <v>217</v>
      </c>
      <c r="F40" s="665"/>
      <c r="G40" s="665"/>
      <c r="H40" s="665"/>
      <c r="I40" s="665"/>
      <c r="J40" s="665"/>
      <c r="K40" s="665"/>
      <c r="L40" s="665"/>
      <c r="M40" s="665"/>
      <c r="N40" s="665"/>
      <c r="O40" s="665"/>
      <c r="P40" s="665"/>
      <c r="Q40" s="665"/>
      <c r="R40" s="665"/>
      <c r="S40" s="665"/>
      <c r="T40" s="665"/>
      <c r="U40" s="665"/>
      <c r="V40" s="665"/>
      <c r="W40" s="665"/>
      <c r="X40" s="665"/>
      <c r="Y40" s="665"/>
      <c r="Z40" s="90"/>
      <c r="AA40" s="90"/>
      <c r="AB40" s="90"/>
      <c r="AC40" s="73"/>
      <c r="AD40" s="73"/>
      <c r="AE40" s="73"/>
      <c r="AF40" s="73"/>
    </row>
    <row r="41" spans="1:32" ht="15" customHeight="1" x14ac:dyDescent="0.25">
      <c r="A41" s="77" t="s">
        <v>29</v>
      </c>
      <c r="B41" s="76"/>
      <c r="C41" s="76"/>
      <c r="D41" s="73"/>
      <c r="E41" s="665"/>
      <c r="F41" s="665"/>
      <c r="G41" s="665"/>
      <c r="H41" s="665"/>
      <c r="I41" s="665"/>
      <c r="J41" s="665"/>
      <c r="K41" s="665"/>
      <c r="L41" s="665"/>
      <c r="M41" s="665"/>
      <c r="N41" s="665"/>
      <c r="O41" s="665"/>
      <c r="P41" s="665"/>
      <c r="Q41" s="665"/>
      <c r="R41" s="665"/>
      <c r="S41" s="665"/>
      <c r="T41" s="665"/>
      <c r="U41" s="665"/>
      <c r="V41" s="665"/>
      <c r="W41" s="665"/>
      <c r="X41" s="665"/>
      <c r="Y41" s="665"/>
      <c r="Z41" s="73"/>
      <c r="AA41" s="73"/>
      <c r="AB41" s="73"/>
      <c r="AC41" s="73"/>
      <c r="AD41" s="73"/>
      <c r="AE41" s="73"/>
      <c r="AF41" s="73"/>
    </row>
    <row r="42" spans="1:32" ht="15" customHeight="1" x14ac:dyDescent="0.25">
      <c r="A42" s="77" t="s">
        <v>30</v>
      </c>
      <c r="B42" s="76"/>
      <c r="C42" s="76"/>
      <c r="D42" s="73"/>
      <c r="E42" s="665"/>
      <c r="F42" s="665"/>
      <c r="G42" s="665"/>
      <c r="H42" s="665"/>
      <c r="I42" s="665"/>
      <c r="J42" s="665"/>
      <c r="K42" s="665"/>
      <c r="L42" s="665"/>
      <c r="M42" s="665"/>
      <c r="N42" s="665"/>
      <c r="O42" s="665"/>
      <c r="P42" s="665"/>
      <c r="Q42" s="665"/>
      <c r="R42" s="665"/>
      <c r="S42" s="665"/>
      <c r="T42" s="665"/>
      <c r="U42" s="665"/>
      <c r="V42" s="665"/>
      <c r="W42" s="665"/>
      <c r="X42" s="665"/>
      <c r="Y42" s="665"/>
      <c r="Z42" s="90"/>
      <c r="AA42" s="90"/>
      <c r="AB42" s="90"/>
      <c r="AC42" s="73"/>
      <c r="AD42" s="73"/>
      <c r="AE42" s="73"/>
      <c r="AF42" s="73"/>
    </row>
    <row r="43" spans="1:32" ht="15" customHeight="1" x14ac:dyDescent="0.25">
      <c r="A43" s="83"/>
      <c r="B43" s="76"/>
      <c r="C43" s="76"/>
      <c r="D43" s="73"/>
      <c r="E43" s="665"/>
      <c r="F43" s="665"/>
      <c r="G43" s="665"/>
      <c r="H43" s="665"/>
      <c r="I43" s="665"/>
      <c r="J43" s="665"/>
      <c r="K43" s="665"/>
      <c r="L43" s="665"/>
      <c r="M43" s="665"/>
      <c r="N43" s="665"/>
      <c r="O43" s="665"/>
      <c r="P43" s="665"/>
      <c r="Q43" s="665"/>
      <c r="R43" s="665"/>
      <c r="S43" s="665"/>
      <c r="T43" s="665"/>
      <c r="U43" s="665"/>
      <c r="V43" s="665"/>
      <c r="W43" s="665"/>
      <c r="X43" s="665"/>
      <c r="Y43" s="665"/>
      <c r="Z43" s="90"/>
      <c r="AA43" s="90"/>
      <c r="AB43" s="90"/>
      <c r="AC43" s="73"/>
      <c r="AD43" s="73"/>
      <c r="AE43" s="73"/>
      <c r="AF43" s="73"/>
    </row>
    <row r="44" spans="1:32" ht="15" customHeight="1" x14ac:dyDescent="0.25">
      <c r="A44" s="540" t="s">
        <v>830</v>
      </c>
      <c r="B44" s="540"/>
      <c r="C44" s="540"/>
      <c r="D44" s="73"/>
      <c r="E44" s="665"/>
      <c r="F44" s="665"/>
      <c r="G44" s="665"/>
      <c r="H44" s="665"/>
      <c r="I44" s="665"/>
      <c r="J44" s="665"/>
      <c r="K44" s="665"/>
      <c r="L44" s="665"/>
      <c r="M44" s="665"/>
      <c r="N44" s="665"/>
      <c r="O44" s="665"/>
      <c r="P44" s="665"/>
      <c r="Q44" s="665"/>
      <c r="R44" s="665"/>
      <c r="S44" s="665"/>
      <c r="T44" s="665"/>
      <c r="U44" s="665"/>
      <c r="V44" s="665"/>
      <c r="W44" s="665"/>
      <c r="X44" s="665"/>
      <c r="Y44" s="665"/>
      <c r="Z44" s="90"/>
      <c r="AA44" s="90"/>
      <c r="AB44" s="90"/>
      <c r="AC44" s="73"/>
      <c r="AD44" s="73"/>
      <c r="AE44" s="73"/>
      <c r="AF44" s="73"/>
    </row>
    <row r="45" spans="1:32" ht="15" customHeight="1" x14ac:dyDescent="0.25">
      <c r="A45" s="540"/>
      <c r="B45" s="540"/>
      <c r="C45" s="540"/>
      <c r="D45" s="73"/>
      <c r="E45" s="338" t="s">
        <v>262</v>
      </c>
      <c r="F45" s="338"/>
      <c r="G45" s="338"/>
      <c r="H45" s="338"/>
      <c r="I45" s="338"/>
      <c r="J45" s="338"/>
      <c r="K45" s="338"/>
      <c r="L45" s="338"/>
      <c r="M45" s="338"/>
      <c r="N45" s="338"/>
      <c r="O45" s="338"/>
      <c r="P45" s="338"/>
      <c r="Q45" s="338"/>
      <c r="R45" s="338"/>
      <c r="S45" s="339"/>
      <c r="T45" s="338"/>
      <c r="U45" s="338"/>
      <c r="V45" s="339"/>
      <c r="W45" s="338"/>
      <c r="X45" s="338"/>
      <c r="Y45" s="339"/>
      <c r="Z45" s="90"/>
      <c r="AA45" s="90"/>
      <c r="AB45" s="90"/>
      <c r="AC45" s="73"/>
      <c r="AD45" s="73"/>
      <c r="AE45" s="73"/>
      <c r="AF45" s="73"/>
    </row>
    <row r="46" spans="1:32" ht="15" customHeight="1" x14ac:dyDescent="0.25">
      <c r="A46" s="538" t="s">
        <v>31</v>
      </c>
      <c r="B46" s="538"/>
      <c r="C46" s="538"/>
      <c r="D46" s="73"/>
      <c r="E46" s="338" t="s">
        <v>218</v>
      </c>
      <c r="F46" s="338"/>
      <c r="G46" s="338"/>
      <c r="H46" s="338"/>
      <c r="I46" s="338"/>
      <c r="J46" s="338"/>
      <c r="K46" s="338"/>
      <c r="L46" s="338"/>
      <c r="M46" s="338"/>
      <c r="N46" s="338"/>
      <c r="O46" s="338"/>
      <c r="P46" s="338"/>
      <c r="Q46" s="338"/>
      <c r="R46" s="338"/>
      <c r="S46" s="339"/>
      <c r="T46" s="338"/>
      <c r="U46" s="338"/>
      <c r="V46" s="339"/>
      <c r="W46" s="338"/>
      <c r="X46" s="338"/>
      <c r="Y46" s="339"/>
      <c r="Z46" s="90"/>
      <c r="AA46" s="90"/>
      <c r="AB46" s="90"/>
      <c r="AC46" s="73"/>
      <c r="AD46" s="73"/>
      <c r="AE46" s="73"/>
      <c r="AF46" s="73"/>
    </row>
    <row r="47" spans="1:32" ht="15" customHeight="1" x14ac:dyDescent="0.25">
      <c r="A47" s="538"/>
      <c r="B47" s="538"/>
      <c r="C47" s="538"/>
      <c r="D47" s="73"/>
      <c r="E47" s="73"/>
      <c r="F47" s="100"/>
      <c r="G47" s="100"/>
      <c r="H47" s="100"/>
      <c r="I47" s="100"/>
      <c r="J47" s="100"/>
      <c r="K47" s="100"/>
      <c r="L47" s="100"/>
      <c r="M47" s="100"/>
      <c r="N47" s="100"/>
      <c r="O47" s="100"/>
      <c r="P47" s="100"/>
      <c r="Q47" s="100"/>
      <c r="R47" s="100"/>
      <c r="S47" s="254"/>
      <c r="T47" s="100"/>
      <c r="U47" s="100"/>
      <c r="V47" s="254"/>
      <c r="W47" s="100"/>
      <c r="X47" s="100"/>
      <c r="Y47" s="254"/>
      <c r="Z47" s="100"/>
      <c r="AA47" s="100"/>
      <c r="AB47" s="100"/>
      <c r="AC47" s="73"/>
      <c r="AD47" s="73"/>
      <c r="AE47" s="73"/>
      <c r="AF47" s="73"/>
    </row>
    <row r="48" spans="1:32" ht="15" customHeight="1" x14ac:dyDescent="0.25">
      <c r="A48" s="82"/>
      <c r="B48" s="82"/>
      <c r="C48" s="82"/>
      <c r="D48" s="73"/>
      <c r="E48" s="73"/>
      <c r="F48" s="90"/>
      <c r="G48" s="90"/>
      <c r="H48" s="90"/>
      <c r="I48" s="90"/>
      <c r="J48" s="90"/>
      <c r="K48" s="90"/>
      <c r="L48" s="90"/>
      <c r="M48" s="90"/>
      <c r="N48" s="90"/>
      <c r="O48" s="90"/>
      <c r="P48" s="90"/>
      <c r="Q48" s="90"/>
      <c r="R48" s="90"/>
      <c r="S48" s="255"/>
      <c r="T48" s="90"/>
      <c r="U48" s="90"/>
      <c r="V48" s="255"/>
      <c r="W48" s="90"/>
      <c r="X48" s="90"/>
      <c r="Y48" s="255"/>
      <c r="Z48" s="90"/>
      <c r="AA48" s="90"/>
      <c r="AB48" s="90"/>
      <c r="AC48" s="73"/>
      <c r="AD48" s="73"/>
      <c r="AE48" s="73"/>
      <c r="AF48" s="73"/>
    </row>
    <row r="49" spans="1:32" ht="15" customHeight="1" x14ac:dyDescent="0.25">
      <c r="A49" s="82"/>
      <c r="B49" s="82"/>
      <c r="C49" s="82"/>
      <c r="D49" s="73"/>
      <c r="E49" s="73"/>
      <c r="F49" s="90"/>
      <c r="G49" s="90"/>
      <c r="H49" s="90"/>
      <c r="I49" s="90"/>
      <c r="J49" s="90"/>
      <c r="K49" s="90"/>
      <c r="L49" s="90"/>
      <c r="M49" s="90"/>
      <c r="N49" s="90"/>
      <c r="O49" s="90"/>
      <c r="P49" s="90"/>
      <c r="Q49" s="90"/>
      <c r="R49" s="90"/>
      <c r="S49" s="255"/>
      <c r="T49" s="90"/>
      <c r="U49" s="90"/>
      <c r="V49" s="255"/>
      <c r="W49" s="90"/>
      <c r="X49" s="90"/>
      <c r="Y49" s="255"/>
      <c r="Z49" s="90"/>
      <c r="AA49" s="90"/>
      <c r="AB49" s="90"/>
      <c r="AC49" s="73"/>
      <c r="AD49" s="73"/>
      <c r="AE49" s="73"/>
      <c r="AF49" s="73"/>
    </row>
    <row r="50" spans="1:32" ht="15" customHeight="1" x14ac:dyDescent="0.25">
      <c r="A50" s="82"/>
      <c r="B50" s="82"/>
      <c r="C50" s="82"/>
      <c r="D50" s="73"/>
      <c r="E50" s="73"/>
      <c r="F50" s="73"/>
      <c r="G50" s="73"/>
      <c r="H50" s="73"/>
      <c r="I50" s="73"/>
      <c r="J50" s="73"/>
      <c r="K50" s="73"/>
      <c r="L50" s="73"/>
      <c r="M50" s="73"/>
      <c r="N50" s="73"/>
      <c r="O50" s="73"/>
      <c r="P50" s="73"/>
      <c r="Q50" s="73"/>
      <c r="R50" s="73"/>
      <c r="S50" s="247"/>
      <c r="T50" s="73"/>
      <c r="U50" s="73"/>
      <c r="V50" s="247"/>
      <c r="W50" s="73"/>
      <c r="X50" s="73"/>
      <c r="Y50" s="247"/>
      <c r="Z50" s="73"/>
      <c r="AA50" s="73"/>
      <c r="AB50" s="73"/>
      <c r="AC50" s="73"/>
      <c r="AD50" s="73"/>
      <c r="AE50" s="73"/>
      <c r="AF50" s="73"/>
    </row>
    <row r="51" spans="1:32" ht="15" customHeight="1" x14ac:dyDescent="0.25">
      <c r="A51" s="82"/>
      <c r="B51" s="82"/>
      <c r="C51" s="82"/>
      <c r="D51" s="73"/>
      <c r="E51" s="73"/>
      <c r="F51" s="73"/>
      <c r="G51" s="73"/>
      <c r="H51" s="73"/>
      <c r="I51" s="73"/>
      <c r="J51" s="73"/>
      <c r="K51" s="73"/>
      <c r="L51" s="73"/>
      <c r="M51" s="73"/>
      <c r="N51" s="73"/>
      <c r="O51" s="73"/>
      <c r="P51" s="73"/>
      <c r="Q51" s="73"/>
      <c r="R51" s="73"/>
      <c r="S51" s="247"/>
      <c r="T51" s="73"/>
      <c r="U51" s="73"/>
      <c r="V51" s="247"/>
      <c r="W51" s="73"/>
      <c r="X51" s="73"/>
      <c r="Y51" s="247"/>
      <c r="Z51" s="73"/>
      <c r="AA51" s="73"/>
      <c r="AB51" s="73"/>
      <c r="AC51" s="73"/>
      <c r="AD51" s="73"/>
      <c r="AE51" s="73"/>
      <c r="AF51" s="73"/>
    </row>
    <row r="52" spans="1:32" ht="15" customHeight="1" x14ac:dyDescent="0.25">
      <c r="D52" s="73"/>
      <c r="E52" s="73"/>
      <c r="F52" s="73"/>
      <c r="G52" s="73"/>
      <c r="H52" s="73"/>
      <c r="I52" s="73"/>
      <c r="J52" s="73"/>
      <c r="K52" s="73"/>
      <c r="L52" s="73"/>
      <c r="M52" s="73"/>
      <c r="N52" s="73"/>
      <c r="O52" s="73"/>
      <c r="P52" s="73"/>
      <c r="Q52" s="73"/>
      <c r="R52" s="73"/>
      <c r="S52" s="247"/>
      <c r="T52" s="73"/>
      <c r="U52" s="73"/>
      <c r="V52" s="247"/>
      <c r="W52" s="73"/>
      <c r="X52" s="73"/>
      <c r="Y52" s="247"/>
      <c r="Z52" s="73"/>
      <c r="AA52" s="73"/>
      <c r="AB52" s="73"/>
      <c r="AC52" s="73"/>
      <c r="AD52" s="73"/>
      <c r="AE52" s="73"/>
      <c r="AF52" s="73"/>
    </row>
    <row r="53" spans="1:32" ht="15" customHeight="1" x14ac:dyDescent="0.25">
      <c r="D53" s="73"/>
      <c r="E53" s="73"/>
      <c r="F53" s="73"/>
      <c r="G53" s="73"/>
      <c r="H53" s="73"/>
      <c r="I53" s="73"/>
      <c r="J53" s="73"/>
      <c r="K53" s="73"/>
      <c r="L53" s="73"/>
      <c r="M53" s="73"/>
      <c r="N53" s="73"/>
      <c r="O53" s="73"/>
      <c r="P53" s="73"/>
      <c r="Q53" s="73"/>
      <c r="R53" s="73"/>
      <c r="S53" s="247"/>
      <c r="T53" s="73"/>
      <c r="U53" s="73"/>
      <c r="V53" s="247"/>
      <c r="W53" s="73"/>
      <c r="X53" s="73"/>
      <c r="Y53" s="247"/>
      <c r="Z53" s="73"/>
      <c r="AA53" s="73"/>
      <c r="AB53" s="73"/>
      <c r="AC53" s="73"/>
      <c r="AD53" s="73"/>
      <c r="AE53" s="73"/>
      <c r="AF53" s="73"/>
    </row>
    <row r="54" spans="1:32" ht="15" customHeight="1" x14ac:dyDescent="0.25">
      <c r="D54" s="73"/>
      <c r="E54" s="73"/>
      <c r="F54" s="73"/>
      <c r="G54" s="73"/>
      <c r="H54" s="73"/>
      <c r="I54" s="73"/>
      <c r="J54" s="73"/>
      <c r="K54" s="73"/>
      <c r="L54" s="73"/>
      <c r="M54" s="73"/>
      <c r="N54" s="73"/>
      <c r="O54" s="73"/>
      <c r="P54" s="73"/>
      <c r="Q54" s="73"/>
      <c r="R54" s="73"/>
      <c r="S54" s="247"/>
      <c r="T54" s="73"/>
      <c r="U54" s="73"/>
      <c r="V54" s="247"/>
      <c r="W54" s="73"/>
      <c r="X54" s="73"/>
      <c r="Y54" s="247"/>
      <c r="Z54" s="73"/>
      <c r="AA54" s="73"/>
      <c r="AB54" s="73"/>
      <c r="AC54" s="73"/>
      <c r="AD54" s="73"/>
      <c r="AE54" s="73"/>
      <c r="AF54" s="73"/>
    </row>
    <row r="55" spans="1:32" ht="15" customHeight="1" x14ac:dyDescent="0.25">
      <c r="D55" s="73"/>
      <c r="E55" s="73"/>
      <c r="F55" s="73"/>
      <c r="G55" s="73"/>
      <c r="H55" s="73"/>
      <c r="I55" s="73"/>
      <c r="J55" s="73"/>
      <c r="K55" s="73"/>
      <c r="L55" s="73"/>
      <c r="M55" s="73"/>
      <c r="N55" s="73"/>
      <c r="O55" s="73"/>
      <c r="P55" s="73"/>
      <c r="Q55" s="73"/>
      <c r="R55" s="73"/>
      <c r="S55" s="247"/>
      <c r="T55" s="73"/>
      <c r="U55" s="73"/>
      <c r="V55" s="247"/>
      <c r="W55" s="73"/>
      <c r="X55" s="73"/>
      <c r="Y55" s="247"/>
      <c r="Z55" s="73"/>
      <c r="AA55" s="73"/>
      <c r="AB55" s="73"/>
      <c r="AC55" s="73"/>
      <c r="AD55" s="73"/>
      <c r="AE55" s="73"/>
      <c r="AF55" s="73"/>
    </row>
    <row r="56" spans="1:32" ht="15" customHeight="1" x14ac:dyDescent="0.25">
      <c r="D56" s="73"/>
      <c r="E56" s="73"/>
      <c r="F56" s="73"/>
      <c r="G56" s="73"/>
      <c r="H56" s="73"/>
      <c r="I56" s="73"/>
      <c r="J56" s="73"/>
      <c r="K56" s="73"/>
      <c r="L56" s="73"/>
      <c r="M56" s="73"/>
      <c r="N56" s="73"/>
      <c r="O56" s="73"/>
      <c r="P56" s="73"/>
      <c r="Q56" s="73"/>
      <c r="R56" s="73"/>
      <c r="S56" s="247"/>
      <c r="T56" s="73"/>
      <c r="U56" s="73"/>
      <c r="V56" s="247"/>
      <c r="W56" s="73"/>
      <c r="X56" s="73"/>
      <c r="Y56" s="247"/>
      <c r="Z56" s="73"/>
      <c r="AA56" s="73"/>
      <c r="AB56" s="73"/>
      <c r="AC56" s="73"/>
      <c r="AD56" s="73"/>
      <c r="AE56" s="73"/>
      <c r="AF56" s="73"/>
    </row>
    <row r="57" spans="1:32" ht="15" customHeight="1" x14ac:dyDescent="0.25">
      <c r="D57" s="73"/>
      <c r="E57" s="73"/>
      <c r="F57" s="73"/>
      <c r="G57" s="73"/>
      <c r="H57" s="73"/>
      <c r="I57" s="73"/>
      <c r="J57" s="73"/>
      <c r="K57" s="73"/>
      <c r="L57" s="73"/>
      <c r="M57" s="73"/>
      <c r="N57" s="73"/>
      <c r="O57" s="73"/>
      <c r="P57" s="73"/>
      <c r="Q57" s="73"/>
      <c r="R57" s="73"/>
      <c r="S57" s="247"/>
      <c r="T57" s="73"/>
      <c r="U57" s="73"/>
      <c r="V57" s="247"/>
      <c r="W57" s="73"/>
      <c r="X57" s="73"/>
      <c r="Y57" s="247"/>
      <c r="Z57" s="73"/>
      <c r="AA57" s="73"/>
      <c r="AB57" s="73"/>
      <c r="AC57" s="73"/>
      <c r="AD57" s="73"/>
      <c r="AE57" s="73"/>
      <c r="AF57" s="73"/>
    </row>
    <row r="58" spans="1:32" ht="15" customHeight="1" x14ac:dyDescent="0.25">
      <c r="D58" s="73"/>
      <c r="E58" s="73"/>
      <c r="F58" s="73"/>
      <c r="G58" s="73"/>
      <c r="H58" s="73"/>
      <c r="I58" s="73"/>
      <c r="J58" s="73"/>
      <c r="K58" s="73"/>
      <c r="L58" s="73"/>
      <c r="M58" s="73"/>
      <c r="N58" s="73"/>
      <c r="O58" s="73"/>
      <c r="P58" s="73"/>
      <c r="Q58" s="73"/>
      <c r="R58" s="73"/>
      <c r="S58" s="247"/>
      <c r="T58" s="73"/>
      <c r="U58" s="73"/>
      <c r="V58" s="247"/>
      <c r="W58" s="73"/>
      <c r="X58" s="73"/>
      <c r="Y58" s="247"/>
      <c r="Z58" s="73"/>
      <c r="AA58" s="73"/>
      <c r="AB58" s="73"/>
      <c r="AC58" s="73"/>
      <c r="AD58" s="73"/>
      <c r="AE58" s="73"/>
      <c r="AF58" s="73"/>
    </row>
    <row r="59" spans="1:32" ht="15" customHeight="1" x14ac:dyDescent="0.25">
      <c r="D59" s="73"/>
      <c r="E59" s="73"/>
      <c r="F59" s="73"/>
      <c r="G59" s="73"/>
      <c r="H59" s="73"/>
      <c r="I59" s="73"/>
      <c r="J59" s="73"/>
      <c r="K59" s="73"/>
      <c r="L59" s="73"/>
      <c r="M59" s="73"/>
      <c r="N59" s="73"/>
      <c r="O59" s="73"/>
      <c r="P59" s="73"/>
      <c r="Q59" s="73"/>
      <c r="R59" s="73"/>
      <c r="S59" s="247"/>
      <c r="T59" s="73"/>
      <c r="U59" s="73"/>
      <c r="V59" s="247"/>
      <c r="W59" s="73"/>
      <c r="X59" s="73"/>
      <c r="Y59" s="247"/>
      <c r="Z59" s="73"/>
      <c r="AA59" s="73"/>
      <c r="AB59" s="73"/>
      <c r="AC59" s="73"/>
      <c r="AD59" s="73"/>
      <c r="AE59" s="73"/>
      <c r="AF59" s="73"/>
    </row>
    <row r="60" spans="1:32" ht="15" customHeight="1" x14ac:dyDescent="0.25">
      <c r="D60" s="73"/>
      <c r="E60" s="73"/>
      <c r="F60" s="73"/>
      <c r="G60" s="73"/>
      <c r="H60" s="73"/>
      <c r="I60" s="73"/>
      <c r="J60" s="73"/>
      <c r="K60" s="73"/>
      <c r="L60" s="73"/>
      <c r="M60" s="73"/>
      <c r="N60" s="73"/>
      <c r="O60" s="73"/>
      <c r="P60" s="73"/>
      <c r="Q60" s="73"/>
      <c r="R60" s="73"/>
      <c r="S60" s="247"/>
      <c r="T60" s="73"/>
      <c r="U60" s="73"/>
      <c r="V60" s="247"/>
      <c r="W60" s="73"/>
      <c r="X60" s="73"/>
      <c r="Y60" s="247"/>
      <c r="Z60" s="73"/>
      <c r="AA60" s="73"/>
      <c r="AB60" s="73"/>
      <c r="AC60" s="73"/>
      <c r="AD60" s="73"/>
      <c r="AE60" s="73"/>
      <c r="AF60" s="73"/>
    </row>
    <row r="61" spans="1:32" ht="15" customHeight="1" x14ac:dyDescent="0.25">
      <c r="D61" s="73"/>
      <c r="E61" s="73"/>
      <c r="F61" s="73"/>
      <c r="G61" s="73"/>
      <c r="H61" s="73"/>
      <c r="I61" s="73"/>
      <c r="J61" s="73"/>
      <c r="K61" s="73"/>
      <c r="L61" s="73"/>
      <c r="M61" s="73"/>
      <c r="N61" s="73"/>
      <c r="O61" s="73"/>
      <c r="P61" s="73"/>
      <c r="Q61" s="73"/>
      <c r="R61" s="73"/>
      <c r="S61" s="247"/>
      <c r="T61" s="73"/>
      <c r="U61" s="73"/>
      <c r="V61" s="247"/>
      <c r="W61" s="73"/>
      <c r="X61" s="73"/>
      <c r="Y61" s="247"/>
      <c r="Z61" s="73"/>
      <c r="AA61" s="73"/>
      <c r="AB61" s="73"/>
      <c r="AC61" s="73"/>
      <c r="AD61" s="73"/>
      <c r="AE61" s="73"/>
      <c r="AF61" s="73"/>
    </row>
    <row r="62" spans="1:32" ht="15" customHeight="1" x14ac:dyDescent="0.25">
      <c r="D62" s="73"/>
      <c r="E62" s="73"/>
      <c r="F62" s="73"/>
      <c r="G62" s="73"/>
      <c r="H62" s="73"/>
      <c r="I62" s="73"/>
      <c r="J62" s="73"/>
      <c r="K62" s="73"/>
      <c r="L62" s="73"/>
      <c r="M62" s="73"/>
      <c r="N62" s="73"/>
      <c r="O62" s="73"/>
      <c r="P62" s="73"/>
      <c r="Q62" s="73"/>
      <c r="R62" s="73"/>
      <c r="S62" s="247"/>
      <c r="T62" s="73"/>
      <c r="U62" s="73"/>
      <c r="V62" s="247"/>
      <c r="W62" s="73"/>
      <c r="X62" s="73"/>
      <c r="Y62" s="247"/>
      <c r="Z62" s="73"/>
      <c r="AA62" s="73"/>
      <c r="AB62" s="73"/>
      <c r="AC62" s="73"/>
      <c r="AD62" s="73"/>
      <c r="AE62" s="73"/>
      <c r="AF62" s="73"/>
    </row>
    <row r="63" spans="1:32" ht="15" customHeight="1" x14ac:dyDescent="0.25">
      <c r="D63" s="73"/>
      <c r="E63" s="73"/>
      <c r="F63" s="73"/>
      <c r="G63" s="73"/>
      <c r="H63" s="73"/>
      <c r="I63" s="73"/>
      <c r="J63" s="73"/>
      <c r="K63" s="73"/>
      <c r="L63" s="73"/>
      <c r="M63" s="73"/>
      <c r="N63" s="73"/>
      <c r="O63" s="73"/>
      <c r="P63" s="73"/>
      <c r="Q63" s="73"/>
      <c r="R63" s="73"/>
      <c r="S63" s="247"/>
      <c r="T63" s="73"/>
      <c r="U63" s="73"/>
      <c r="V63" s="247"/>
      <c r="W63" s="73"/>
      <c r="X63" s="73"/>
      <c r="Y63" s="247"/>
      <c r="Z63" s="73"/>
      <c r="AA63" s="73"/>
      <c r="AB63" s="73"/>
      <c r="AC63" s="73"/>
      <c r="AD63" s="73"/>
      <c r="AE63" s="73"/>
      <c r="AF63" s="73"/>
    </row>
    <row r="64" spans="1:32" ht="15" customHeight="1" x14ac:dyDescent="0.25">
      <c r="D64" s="73"/>
      <c r="E64" s="73"/>
      <c r="F64" s="73"/>
      <c r="G64" s="73"/>
      <c r="H64" s="73"/>
      <c r="I64" s="73"/>
      <c r="J64" s="73"/>
      <c r="K64" s="73"/>
      <c r="L64" s="73"/>
      <c r="M64" s="73"/>
      <c r="N64" s="73"/>
      <c r="O64" s="73"/>
      <c r="P64" s="73"/>
      <c r="Q64" s="73"/>
      <c r="R64" s="73"/>
      <c r="S64" s="247"/>
      <c r="T64" s="73"/>
      <c r="U64" s="73"/>
      <c r="V64" s="247"/>
      <c r="W64" s="73"/>
      <c r="X64" s="73"/>
      <c r="Y64" s="247"/>
      <c r="Z64" s="73"/>
      <c r="AA64" s="73"/>
      <c r="AB64" s="73"/>
      <c r="AC64" s="73"/>
      <c r="AD64" s="73"/>
      <c r="AE64" s="73"/>
      <c r="AF64" s="73"/>
    </row>
    <row r="65" spans="4:32" ht="15" customHeight="1" x14ac:dyDescent="0.25">
      <c r="D65" s="73"/>
      <c r="E65" s="73"/>
      <c r="F65" s="73"/>
      <c r="G65" s="73"/>
      <c r="H65" s="73"/>
      <c r="I65" s="73"/>
      <c r="J65" s="73"/>
      <c r="K65" s="73"/>
      <c r="L65" s="73"/>
      <c r="M65" s="73"/>
      <c r="N65" s="73"/>
      <c r="O65" s="73"/>
      <c r="P65" s="73"/>
      <c r="Q65" s="73"/>
      <c r="R65" s="73"/>
      <c r="S65" s="247"/>
      <c r="T65" s="73"/>
      <c r="U65" s="73"/>
      <c r="V65" s="247"/>
      <c r="W65" s="73"/>
      <c r="X65" s="73"/>
      <c r="Y65" s="247"/>
      <c r="Z65" s="73"/>
      <c r="AA65" s="73"/>
      <c r="AB65" s="73"/>
      <c r="AC65" s="73"/>
      <c r="AD65" s="73"/>
      <c r="AE65" s="73"/>
      <c r="AF65" s="73"/>
    </row>
    <row r="66" spans="4:32" ht="15" customHeight="1" x14ac:dyDescent="0.25">
      <c r="D66" s="73"/>
      <c r="E66" s="73"/>
      <c r="F66" s="73"/>
      <c r="G66" s="73"/>
      <c r="H66" s="73"/>
      <c r="I66" s="73"/>
      <c r="J66" s="73"/>
      <c r="K66" s="73"/>
      <c r="L66" s="73"/>
      <c r="M66" s="73"/>
      <c r="N66" s="73"/>
      <c r="O66" s="73"/>
      <c r="P66" s="73"/>
      <c r="Q66" s="73"/>
      <c r="R66" s="73"/>
      <c r="S66" s="247"/>
      <c r="T66" s="73"/>
      <c r="U66" s="73"/>
      <c r="V66" s="247"/>
      <c r="W66" s="73"/>
      <c r="X66" s="73"/>
      <c r="Y66" s="247"/>
      <c r="Z66" s="73"/>
      <c r="AA66" s="73"/>
      <c r="AB66" s="73"/>
      <c r="AC66" s="73"/>
      <c r="AD66" s="73"/>
      <c r="AE66" s="73"/>
      <c r="AF66" s="73"/>
    </row>
    <row r="67" spans="4:32" ht="15" customHeight="1" x14ac:dyDescent="0.25">
      <c r="D67" s="73"/>
      <c r="E67" s="73"/>
      <c r="F67" s="73"/>
      <c r="G67" s="73"/>
      <c r="H67" s="73"/>
      <c r="I67" s="73"/>
      <c r="J67" s="73"/>
      <c r="K67" s="73"/>
      <c r="L67" s="73"/>
      <c r="M67" s="73"/>
      <c r="N67" s="73"/>
      <c r="O67" s="73"/>
      <c r="P67" s="73"/>
      <c r="Q67" s="73"/>
      <c r="R67" s="73"/>
      <c r="S67" s="247"/>
      <c r="T67" s="73"/>
      <c r="U67" s="73"/>
      <c r="V67" s="247"/>
      <c r="W67" s="73"/>
      <c r="X67" s="73"/>
      <c r="Y67" s="247"/>
      <c r="Z67" s="73"/>
      <c r="AA67" s="73"/>
      <c r="AB67" s="73"/>
      <c r="AC67" s="73"/>
      <c r="AD67" s="73"/>
      <c r="AE67" s="73"/>
      <c r="AF67" s="73"/>
    </row>
    <row r="68" spans="4:32" ht="15" customHeight="1" x14ac:dyDescent="0.25">
      <c r="D68" s="73"/>
      <c r="E68" s="73"/>
      <c r="F68" s="73"/>
      <c r="G68" s="73"/>
      <c r="H68" s="73"/>
      <c r="I68" s="73"/>
      <c r="J68" s="73"/>
      <c r="K68" s="73"/>
      <c r="L68" s="73"/>
      <c r="M68" s="73"/>
      <c r="N68" s="73"/>
      <c r="O68" s="73"/>
      <c r="P68" s="73"/>
      <c r="Q68" s="73"/>
      <c r="R68" s="73"/>
      <c r="S68" s="247"/>
      <c r="T68" s="73"/>
      <c r="U68" s="73"/>
      <c r="V68" s="247"/>
      <c r="W68" s="73"/>
      <c r="X68" s="73"/>
      <c r="Y68" s="247"/>
      <c r="Z68" s="73"/>
      <c r="AA68" s="73"/>
      <c r="AB68" s="73"/>
      <c r="AC68" s="73"/>
      <c r="AD68" s="73"/>
      <c r="AE68" s="73"/>
      <c r="AF68" s="73"/>
    </row>
    <row r="69" spans="4:32" ht="15" customHeight="1" x14ac:dyDescent="0.25">
      <c r="D69" s="73"/>
      <c r="E69" s="73"/>
      <c r="F69" s="73"/>
      <c r="G69" s="73"/>
      <c r="H69" s="73"/>
      <c r="I69" s="73"/>
      <c r="J69" s="73"/>
      <c r="K69" s="73"/>
      <c r="L69" s="73"/>
      <c r="M69" s="73"/>
      <c r="N69" s="73"/>
      <c r="O69" s="73"/>
      <c r="P69" s="73"/>
      <c r="Q69" s="73"/>
      <c r="R69" s="73"/>
      <c r="S69" s="247"/>
      <c r="T69" s="73"/>
      <c r="U69" s="73"/>
      <c r="V69" s="247"/>
      <c r="W69" s="73"/>
      <c r="X69" s="73"/>
      <c r="Y69" s="247"/>
      <c r="Z69" s="73"/>
      <c r="AA69" s="73"/>
      <c r="AB69" s="73"/>
      <c r="AC69" s="73"/>
      <c r="AD69" s="73"/>
      <c r="AE69" s="73"/>
      <c r="AF69" s="73"/>
    </row>
    <row r="70" spans="4:32" ht="15" customHeight="1" x14ac:dyDescent="0.25">
      <c r="D70" s="73"/>
      <c r="E70" s="73"/>
      <c r="F70" s="73"/>
      <c r="G70" s="73"/>
      <c r="H70" s="73"/>
      <c r="I70" s="73"/>
      <c r="J70" s="73"/>
      <c r="K70" s="73"/>
      <c r="L70" s="73"/>
      <c r="M70" s="73"/>
      <c r="N70" s="73"/>
      <c r="O70" s="73"/>
      <c r="P70" s="73"/>
      <c r="Q70" s="73"/>
      <c r="R70" s="73"/>
      <c r="S70" s="247"/>
      <c r="T70" s="73"/>
      <c r="U70" s="73"/>
      <c r="V70" s="247"/>
      <c r="W70" s="73"/>
      <c r="X70" s="73"/>
      <c r="Y70" s="247"/>
      <c r="Z70" s="73"/>
      <c r="AA70" s="73"/>
      <c r="AB70" s="73"/>
      <c r="AC70" s="73"/>
      <c r="AD70" s="73"/>
      <c r="AE70" s="73"/>
      <c r="AF70" s="73"/>
    </row>
    <row r="71" spans="4:32" ht="15" customHeight="1" x14ac:dyDescent="0.25">
      <c r="D71" s="73"/>
      <c r="E71" s="73"/>
      <c r="F71" s="73"/>
      <c r="G71" s="73"/>
      <c r="H71" s="73"/>
      <c r="I71" s="73"/>
      <c r="J71" s="73"/>
      <c r="K71" s="73"/>
      <c r="L71" s="73"/>
      <c r="M71" s="73"/>
      <c r="N71" s="73"/>
      <c r="O71" s="73"/>
      <c r="P71" s="73"/>
      <c r="Q71" s="73"/>
      <c r="R71" s="73"/>
      <c r="S71" s="247"/>
      <c r="T71" s="73"/>
      <c r="U71" s="73"/>
      <c r="V71" s="247"/>
      <c r="W71" s="73"/>
      <c r="X71" s="73"/>
      <c r="Y71" s="247"/>
      <c r="Z71" s="73"/>
      <c r="AA71" s="73"/>
      <c r="AB71" s="73"/>
      <c r="AC71" s="73"/>
      <c r="AD71" s="73"/>
      <c r="AE71" s="73"/>
      <c r="AF71" s="73"/>
    </row>
    <row r="72" spans="4:32" ht="15" customHeight="1" x14ac:dyDescent="0.25">
      <c r="D72" s="73"/>
      <c r="E72" s="73"/>
      <c r="F72" s="73"/>
      <c r="G72" s="73"/>
      <c r="H72" s="73"/>
      <c r="I72" s="73"/>
      <c r="J72" s="73"/>
      <c r="K72" s="73"/>
      <c r="L72" s="73"/>
      <c r="M72" s="73"/>
      <c r="N72" s="73"/>
      <c r="O72" s="73"/>
      <c r="P72" s="73"/>
      <c r="Q72" s="73"/>
      <c r="R72" s="73"/>
      <c r="S72" s="247"/>
      <c r="T72" s="73"/>
      <c r="U72" s="73"/>
      <c r="V72" s="247"/>
      <c r="W72" s="73"/>
      <c r="X72" s="73"/>
      <c r="Y72" s="247"/>
      <c r="Z72" s="73"/>
      <c r="AA72" s="73"/>
      <c r="AB72" s="73"/>
      <c r="AC72" s="73"/>
      <c r="AD72" s="73"/>
      <c r="AE72" s="73"/>
      <c r="AF72" s="73"/>
    </row>
    <row r="73" spans="4:32" ht="15" customHeight="1" x14ac:dyDescent="0.25">
      <c r="D73" s="73"/>
      <c r="E73" s="73"/>
      <c r="F73" s="73"/>
      <c r="G73" s="73"/>
      <c r="H73" s="73"/>
      <c r="I73" s="73"/>
      <c r="J73" s="73"/>
      <c r="K73" s="73"/>
      <c r="L73" s="73"/>
      <c r="M73" s="73"/>
      <c r="N73" s="73"/>
      <c r="O73" s="73"/>
      <c r="P73" s="73"/>
      <c r="Q73" s="73"/>
      <c r="R73" s="73"/>
      <c r="S73" s="247"/>
      <c r="T73" s="73"/>
      <c r="U73" s="73"/>
      <c r="V73" s="247"/>
      <c r="W73" s="73"/>
      <c r="X73" s="73"/>
      <c r="Y73" s="247"/>
      <c r="Z73" s="73"/>
      <c r="AA73" s="73"/>
      <c r="AB73" s="73"/>
      <c r="AC73" s="73"/>
      <c r="AD73" s="73"/>
      <c r="AE73" s="73"/>
      <c r="AF73" s="73"/>
    </row>
    <row r="74" spans="4:32" ht="15" customHeight="1" x14ac:dyDescent="0.25">
      <c r="D74" s="73"/>
      <c r="E74" s="97"/>
      <c r="F74" s="73"/>
      <c r="G74" s="73"/>
      <c r="H74" s="73"/>
      <c r="I74" s="73"/>
      <c r="J74" s="73"/>
      <c r="K74" s="73"/>
      <c r="L74" s="73"/>
      <c r="M74" s="73"/>
      <c r="N74" s="73"/>
      <c r="O74" s="73"/>
      <c r="P74" s="73"/>
      <c r="Q74" s="73"/>
      <c r="R74" s="73"/>
      <c r="S74" s="247"/>
      <c r="T74" s="73"/>
      <c r="U74" s="73"/>
      <c r="V74" s="247"/>
      <c r="W74" s="73"/>
      <c r="X74" s="73"/>
      <c r="Y74" s="247"/>
      <c r="Z74" s="73"/>
      <c r="AA74" s="73"/>
      <c r="AB74" s="73"/>
      <c r="AC74" s="73"/>
      <c r="AD74" s="73"/>
      <c r="AE74" s="73"/>
      <c r="AF74" s="73"/>
    </row>
    <row r="75" spans="4:32" ht="15" customHeight="1" x14ac:dyDescent="0.25">
      <c r="D75" s="73"/>
      <c r="E75" s="97"/>
      <c r="F75" s="73"/>
      <c r="G75" s="73"/>
      <c r="H75" s="73"/>
      <c r="I75" s="73"/>
      <c r="J75" s="73"/>
      <c r="K75" s="73"/>
      <c r="L75" s="73"/>
      <c r="M75" s="73"/>
      <c r="N75" s="73"/>
      <c r="O75" s="73"/>
      <c r="P75" s="73"/>
      <c r="Q75" s="73"/>
      <c r="R75" s="73"/>
      <c r="S75" s="247"/>
      <c r="T75" s="73"/>
      <c r="U75" s="73"/>
      <c r="V75" s="247"/>
      <c r="W75" s="73"/>
      <c r="X75" s="73"/>
      <c r="Y75" s="247"/>
      <c r="Z75" s="73"/>
      <c r="AA75" s="73"/>
      <c r="AB75" s="73"/>
      <c r="AC75" s="73"/>
      <c r="AD75" s="73"/>
      <c r="AE75" s="73"/>
      <c r="AF75" s="73"/>
    </row>
    <row r="76" spans="4:32" ht="15" customHeight="1" x14ac:dyDescent="0.25">
      <c r="D76" s="73"/>
      <c r="E76" s="97"/>
      <c r="F76" s="73"/>
      <c r="G76" s="73"/>
      <c r="H76" s="73"/>
      <c r="I76" s="73"/>
      <c r="J76" s="73"/>
      <c r="K76" s="73"/>
      <c r="L76" s="73"/>
      <c r="M76" s="73"/>
      <c r="N76" s="73"/>
      <c r="O76" s="73"/>
      <c r="P76" s="73"/>
      <c r="Q76" s="73"/>
      <c r="R76" s="73"/>
      <c r="S76" s="247"/>
      <c r="T76" s="73"/>
      <c r="U76" s="73"/>
      <c r="V76" s="247"/>
      <c r="W76" s="73"/>
      <c r="X76" s="73"/>
      <c r="Y76" s="247"/>
      <c r="Z76" s="73"/>
      <c r="AA76" s="73"/>
      <c r="AB76" s="73"/>
      <c r="AC76" s="73"/>
      <c r="AD76" s="73"/>
      <c r="AE76" s="73"/>
      <c r="AF76" s="73"/>
    </row>
    <row r="77" spans="4:32" ht="15" customHeight="1" x14ac:dyDescent="0.25">
      <c r="D77" s="73"/>
      <c r="E77" s="97"/>
      <c r="F77" s="73"/>
      <c r="G77" s="73"/>
      <c r="H77" s="73"/>
      <c r="I77" s="73"/>
      <c r="J77" s="73"/>
      <c r="K77" s="73"/>
      <c r="L77" s="73"/>
      <c r="M77" s="73"/>
      <c r="N77" s="73"/>
      <c r="O77" s="73"/>
      <c r="P77" s="73"/>
      <c r="Q77" s="73"/>
      <c r="R77" s="73"/>
      <c r="S77" s="247"/>
      <c r="T77" s="73"/>
      <c r="U77" s="73"/>
      <c r="V77" s="247"/>
      <c r="W77" s="73"/>
      <c r="X77" s="73"/>
      <c r="Y77" s="247"/>
      <c r="Z77" s="73"/>
      <c r="AA77" s="73"/>
      <c r="AB77" s="73"/>
      <c r="AC77" s="73"/>
      <c r="AD77" s="73"/>
      <c r="AE77" s="73"/>
      <c r="AF77" s="73"/>
    </row>
    <row r="78" spans="4:32" ht="15" customHeight="1" x14ac:dyDescent="0.25">
      <c r="D78" s="73"/>
      <c r="E78" s="73"/>
      <c r="F78" s="97"/>
      <c r="G78" s="97"/>
      <c r="H78" s="97"/>
      <c r="I78" s="97"/>
      <c r="J78" s="97"/>
      <c r="K78" s="97"/>
      <c r="L78" s="97"/>
      <c r="M78" s="97"/>
      <c r="N78" s="97"/>
      <c r="O78" s="97"/>
      <c r="P78" s="97"/>
      <c r="Q78" s="97"/>
      <c r="R78" s="97"/>
      <c r="S78" s="256"/>
      <c r="T78" s="97"/>
      <c r="U78" s="97"/>
      <c r="V78" s="256"/>
      <c r="W78" s="97"/>
      <c r="X78" s="97"/>
      <c r="Y78" s="256"/>
      <c r="Z78" s="97"/>
      <c r="AA78" s="97"/>
      <c r="AB78" s="97"/>
      <c r="AC78" s="73"/>
      <c r="AD78" s="73"/>
      <c r="AE78" s="73"/>
      <c r="AF78" s="73"/>
    </row>
    <row r="79" spans="4:32" ht="15" customHeight="1" x14ac:dyDescent="0.25">
      <c r="D79" s="73"/>
      <c r="E79" s="73"/>
      <c r="F79" s="97"/>
      <c r="G79" s="97"/>
      <c r="H79" s="97"/>
      <c r="I79" s="97"/>
      <c r="J79" s="97"/>
      <c r="K79" s="97"/>
      <c r="L79" s="97"/>
      <c r="M79" s="97"/>
      <c r="N79" s="97"/>
      <c r="O79" s="97"/>
      <c r="P79" s="97"/>
      <c r="Q79" s="97"/>
      <c r="R79" s="97"/>
      <c r="S79" s="256"/>
      <c r="T79" s="97"/>
      <c r="U79" s="97"/>
      <c r="V79" s="256"/>
      <c r="W79" s="97"/>
      <c r="X79" s="97"/>
      <c r="Y79" s="256"/>
      <c r="Z79" s="97"/>
      <c r="AA79" s="97"/>
      <c r="AB79" s="97"/>
      <c r="AC79" s="73"/>
      <c r="AD79" s="73"/>
      <c r="AE79" s="73"/>
      <c r="AF79" s="73"/>
    </row>
    <row r="80" spans="4:32" ht="15" customHeight="1" x14ac:dyDescent="0.25">
      <c r="D80" s="73"/>
      <c r="E80" s="73"/>
      <c r="F80" s="97"/>
      <c r="G80" s="97"/>
      <c r="H80" s="97"/>
      <c r="I80" s="97"/>
      <c r="J80" s="97"/>
      <c r="K80" s="97"/>
      <c r="L80" s="97"/>
      <c r="M80" s="97"/>
      <c r="N80" s="97"/>
      <c r="O80" s="97"/>
      <c r="P80" s="97"/>
      <c r="Q80" s="97"/>
      <c r="R80" s="97"/>
      <c r="S80" s="256"/>
      <c r="T80" s="97"/>
      <c r="U80" s="97"/>
      <c r="V80" s="256"/>
      <c r="W80" s="97"/>
      <c r="X80" s="97"/>
      <c r="Y80" s="256"/>
      <c r="Z80" s="97"/>
      <c r="AA80" s="97"/>
      <c r="AB80" s="97"/>
      <c r="AC80" s="73"/>
      <c r="AD80" s="73"/>
      <c r="AE80" s="73"/>
      <c r="AF80" s="73"/>
    </row>
    <row r="81" spans="4:32" x14ac:dyDescent="0.25">
      <c r="D81" s="73"/>
      <c r="E81" s="73"/>
      <c r="F81" s="97"/>
      <c r="G81" s="97"/>
      <c r="H81" s="97"/>
      <c r="I81" s="97"/>
      <c r="J81" s="97"/>
      <c r="K81" s="97"/>
      <c r="L81" s="97"/>
      <c r="M81" s="97"/>
      <c r="N81" s="97"/>
      <c r="O81" s="97"/>
      <c r="P81" s="97"/>
      <c r="Q81" s="97"/>
      <c r="R81" s="97"/>
      <c r="S81" s="256"/>
      <c r="T81" s="97"/>
      <c r="U81" s="97"/>
      <c r="V81" s="256"/>
      <c r="W81" s="97"/>
      <c r="X81" s="97"/>
      <c r="Y81" s="256"/>
      <c r="Z81" s="97"/>
      <c r="AA81" s="97"/>
      <c r="AB81" s="97"/>
      <c r="AC81" s="73"/>
      <c r="AD81" s="73"/>
      <c r="AE81" s="73"/>
      <c r="AF81" s="73"/>
    </row>
    <row r="82" spans="4:32" x14ac:dyDescent="0.25">
      <c r="D82" s="73"/>
      <c r="AC82" s="73"/>
      <c r="AD82" s="73"/>
      <c r="AE82" s="73"/>
      <c r="AF82" s="73"/>
    </row>
    <row r="83" spans="4:32" x14ac:dyDescent="0.25">
      <c r="D83" s="73"/>
      <c r="AC83" s="73"/>
      <c r="AD83" s="73"/>
      <c r="AE83" s="73"/>
      <c r="AF83" s="73"/>
    </row>
    <row r="84" spans="4:32" x14ac:dyDescent="0.25">
      <c r="D84" s="73"/>
      <c r="AC84" s="73"/>
      <c r="AD84" s="73"/>
      <c r="AE84" s="73"/>
      <c r="AF84" s="73"/>
    </row>
  </sheetData>
  <sheetProtection algorithmName="SHA-512" hashValue="5VfRrFNe/uMHZgHFsgX6hIKUpvgRE6hLL/mgdlUiDREfChKgjQsw0EHfswQMrZaBQLjGEmAV0kL9oz2TOCJiPA==" saltValue="jqftooJcFS3WFqzvaTAqzg==" spinCount="100000" sheet="1" objects="1" scenarios="1"/>
  <mergeCells count="76">
    <mergeCell ref="A6:C7"/>
    <mergeCell ref="E8:H8"/>
    <mergeCell ref="I24:P24"/>
    <mergeCell ref="I25:P25"/>
    <mergeCell ref="E20:H20"/>
    <mergeCell ref="E21:H21"/>
    <mergeCell ref="E22:H22"/>
    <mergeCell ref="E23:H23"/>
    <mergeCell ref="E24:H24"/>
    <mergeCell ref="A10:C11"/>
    <mergeCell ref="E9:H9"/>
    <mergeCell ref="I9:P9"/>
    <mergeCell ref="A8:C9"/>
    <mergeCell ref="E11:H11"/>
    <mergeCell ref="E6:H6"/>
    <mergeCell ref="E25:H25"/>
    <mergeCell ref="R3:Z3"/>
    <mergeCell ref="A1:C1"/>
    <mergeCell ref="A2:C3"/>
    <mergeCell ref="A4:C5"/>
    <mergeCell ref="E4:H4"/>
    <mergeCell ref="E5:H5"/>
    <mergeCell ref="Q1:AA1"/>
    <mergeCell ref="I6:P6"/>
    <mergeCell ref="E7:H7"/>
    <mergeCell ref="I7:P7"/>
    <mergeCell ref="E10:H10"/>
    <mergeCell ref="E12:H12"/>
    <mergeCell ref="I12:P12"/>
    <mergeCell ref="I8:P8"/>
    <mergeCell ref="E13:H13"/>
    <mergeCell ref="I13:P13"/>
    <mergeCell ref="A28:C29"/>
    <mergeCell ref="E19:H19"/>
    <mergeCell ref="A30:C31"/>
    <mergeCell ref="A20:C21"/>
    <mergeCell ref="A22:C23"/>
    <mergeCell ref="A24:C25"/>
    <mergeCell ref="I26:P26"/>
    <mergeCell ref="I27:P27"/>
    <mergeCell ref="E26:H26"/>
    <mergeCell ref="E27:H27"/>
    <mergeCell ref="E30:H30"/>
    <mergeCell ref="E31:H31"/>
    <mergeCell ref="I28:P28"/>
    <mergeCell ref="I29:P29"/>
    <mergeCell ref="A44:C45"/>
    <mergeCell ref="A46:C47"/>
    <mergeCell ref="A32:C33"/>
    <mergeCell ref="A36:C36"/>
    <mergeCell ref="A26:C27"/>
    <mergeCell ref="E40:Y44"/>
    <mergeCell ref="I20:P20"/>
    <mergeCell ref="I21:P21"/>
    <mergeCell ref="I22:P22"/>
    <mergeCell ref="I23:P23"/>
    <mergeCell ref="I30:P30"/>
    <mergeCell ref="I31:P31"/>
    <mergeCell ref="E28:H28"/>
    <mergeCell ref="E29:H29"/>
    <mergeCell ref="AC2:AE3"/>
    <mergeCell ref="I18:P18"/>
    <mergeCell ref="A14:C15"/>
    <mergeCell ref="A16:C17"/>
    <mergeCell ref="A18:C19"/>
    <mergeCell ref="E17:H17"/>
    <mergeCell ref="E18:H18"/>
    <mergeCell ref="I17:P17"/>
    <mergeCell ref="E16:H16"/>
    <mergeCell ref="I16:P16"/>
    <mergeCell ref="E14:H14"/>
    <mergeCell ref="E15:H15"/>
    <mergeCell ref="I15:P15"/>
    <mergeCell ref="I14:P14"/>
    <mergeCell ref="A12:C13"/>
    <mergeCell ref="I11:P11"/>
  </mergeCells>
  <hyperlinks>
    <hyperlink ref="A4:C5" location="Landing!A1" display="Home" xr:uid="{4241B05C-6BF2-4C9B-8DD1-8B00A9F40A68}"/>
    <hyperlink ref="A10:C11" location="SpaceUT!A1" display="- Utilities" xr:uid="{EA6360D2-FC9C-4432-8A54-5566E80AB7E6}"/>
    <hyperlink ref="A12:C13" location="SpaceSA!A1" display="- Safety" xr:uid="{2D7253B8-AC72-4429-8DCE-BF3CDE1F11A1}"/>
    <hyperlink ref="A14:C15" location="SpaceFL!A1" display="- Flooring" xr:uid="{00745B9C-7AD0-4CBA-8673-C4F14EF64AB1}"/>
    <hyperlink ref="A16:C17" location="SpaceCL!A1" display="- Cleaning" xr:uid="{C74D441A-8BB1-4FA9-8D07-F982A8A786F2}"/>
    <hyperlink ref="A26:C27" location="SpaceGR!A1" display="- Graphics &amp; Rigging" xr:uid="{AFC77DFF-6699-4AF7-8FC3-4F8DF8A2E3BD}"/>
    <hyperlink ref="A28:C29" location="SpaceCD!A1" display="Your contact details" xr:uid="{D64C701E-1B10-4FD6-AA64-EF9DF8015C3D}"/>
    <hyperlink ref="A30:C31" location="SpaceOS!A1" display="Order summary" xr:uid="{F9FD4C71-55A3-47EB-90CF-551766F2A4B9}"/>
    <hyperlink ref="A32:C33" location="SpaceTC!A1" display="Terms and Conditions" xr:uid="{041FAA9E-760F-472C-BCD9-737153F7AC80}"/>
    <hyperlink ref="A20:C21" location="'SpaceCA (2)'!A1" display="- Catering - Lunch/Dinner" xr:uid="{7D50394A-B601-4CEF-B6C1-3109F39084C7}"/>
    <hyperlink ref="A22:C23" location="'SpaceCA (3)'!A1" display="- Catering - Alcohol" xr:uid="{4C94FDE0-BCA2-4197-A109-7CF43AD0341B}"/>
    <hyperlink ref="A24:C25" location="'SpaceCA (4)'!A1" display="- Catering - Hygiene" xr:uid="{956AED85-3317-4141-B419-94AA0B2034B3}"/>
    <hyperlink ref="A6:C7" location="SpaceO!A1" display="Important information" xr:uid="{4192EF8C-CF48-48E6-AA0C-F22718330D06}"/>
    <hyperlink ref="A8:C9" location="SpaceEI!A1" display=" - Event IT" xr:uid="{3ED84A40-2D3B-48B9-9218-02894DA2A602}"/>
    <hyperlink ref="A18:C19" location="SpaceCA!A1" display="- Catering - Breakfast" xr:uid="{71C79072-72CA-4F85-89CC-6E086E11FAA4}"/>
    <hyperlink ref="A44" r:id="rId1" display="eventorders.nec@necgroup.co.uk" xr:uid="{A86C13E3-E561-4573-B6D8-F27A14B17776}"/>
    <hyperlink ref="A44:C45" r:id="rId2" display="Click here to speak to our team!" xr:uid="{F72383B3-22BB-48FF-9B2A-AEA09DB801A2}"/>
  </hyperlinks>
  <printOptions horizontalCentered="1" verticalCentered="1"/>
  <pageMargins left="0.23622047244094491" right="0.23622047244094491" top="0.35433070866141736" bottom="0.35433070866141736" header="0.31496062992125984" footer="0.31496062992125984"/>
  <pageSetup paperSize="9" scale="7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48A6C326-91C5-4EF6-8516-2B020A9BF59D}">
          <x14:formula1>
            <xm:f>Admin!$D$3:$D$19</xm:f>
          </x14:formula1>
          <xm:sqref>W6:W31 Z6:Z31 T6:T31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2C6A0-11D4-43E1-9771-072BA2502BEB}">
  <sheetPr>
    <tabColor rgb="FF1E384E"/>
    <pageSetUpPr autoPageBreaks="0" fitToPage="1"/>
  </sheetPr>
  <dimension ref="A1:AE113"/>
  <sheetViews>
    <sheetView showRowColHeaders="0" workbookViewId="0">
      <selection activeCell="A22" sqref="A22:C23"/>
    </sheetView>
  </sheetViews>
  <sheetFormatPr defaultColWidth="8.85546875" defaultRowHeight="18" x14ac:dyDescent="0.25"/>
  <cols>
    <col min="1" max="3" width="10.5703125" style="84" customWidth="1"/>
    <col min="4" max="4" width="4.5703125" style="1" customWidth="1"/>
    <col min="5" max="7" width="8.140625" style="1" customWidth="1"/>
    <col min="8" max="8" width="9.28515625" style="1" customWidth="1"/>
    <col min="9" max="16" width="7.5703125" style="1" customWidth="1"/>
    <col min="17" max="17" width="9.5703125" style="1" customWidth="1"/>
    <col min="18" max="18" width="5.5703125" style="1" customWidth="1"/>
    <col min="19" max="19" width="8.28515625" style="257" bestFit="1" customWidth="1"/>
    <col min="20" max="20" width="13.7109375" style="1" bestFit="1" customWidth="1"/>
    <col min="21" max="21" width="5.5703125" style="1" customWidth="1"/>
    <col min="22" max="22" width="8.28515625" style="257" bestFit="1" customWidth="1"/>
    <col min="23" max="23" width="13.7109375" style="1" bestFit="1" customWidth="1"/>
    <col min="24" max="24" width="5.5703125" style="1" customWidth="1"/>
    <col min="25" max="25" width="8.28515625" style="257" bestFit="1" customWidth="1"/>
    <col min="26" max="26" width="13.7109375" style="1" bestFit="1" customWidth="1"/>
    <col min="27" max="27" width="9.5703125" style="1" customWidth="1"/>
    <col min="28" max="28" width="11.42578125" style="1" bestFit="1" customWidth="1"/>
    <col min="29" max="31" width="8.85546875" style="1" hidden="1" customWidth="1"/>
    <col min="32" max="16384" width="8.85546875" style="1"/>
  </cols>
  <sheetData>
    <row r="1" spans="1:31" s="78" customFormat="1" ht="36" customHeight="1" x14ac:dyDescent="0.2">
      <c r="A1" s="541" t="s">
        <v>107</v>
      </c>
      <c r="B1" s="542"/>
      <c r="C1" s="542"/>
      <c r="E1" s="79" t="str">
        <f>Landing!B2</f>
        <v>NEC Products and Services Order Form 2024 - 2025</v>
      </c>
      <c r="K1" s="80"/>
      <c r="L1" s="80"/>
      <c r="M1" s="72"/>
      <c r="Q1" s="554" t="s">
        <v>709</v>
      </c>
      <c r="R1" s="554"/>
      <c r="S1" s="554"/>
      <c r="T1" s="554"/>
      <c r="U1" s="554"/>
      <c r="V1" s="554"/>
      <c r="W1" s="554"/>
      <c r="X1" s="554"/>
      <c r="Y1" s="554"/>
      <c r="Z1" s="554"/>
      <c r="AA1" s="554"/>
      <c r="AB1" s="287"/>
    </row>
    <row r="2" spans="1:31" ht="15" customHeight="1" x14ac:dyDescent="0.25">
      <c r="A2" s="543"/>
      <c r="B2" s="543"/>
      <c r="C2" s="543"/>
      <c r="D2" s="73"/>
      <c r="E2" s="73"/>
      <c r="F2" s="73"/>
      <c r="G2" s="73"/>
      <c r="H2" s="73"/>
      <c r="I2" s="73"/>
      <c r="J2" s="73"/>
      <c r="K2" s="73"/>
      <c r="L2" s="73"/>
      <c r="M2" s="73"/>
      <c r="N2" s="73"/>
      <c r="O2" s="73"/>
      <c r="P2" s="73"/>
      <c r="Q2" s="73"/>
      <c r="R2" s="73"/>
      <c r="S2" s="247"/>
      <c r="T2" s="73"/>
      <c r="U2" s="73"/>
      <c r="V2" s="247"/>
      <c r="W2" s="73"/>
      <c r="X2" s="73"/>
      <c r="Y2" s="247"/>
      <c r="Z2" s="73"/>
      <c r="AA2" s="73"/>
      <c r="AB2" s="73"/>
      <c r="AC2" s="661" t="s">
        <v>841</v>
      </c>
      <c r="AD2" s="661"/>
      <c r="AE2" s="661"/>
    </row>
    <row r="3" spans="1:31" ht="15" customHeight="1" x14ac:dyDescent="0.25">
      <c r="A3" s="543"/>
      <c r="B3" s="543"/>
      <c r="C3" s="543"/>
      <c r="D3" s="73"/>
      <c r="E3" s="298"/>
      <c r="F3" s="298"/>
      <c r="G3" s="298"/>
      <c r="H3" s="298"/>
      <c r="I3" s="298"/>
      <c r="J3" s="298"/>
      <c r="K3" s="298"/>
      <c r="L3" s="298"/>
      <c r="M3" s="298"/>
      <c r="N3" s="298"/>
      <c r="O3" s="298"/>
      <c r="P3" s="298"/>
      <c r="Q3" s="298"/>
      <c r="R3" s="656" t="s">
        <v>240</v>
      </c>
      <c r="S3" s="672"/>
      <c r="T3" s="672"/>
      <c r="U3" s="672"/>
      <c r="V3" s="672"/>
      <c r="W3" s="672"/>
      <c r="X3" s="672"/>
      <c r="Y3" s="672"/>
      <c r="Z3" s="673"/>
      <c r="AA3" s="298"/>
      <c r="AB3" s="298"/>
      <c r="AC3" s="662"/>
      <c r="AD3" s="662"/>
      <c r="AE3" s="662"/>
    </row>
    <row r="4" spans="1:31" ht="15" customHeight="1" x14ac:dyDescent="0.25">
      <c r="A4" s="544" t="s">
        <v>6</v>
      </c>
      <c r="B4" s="545"/>
      <c r="C4" s="546"/>
      <c r="D4" s="73"/>
      <c r="E4" s="602" t="s">
        <v>32</v>
      </c>
      <c r="F4" s="582"/>
      <c r="G4" s="582"/>
      <c r="H4" s="583"/>
      <c r="I4" s="455" t="s">
        <v>33</v>
      </c>
      <c r="J4" s="456"/>
      <c r="K4" s="456"/>
      <c r="L4" s="456"/>
      <c r="M4" s="456"/>
      <c r="N4" s="456"/>
      <c r="O4" s="456"/>
      <c r="P4" s="457"/>
      <c r="Q4" s="458" t="s">
        <v>637</v>
      </c>
      <c r="R4" s="459" t="s">
        <v>258</v>
      </c>
      <c r="S4" s="460" t="s">
        <v>165</v>
      </c>
      <c r="T4" s="459" t="s">
        <v>219</v>
      </c>
      <c r="U4" s="459" t="s">
        <v>258</v>
      </c>
      <c r="V4" s="460" t="s">
        <v>165</v>
      </c>
      <c r="W4" s="459" t="s">
        <v>219</v>
      </c>
      <c r="X4" s="459" t="s">
        <v>258</v>
      </c>
      <c r="Y4" s="460" t="s">
        <v>165</v>
      </c>
      <c r="Z4" s="461" t="s">
        <v>219</v>
      </c>
      <c r="AA4" s="458" t="s">
        <v>715</v>
      </c>
      <c r="AB4" s="462" t="s">
        <v>256</v>
      </c>
      <c r="AC4" s="441" t="s">
        <v>265</v>
      </c>
      <c r="AD4" s="441" t="s">
        <v>36</v>
      </c>
      <c r="AE4" s="441" t="s">
        <v>37</v>
      </c>
    </row>
    <row r="5" spans="1:31" ht="15" customHeight="1" x14ac:dyDescent="0.25">
      <c r="A5" s="544"/>
      <c r="B5" s="545"/>
      <c r="C5" s="546"/>
      <c r="D5" s="73"/>
      <c r="E5" s="555" t="s">
        <v>640</v>
      </c>
      <c r="F5" s="556"/>
      <c r="G5" s="556"/>
      <c r="H5" s="556"/>
      <c r="I5" s="329"/>
      <c r="J5" s="329"/>
      <c r="K5" s="329"/>
      <c r="L5" s="329"/>
      <c r="M5" s="330"/>
      <c r="N5" s="329"/>
      <c r="O5" s="329"/>
      <c r="P5" s="331"/>
      <c r="Q5" s="332"/>
      <c r="R5" s="340">
        <f>IF(SUM(R7:R12)&gt;0,9999,0)</f>
        <v>0</v>
      </c>
      <c r="S5" s="334"/>
      <c r="T5" s="332"/>
      <c r="U5" s="340">
        <f>IF(SUM(U7:U12)&gt;0,9999,0)</f>
        <v>0</v>
      </c>
      <c r="V5" s="334"/>
      <c r="W5" s="332"/>
      <c r="X5" s="340">
        <f>IF(SUM(X7:X12)&gt;0,9999,0)</f>
        <v>0</v>
      </c>
      <c r="Y5" s="334"/>
      <c r="Z5" s="332"/>
      <c r="AA5" s="340">
        <f>IF(SUM(AA7:AA12)&gt;0,9999,0)</f>
        <v>0</v>
      </c>
      <c r="AB5" s="335"/>
      <c r="AC5" s="442"/>
      <c r="AD5" s="442"/>
      <c r="AE5" s="442"/>
    </row>
    <row r="6" spans="1:31" ht="15" customHeight="1" x14ac:dyDescent="0.25">
      <c r="A6" s="544" t="s">
        <v>8</v>
      </c>
      <c r="B6" s="545"/>
      <c r="C6" s="546"/>
      <c r="D6" s="73"/>
      <c r="E6" s="659" t="s">
        <v>202</v>
      </c>
      <c r="F6" s="570"/>
      <c r="G6" s="570"/>
      <c r="H6" s="674"/>
      <c r="I6" s="669" t="s">
        <v>264</v>
      </c>
      <c r="J6" s="670"/>
      <c r="K6" s="670"/>
      <c r="L6" s="670"/>
      <c r="M6" s="670"/>
      <c r="N6" s="670"/>
      <c r="O6" s="670"/>
      <c r="P6" s="671"/>
      <c r="Q6" s="237">
        <v>97.15</v>
      </c>
      <c r="R6" s="469"/>
      <c r="S6" s="248"/>
      <c r="T6" s="239"/>
      <c r="U6" s="469"/>
      <c r="V6" s="259"/>
      <c r="W6" s="240"/>
      <c r="X6" s="469"/>
      <c r="Y6" s="261"/>
      <c r="Z6" s="241"/>
      <c r="AA6" s="498">
        <f t="shared" ref="AA6" si="0">SUM(R6,U6,X6)</f>
        <v>0</v>
      </c>
      <c r="AB6" s="224">
        <f t="shared" ref="AB6" si="1">$Q6*AA6</f>
        <v>0</v>
      </c>
      <c r="AC6" s="443">
        <f>$Q6*$AA6</f>
        <v>0</v>
      </c>
      <c r="AD6" s="443">
        <f t="shared" ref="AD6:AE21" si="2">$Q6*$AA6</f>
        <v>0</v>
      </c>
      <c r="AE6" s="443">
        <f t="shared" si="2"/>
        <v>0</v>
      </c>
    </row>
    <row r="7" spans="1:31" ht="15" customHeight="1" x14ac:dyDescent="0.25">
      <c r="A7" s="544"/>
      <c r="B7" s="545"/>
      <c r="C7" s="546"/>
      <c r="D7" s="73"/>
      <c r="E7" s="678" t="s">
        <v>775</v>
      </c>
      <c r="F7" s="679"/>
      <c r="G7" s="679"/>
      <c r="H7" s="680"/>
      <c r="I7" s="341" t="s">
        <v>774</v>
      </c>
      <c r="J7" s="342"/>
      <c r="K7" s="342"/>
      <c r="L7" s="342"/>
      <c r="M7" s="342"/>
      <c r="N7" s="342"/>
      <c r="O7" s="342"/>
      <c r="P7" s="343"/>
      <c r="Q7" s="236">
        <v>30.2</v>
      </c>
      <c r="R7" s="469"/>
      <c r="S7" s="248"/>
      <c r="T7" s="239"/>
      <c r="U7" s="469"/>
      <c r="V7" s="259"/>
      <c r="W7" s="240"/>
      <c r="X7" s="469"/>
      <c r="Y7" s="261"/>
      <c r="Z7" s="241"/>
      <c r="AA7" s="498">
        <f t="shared" ref="AA7:AA45" si="3">SUM(R7,U7,X7)</f>
        <v>0</v>
      </c>
      <c r="AB7" s="224">
        <f t="shared" ref="AB7:AB45" si="4">$Q7*AA7</f>
        <v>0</v>
      </c>
      <c r="AC7" s="443">
        <f t="shared" ref="AC7:AC12" si="5">$Q7*$AA7</f>
        <v>0</v>
      </c>
      <c r="AD7" s="443">
        <f t="shared" si="2"/>
        <v>0</v>
      </c>
      <c r="AE7" s="443">
        <f t="shared" si="2"/>
        <v>0</v>
      </c>
    </row>
    <row r="8" spans="1:31" ht="15" customHeight="1" x14ac:dyDescent="0.25">
      <c r="A8" s="532" t="s">
        <v>843</v>
      </c>
      <c r="B8" s="533"/>
      <c r="C8" s="534"/>
      <c r="D8" s="73"/>
      <c r="E8" s="654" t="s">
        <v>776</v>
      </c>
      <c r="F8" s="558"/>
      <c r="G8" s="558"/>
      <c r="H8" s="663"/>
      <c r="I8" s="344" t="s">
        <v>774</v>
      </c>
      <c r="J8" s="345"/>
      <c r="K8" s="345"/>
      <c r="L8" s="345"/>
      <c r="M8" s="345"/>
      <c r="N8" s="345"/>
      <c r="O8" s="345"/>
      <c r="P8" s="346"/>
      <c r="Q8" s="157">
        <v>28.05</v>
      </c>
      <c r="R8" s="469"/>
      <c r="S8" s="248"/>
      <c r="T8" s="239"/>
      <c r="U8" s="469"/>
      <c r="V8" s="259"/>
      <c r="W8" s="240"/>
      <c r="X8" s="469"/>
      <c r="Y8" s="261"/>
      <c r="Z8" s="241"/>
      <c r="AA8" s="498">
        <f t="shared" si="3"/>
        <v>0</v>
      </c>
      <c r="AB8" s="224">
        <f t="shared" si="4"/>
        <v>0</v>
      </c>
      <c r="AC8" s="443">
        <f t="shared" si="5"/>
        <v>0</v>
      </c>
      <c r="AD8" s="443">
        <f t="shared" si="2"/>
        <v>0</v>
      </c>
      <c r="AE8" s="443">
        <f t="shared" si="2"/>
        <v>0</v>
      </c>
    </row>
    <row r="9" spans="1:31" ht="15" customHeight="1" x14ac:dyDescent="0.25">
      <c r="A9" s="535"/>
      <c r="B9" s="536"/>
      <c r="C9" s="537"/>
      <c r="D9" s="73"/>
      <c r="E9" s="654" t="s">
        <v>777</v>
      </c>
      <c r="F9" s="558"/>
      <c r="G9" s="558"/>
      <c r="H9" s="663"/>
      <c r="I9" s="344" t="s">
        <v>774</v>
      </c>
      <c r="J9" s="345"/>
      <c r="K9" s="345"/>
      <c r="L9" s="345"/>
      <c r="M9" s="345"/>
      <c r="N9" s="345"/>
      <c r="O9" s="345"/>
      <c r="P9" s="346"/>
      <c r="Q9" s="157">
        <v>28.05</v>
      </c>
      <c r="R9" s="469"/>
      <c r="S9" s="248"/>
      <c r="T9" s="239"/>
      <c r="U9" s="469"/>
      <c r="V9" s="259"/>
      <c r="W9" s="240"/>
      <c r="X9" s="469"/>
      <c r="Y9" s="261"/>
      <c r="Z9" s="241"/>
      <c r="AA9" s="498">
        <f t="shared" si="3"/>
        <v>0</v>
      </c>
      <c r="AB9" s="224">
        <f t="shared" si="4"/>
        <v>0</v>
      </c>
      <c r="AC9" s="443">
        <f t="shared" si="5"/>
        <v>0</v>
      </c>
      <c r="AD9" s="443">
        <f t="shared" si="2"/>
        <v>0</v>
      </c>
      <c r="AE9" s="443">
        <f t="shared" si="2"/>
        <v>0</v>
      </c>
    </row>
    <row r="10" spans="1:31" ht="15" customHeight="1" x14ac:dyDescent="0.25">
      <c r="A10" s="532" t="s">
        <v>702</v>
      </c>
      <c r="B10" s="533"/>
      <c r="C10" s="534"/>
      <c r="D10" s="73"/>
      <c r="E10" s="654" t="s">
        <v>779</v>
      </c>
      <c r="F10" s="558"/>
      <c r="G10" s="558"/>
      <c r="H10" s="663"/>
      <c r="I10" s="344" t="s">
        <v>774</v>
      </c>
      <c r="J10" s="345"/>
      <c r="K10" s="345"/>
      <c r="L10" s="345"/>
      <c r="M10" s="345"/>
      <c r="N10" s="345"/>
      <c r="O10" s="345"/>
      <c r="P10" s="346"/>
      <c r="Q10" s="157">
        <v>30.2</v>
      </c>
      <c r="R10" s="469"/>
      <c r="S10" s="248"/>
      <c r="T10" s="239"/>
      <c r="U10" s="469"/>
      <c r="V10" s="259"/>
      <c r="W10" s="240"/>
      <c r="X10" s="469"/>
      <c r="Y10" s="261"/>
      <c r="Z10" s="241"/>
      <c r="AA10" s="498">
        <f t="shared" si="3"/>
        <v>0</v>
      </c>
      <c r="AB10" s="224">
        <f t="shared" si="4"/>
        <v>0</v>
      </c>
      <c r="AC10" s="443">
        <f t="shared" si="5"/>
        <v>0</v>
      </c>
      <c r="AD10" s="443">
        <f t="shared" si="2"/>
        <v>0</v>
      </c>
      <c r="AE10" s="443">
        <f t="shared" si="2"/>
        <v>0</v>
      </c>
    </row>
    <row r="11" spans="1:31" ht="15" customHeight="1" x14ac:dyDescent="0.25">
      <c r="A11" s="535"/>
      <c r="B11" s="536"/>
      <c r="C11" s="537"/>
      <c r="D11" s="73"/>
      <c r="E11" s="654" t="s">
        <v>778</v>
      </c>
      <c r="F11" s="558"/>
      <c r="G11" s="558"/>
      <c r="H11" s="663"/>
      <c r="I11" s="344" t="s">
        <v>789</v>
      </c>
      <c r="J11" s="345"/>
      <c r="K11" s="345"/>
      <c r="L11" s="345"/>
      <c r="M11" s="345"/>
      <c r="N11" s="345"/>
      <c r="O11" s="345"/>
      <c r="P11" s="346"/>
      <c r="Q11" s="157">
        <v>29.15</v>
      </c>
      <c r="R11" s="469"/>
      <c r="S11" s="248"/>
      <c r="T11" s="239"/>
      <c r="U11" s="469"/>
      <c r="V11" s="259"/>
      <c r="W11" s="240"/>
      <c r="X11" s="469"/>
      <c r="Y11" s="261"/>
      <c r="Z11" s="241"/>
      <c r="AA11" s="498">
        <f t="shared" si="3"/>
        <v>0</v>
      </c>
      <c r="AB11" s="224">
        <f t="shared" si="4"/>
        <v>0</v>
      </c>
      <c r="AC11" s="443">
        <f t="shared" si="5"/>
        <v>0</v>
      </c>
      <c r="AD11" s="443">
        <f t="shared" si="2"/>
        <v>0</v>
      </c>
      <c r="AE11" s="443">
        <f t="shared" si="2"/>
        <v>0</v>
      </c>
    </row>
    <row r="12" spans="1:31" ht="15" customHeight="1" x14ac:dyDescent="0.25">
      <c r="A12" s="532" t="s">
        <v>703</v>
      </c>
      <c r="B12" s="533"/>
      <c r="C12" s="534"/>
      <c r="D12" s="73"/>
      <c r="E12" s="654" t="s">
        <v>780</v>
      </c>
      <c r="F12" s="558"/>
      <c r="G12" s="558"/>
      <c r="H12" s="663"/>
      <c r="I12" s="557" t="s">
        <v>788</v>
      </c>
      <c r="J12" s="558"/>
      <c r="K12" s="558"/>
      <c r="L12" s="558"/>
      <c r="M12" s="558"/>
      <c r="N12" s="558"/>
      <c r="O12" s="558"/>
      <c r="P12" s="609"/>
      <c r="Q12" s="157">
        <v>29.15</v>
      </c>
      <c r="R12" s="469"/>
      <c r="S12" s="248"/>
      <c r="T12" s="239"/>
      <c r="U12" s="469"/>
      <c r="V12" s="259"/>
      <c r="W12" s="240"/>
      <c r="X12" s="469"/>
      <c r="Y12" s="261"/>
      <c r="Z12" s="241"/>
      <c r="AA12" s="498">
        <f t="shared" si="3"/>
        <v>0</v>
      </c>
      <c r="AB12" s="224">
        <f t="shared" si="4"/>
        <v>0</v>
      </c>
      <c r="AC12" s="443">
        <f t="shared" si="5"/>
        <v>0</v>
      </c>
      <c r="AD12" s="443">
        <f t="shared" si="2"/>
        <v>0</v>
      </c>
      <c r="AE12" s="443">
        <f t="shared" si="2"/>
        <v>0</v>
      </c>
    </row>
    <row r="13" spans="1:31" ht="15" customHeight="1" x14ac:dyDescent="0.25">
      <c r="A13" s="535"/>
      <c r="B13" s="536"/>
      <c r="C13" s="537"/>
      <c r="D13" s="73"/>
      <c r="E13" s="555" t="s">
        <v>195</v>
      </c>
      <c r="F13" s="556"/>
      <c r="G13" s="556"/>
      <c r="H13" s="556"/>
      <c r="I13" s="184"/>
      <c r="J13" s="184"/>
      <c r="K13" s="184"/>
      <c r="L13" s="184"/>
      <c r="M13" s="184"/>
      <c r="N13" s="184"/>
      <c r="O13" s="184"/>
      <c r="P13" s="299"/>
      <c r="Q13" s="222"/>
      <c r="R13" s="340">
        <f>IF(SUM(R14:R19)&gt;0,9999,0)</f>
        <v>0</v>
      </c>
      <c r="S13" s="249"/>
      <c r="T13" s="184"/>
      <c r="U13" s="340">
        <f>IF(SUM(U14:U19)&gt;0,9999,0)</f>
        <v>0</v>
      </c>
      <c r="V13" s="249"/>
      <c r="W13" s="184"/>
      <c r="X13" s="297">
        <f>IF(SUM(X14:X19)&gt;0,9999,0)</f>
        <v>0</v>
      </c>
      <c r="Y13" s="249"/>
      <c r="Z13" s="184"/>
      <c r="AA13" s="347">
        <f>IF(SUM(AA14:AA19)&gt;0,9999,0)</f>
        <v>0</v>
      </c>
      <c r="AB13" s="233"/>
      <c r="AC13" s="446"/>
      <c r="AD13" s="446"/>
      <c r="AE13" s="446"/>
    </row>
    <row r="14" spans="1:31" ht="15" customHeight="1" x14ac:dyDescent="0.25">
      <c r="A14" s="532" t="s">
        <v>650</v>
      </c>
      <c r="B14" s="533"/>
      <c r="C14" s="534"/>
      <c r="D14" s="73"/>
      <c r="E14" s="659" t="s">
        <v>781</v>
      </c>
      <c r="F14" s="570"/>
      <c r="G14" s="570"/>
      <c r="H14" s="674"/>
      <c r="I14" s="569" t="s">
        <v>782</v>
      </c>
      <c r="J14" s="570"/>
      <c r="K14" s="570"/>
      <c r="L14" s="570"/>
      <c r="M14" s="570"/>
      <c r="N14" s="570"/>
      <c r="O14" s="570"/>
      <c r="P14" s="664"/>
      <c r="Q14" s="157">
        <v>17.100000000000001</v>
      </c>
      <c r="R14" s="469"/>
      <c r="S14" s="248"/>
      <c r="T14" s="239"/>
      <c r="U14" s="469"/>
      <c r="V14" s="259"/>
      <c r="W14" s="240"/>
      <c r="X14" s="469"/>
      <c r="Y14" s="261"/>
      <c r="Z14" s="241"/>
      <c r="AA14" s="498">
        <f t="shared" si="3"/>
        <v>0</v>
      </c>
      <c r="AB14" s="224">
        <f t="shared" si="4"/>
        <v>0</v>
      </c>
      <c r="AC14" s="443">
        <f t="shared" ref="AC14:AC19" si="6">$Q14*$AA14</f>
        <v>0</v>
      </c>
      <c r="AD14" s="443">
        <f t="shared" si="2"/>
        <v>0</v>
      </c>
      <c r="AE14" s="443">
        <f t="shared" si="2"/>
        <v>0</v>
      </c>
    </row>
    <row r="15" spans="1:31" ht="15" customHeight="1" x14ac:dyDescent="0.25">
      <c r="A15" s="535"/>
      <c r="B15" s="536"/>
      <c r="C15" s="537"/>
      <c r="D15" s="73"/>
      <c r="E15" s="654" t="s">
        <v>786</v>
      </c>
      <c r="F15" s="558"/>
      <c r="G15" s="558"/>
      <c r="H15" s="663"/>
      <c r="I15" s="557" t="s">
        <v>787</v>
      </c>
      <c r="J15" s="558"/>
      <c r="K15" s="558"/>
      <c r="L15" s="558"/>
      <c r="M15" s="558"/>
      <c r="N15" s="558"/>
      <c r="O15" s="558"/>
      <c r="P15" s="609"/>
      <c r="Q15" s="157">
        <v>6.4</v>
      </c>
      <c r="R15" s="469"/>
      <c r="S15" s="248"/>
      <c r="T15" s="239"/>
      <c r="U15" s="469"/>
      <c r="V15" s="259"/>
      <c r="W15" s="240"/>
      <c r="X15" s="469"/>
      <c r="Y15" s="261"/>
      <c r="Z15" s="241"/>
      <c r="AA15" s="498">
        <f t="shared" ref="AA15" si="7">SUM(R15,U15,X15)</f>
        <v>0</v>
      </c>
      <c r="AB15" s="224">
        <f t="shared" ref="AB15" si="8">$Q15*AA15</f>
        <v>0</v>
      </c>
      <c r="AC15" s="443">
        <f t="shared" si="6"/>
        <v>0</v>
      </c>
      <c r="AD15" s="443">
        <f t="shared" si="2"/>
        <v>0</v>
      </c>
      <c r="AE15" s="443">
        <f t="shared" si="2"/>
        <v>0</v>
      </c>
    </row>
    <row r="16" spans="1:31" ht="15" customHeight="1" x14ac:dyDescent="0.25">
      <c r="A16" s="532" t="s">
        <v>651</v>
      </c>
      <c r="B16" s="533"/>
      <c r="C16" s="534"/>
      <c r="D16" s="73"/>
      <c r="E16" s="654" t="s">
        <v>783</v>
      </c>
      <c r="F16" s="558"/>
      <c r="G16" s="558"/>
      <c r="H16" s="663"/>
      <c r="I16" s="557" t="s">
        <v>784</v>
      </c>
      <c r="J16" s="558"/>
      <c r="K16" s="558"/>
      <c r="L16" s="558"/>
      <c r="M16" s="558"/>
      <c r="N16" s="558"/>
      <c r="O16" s="558"/>
      <c r="P16" s="609"/>
      <c r="Q16" s="157">
        <v>6.4</v>
      </c>
      <c r="R16" s="469"/>
      <c r="S16" s="248"/>
      <c r="T16" s="239"/>
      <c r="U16" s="469"/>
      <c r="V16" s="259"/>
      <c r="W16" s="240"/>
      <c r="X16" s="469"/>
      <c r="Y16" s="261"/>
      <c r="Z16" s="241"/>
      <c r="AA16" s="498">
        <f t="shared" si="3"/>
        <v>0</v>
      </c>
      <c r="AB16" s="224">
        <f t="shared" si="4"/>
        <v>0</v>
      </c>
      <c r="AC16" s="443">
        <f t="shared" si="6"/>
        <v>0</v>
      </c>
      <c r="AD16" s="443">
        <f t="shared" si="2"/>
        <v>0</v>
      </c>
      <c r="AE16" s="443">
        <f t="shared" si="2"/>
        <v>0</v>
      </c>
    </row>
    <row r="17" spans="1:31" ht="15" customHeight="1" x14ac:dyDescent="0.25">
      <c r="A17" s="535"/>
      <c r="B17" s="536"/>
      <c r="C17" s="537"/>
      <c r="D17" s="73"/>
      <c r="E17" s="654" t="s">
        <v>196</v>
      </c>
      <c r="F17" s="558"/>
      <c r="G17" s="558"/>
      <c r="H17" s="663"/>
      <c r="I17" s="557" t="s">
        <v>784</v>
      </c>
      <c r="J17" s="558"/>
      <c r="K17" s="558"/>
      <c r="L17" s="558"/>
      <c r="M17" s="558"/>
      <c r="N17" s="558"/>
      <c r="O17" s="558"/>
      <c r="P17" s="609"/>
      <c r="Q17" s="157">
        <v>6.4</v>
      </c>
      <c r="R17" s="469"/>
      <c r="S17" s="248"/>
      <c r="T17" s="239"/>
      <c r="U17" s="469"/>
      <c r="V17" s="259"/>
      <c r="W17" s="240"/>
      <c r="X17" s="469"/>
      <c r="Y17" s="261"/>
      <c r="Z17" s="241"/>
      <c r="AA17" s="498">
        <f t="shared" si="3"/>
        <v>0</v>
      </c>
      <c r="AB17" s="224">
        <f t="shared" si="4"/>
        <v>0</v>
      </c>
      <c r="AC17" s="443">
        <f t="shared" si="6"/>
        <v>0</v>
      </c>
      <c r="AD17" s="443">
        <f t="shared" si="2"/>
        <v>0</v>
      </c>
      <c r="AE17" s="443">
        <f t="shared" si="2"/>
        <v>0</v>
      </c>
    </row>
    <row r="18" spans="1:31" ht="15" customHeight="1" x14ac:dyDescent="0.25">
      <c r="A18" s="532" t="s">
        <v>704</v>
      </c>
      <c r="B18" s="533"/>
      <c r="C18" s="534"/>
      <c r="D18" s="73"/>
      <c r="E18" s="654" t="s">
        <v>197</v>
      </c>
      <c r="F18" s="558"/>
      <c r="G18" s="558"/>
      <c r="H18" s="663"/>
      <c r="I18" s="557" t="s">
        <v>785</v>
      </c>
      <c r="J18" s="558"/>
      <c r="K18" s="558"/>
      <c r="L18" s="558"/>
      <c r="M18" s="558"/>
      <c r="N18" s="558"/>
      <c r="O18" s="558"/>
      <c r="P18" s="609"/>
      <c r="Q18" s="157">
        <v>6.4</v>
      </c>
      <c r="R18" s="469"/>
      <c r="S18" s="248"/>
      <c r="T18" s="239"/>
      <c r="U18" s="469"/>
      <c r="V18" s="259"/>
      <c r="W18" s="240"/>
      <c r="X18" s="469"/>
      <c r="Y18" s="261"/>
      <c r="Z18" s="241"/>
      <c r="AA18" s="498">
        <f t="shared" si="3"/>
        <v>0</v>
      </c>
      <c r="AB18" s="224">
        <f t="shared" si="4"/>
        <v>0</v>
      </c>
      <c r="AC18" s="443">
        <f t="shared" si="6"/>
        <v>0</v>
      </c>
      <c r="AD18" s="443">
        <f t="shared" si="2"/>
        <v>0</v>
      </c>
      <c r="AE18" s="443">
        <f t="shared" si="2"/>
        <v>0</v>
      </c>
    </row>
    <row r="19" spans="1:31" ht="15" customHeight="1" x14ac:dyDescent="0.25">
      <c r="A19" s="535"/>
      <c r="B19" s="536"/>
      <c r="C19" s="537"/>
      <c r="D19" s="73"/>
      <c r="E19" s="655" t="s">
        <v>744</v>
      </c>
      <c r="F19" s="560"/>
      <c r="G19" s="560"/>
      <c r="H19" s="675"/>
      <c r="I19" s="559" t="s">
        <v>753</v>
      </c>
      <c r="J19" s="560"/>
      <c r="K19" s="560"/>
      <c r="L19" s="560"/>
      <c r="M19" s="560"/>
      <c r="N19" s="560"/>
      <c r="O19" s="560"/>
      <c r="P19" s="676"/>
      <c r="Q19" s="157">
        <v>6.4</v>
      </c>
      <c r="R19" s="469"/>
      <c r="S19" s="248"/>
      <c r="T19" s="239"/>
      <c r="U19" s="469"/>
      <c r="V19" s="259"/>
      <c r="W19" s="240"/>
      <c r="X19" s="469"/>
      <c r="Y19" s="261"/>
      <c r="Z19" s="241"/>
      <c r="AA19" s="498">
        <f t="shared" si="3"/>
        <v>0</v>
      </c>
      <c r="AB19" s="224">
        <f t="shared" si="4"/>
        <v>0</v>
      </c>
      <c r="AC19" s="443">
        <f t="shared" si="6"/>
        <v>0</v>
      </c>
      <c r="AD19" s="443">
        <f t="shared" si="2"/>
        <v>0</v>
      </c>
      <c r="AE19" s="443">
        <f t="shared" si="2"/>
        <v>0</v>
      </c>
    </row>
    <row r="20" spans="1:31" ht="15" customHeight="1" x14ac:dyDescent="0.25">
      <c r="A20" s="591" t="s">
        <v>705</v>
      </c>
      <c r="B20" s="592"/>
      <c r="C20" s="593"/>
      <c r="D20" s="73"/>
      <c r="E20" s="555" t="s">
        <v>179</v>
      </c>
      <c r="F20" s="556"/>
      <c r="G20" s="556"/>
      <c r="H20" s="556"/>
      <c r="I20" s="184"/>
      <c r="J20" s="184"/>
      <c r="K20" s="184"/>
      <c r="L20" s="184"/>
      <c r="M20" s="184"/>
      <c r="N20" s="184"/>
      <c r="O20" s="184"/>
      <c r="P20" s="299"/>
      <c r="Q20" s="222"/>
      <c r="R20" s="297">
        <f>IF(SUM(R21:R32)&gt;0,9999,0)</f>
        <v>0</v>
      </c>
      <c r="S20" s="249"/>
      <c r="T20" s="184"/>
      <c r="U20" s="297">
        <f>IF(SUM(U21:U32)&gt;0,9999,0)</f>
        <v>0</v>
      </c>
      <c r="V20" s="249"/>
      <c r="W20" s="184"/>
      <c r="X20" s="297">
        <f>IF(SUM(X21:X32)&gt;0,9999,0)</f>
        <v>0</v>
      </c>
      <c r="Y20" s="249"/>
      <c r="Z20" s="184"/>
      <c r="AA20" s="347">
        <f>IF(SUM(AA21:AA32)&gt;0,9999,0)</f>
        <v>0</v>
      </c>
      <c r="AB20" s="233"/>
      <c r="AC20" s="447"/>
      <c r="AD20" s="447"/>
      <c r="AE20" s="447"/>
    </row>
    <row r="21" spans="1:31" ht="15" customHeight="1" x14ac:dyDescent="0.25">
      <c r="A21" s="594"/>
      <c r="B21" s="595"/>
      <c r="C21" s="596"/>
      <c r="D21" s="73"/>
      <c r="E21" s="654" t="s">
        <v>180</v>
      </c>
      <c r="F21" s="558"/>
      <c r="G21" s="558"/>
      <c r="H21" s="663"/>
      <c r="I21" s="557" t="s">
        <v>181</v>
      </c>
      <c r="J21" s="558"/>
      <c r="K21" s="558"/>
      <c r="L21" s="558"/>
      <c r="M21" s="558"/>
      <c r="N21" s="558"/>
      <c r="O21" s="558"/>
      <c r="P21" s="609"/>
      <c r="Q21" s="157">
        <v>27.2</v>
      </c>
      <c r="R21" s="469"/>
      <c r="S21" s="248"/>
      <c r="T21" s="239"/>
      <c r="U21" s="469"/>
      <c r="V21" s="259"/>
      <c r="W21" s="240"/>
      <c r="X21" s="469"/>
      <c r="Y21" s="261"/>
      <c r="Z21" s="241"/>
      <c r="AA21" s="498">
        <f t="shared" si="3"/>
        <v>0</v>
      </c>
      <c r="AB21" s="224">
        <f t="shared" si="4"/>
        <v>0</v>
      </c>
      <c r="AC21" s="448">
        <f t="shared" ref="AC21:AE32" si="9">$Q21*$AA21</f>
        <v>0</v>
      </c>
      <c r="AD21" s="448">
        <f t="shared" si="2"/>
        <v>0</v>
      </c>
      <c r="AE21" s="448">
        <f t="shared" si="2"/>
        <v>0</v>
      </c>
    </row>
    <row r="22" spans="1:31" ht="15" customHeight="1" x14ac:dyDescent="0.25">
      <c r="A22" s="532" t="s">
        <v>706</v>
      </c>
      <c r="B22" s="533"/>
      <c r="C22" s="534"/>
      <c r="D22" s="73"/>
      <c r="E22" s="654" t="s">
        <v>182</v>
      </c>
      <c r="F22" s="558"/>
      <c r="G22" s="558"/>
      <c r="H22" s="663"/>
      <c r="I22" s="557" t="s">
        <v>181</v>
      </c>
      <c r="J22" s="558"/>
      <c r="K22" s="558"/>
      <c r="L22" s="558"/>
      <c r="M22" s="558"/>
      <c r="N22" s="558"/>
      <c r="O22" s="558"/>
      <c r="P22" s="609"/>
      <c r="Q22" s="157">
        <v>38.1</v>
      </c>
      <c r="R22" s="469"/>
      <c r="S22" s="248"/>
      <c r="T22" s="239"/>
      <c r="U22" s="469"/>
      <c r="V22" s="259"/>
      <c r="W22" s="240"/>
      <c r="X22" s="469"/>
      <c r="Y22" s="261"/>
      <c r="Z22" s="241"/>
      <c r="AA22" s="496">
        <f t="shared" si="3"/>
        <v>0</v>
      </c>
      <c r="AB22" s="224">
        <f t="shared" si="4"/>
        <v>0</v>
      </c>
      <c r="AC22" s="443">
        <f t="shared" si="9"/>
        <v>0</v>
      </c>
      <c r="AD22" s="443">
        <f t="shared" si="9"/>
        <v>0</v>
      </c>
      <c r="AE22" s="443">
        <f t="shared" si="9"/>
        <v>0</v>
      </c>
    </row>
    <row r="23" spans="1:31" ht="15" customHeight="1" x14ac:dyDescent="0.25">
      <c r="A23" s="535"/>
      <c r="B23" s="536"/>
      <c r="C23" s="537"/>
      <c r="D23" s="73"/>
      <c r="E23" s="654" t="s">
        <v>183</v>
      </c>
      <c r="F23" s="558"/>
      <c r="G23" s="558"/>
      <c r="H23" s="663"/>
      <c r="I23" s="557" t="s">
        <v>184</v>
      </c>
      <c r="J23" s="558"/>
      <c r="K23" s="558"/>
      <c r="L23" s="558"/>
      <c r="M23" s="558"/>
      <c r="N23" s="558"/>
      <c r="O23" s="558"/>
      <c r="P23" s="609"/>
      <c r="Q23" s="157">
        <v>26.15</v>
      </c>
      <c r="R23" s="469"/>
      <c r="S23" s="248"/>
      <c r="T23" s="239"/>
      <c r="U23" s="469"/>
      <c r="V23" s="259"/>
      <c r="W23" s="240"/>
      <c r="X23" s="469"/>
      <c r="Y23" s="261"/>
      <c r="Z23" s="241"/>
      <c r="AA23" s="496">
        <f t="shared" si="3"/>
        <v>0</v>
      </c>
      <c r="AB23" s="224">
        <f t="shared" si="4"/>
        <v>0</v>
      </c>
      <c r="AC23" s="443">
        <f t="shared" si="9"/>
        <v>0</v>
      </c>
      <c r="AD23" s="443">
        <f t="shared" si="9"/>
        <v>0</v>
      </c>
      <c r="AE23" s="443">
        <f t="shared" si="9"/>
        <v>0</v>
      </c>
    </row>
    <row r="24" spans="1:31" ht="15" customHeight="1" x14ac:dyDescent="0.25">
      <c r="A24" s="532" t="s">
        <v>707</v>
      </c>
      <c r="B24" s="533"/>
      <c r="C24" s="534"/>
      <c r="D24" s="73"/>
      <c r="E24" s="654" t="s">
        <v>185</v>
      </c>
      <c r="F24" s="558"/>
      <c r="G24" s="558"/>
      <c r="H24" s="663"/>
      <c r="I24" s="557" t="s">
        <v>184</v>
      </c>
      <c r="J24" s="558"/>
      <c r="K24" s="558"/>
      <c r="L24" s="558"/>
      <c r="M24" s="558"/>
      <c r="N24" s="558"/>
      <c r="O24" s="558"/>
      <c r="P24" s="609"/>
      <c r="Q24" s="157">
        <v>37</v>
      </c>
      <c r="R24" s="469"/>
      <c r="S24" s="248"/>
      <c r="T24" s="239"/>
      <c r="U24" s="469"/>
      <c r="V24" s="259"/>
      <c r="W24" s="240"/>
      <c r="X24" s="469"/>
      <c r="Y24" s="261"/>
      <c r="Z24" s="241"/>
      <c r="AA24" s="496">
        <f t="shared" si="3"/>
        <v>0</v>
      </c>
      <c r="AB24" s="224">
        <f t="shared" si="4"/>
        <v>0</v>
      </c>
      <c r="AC24" s="443">
        <f t="shared" si="9"/>
        <v>0</v>
      </c>
      <c r="AD24" s="443">
        <f t="shared" si="9"/>
        <v>0</v>
      </c>
      <c r="AE24" s="443">
        <f t="shared" si="9"/>
        <v>0</v>
      </c>
    </row>
    <row r="25" spans="1:31" ht="15" customHeight="1" x14ac:dyDescent="0.25">
      <c r="A25" s="535"/>
      <c r="B25" s="536"/>
      <c r="C25" s="537"/>
      <c r="D25" s="73"/>
      <c r="E25" s="654" t="s">
        <v>748</v>
      </c>
      <c r="F25" s="558"/>
      <c r="G25" s="558"/>
      <c r="H25" s="663"/>
      <c r="I25" s="557" t="s">
        <v>754</v>
      </c>
      <c r="J25" s="558"/>
      <c r="K25" s="558"/>
      <c r="L25" s="558"/>
      <c r="M25" s="558"/>
      <c r="N25" s="558"/>
      <c r="O25" s="558"/>
      <c r="P25" s="609"/>
      <c r="Q25" s="219">
        <v>17.7</v>
      </c>
      <c r="R25" s="469"/>
      <c r="S25" s="248"/>
      <c r="T25" s="239"/>
      <c r="U25" s="469"/>
      <c r="V25" s="259"/>
      <c r="W25" s="240"/>
      <c r="X25" s="469"/>
      <c r="Y25" s="261"/>
      <c r="Z25" s="241"/>
      <c r="AA25" s="496">
        <f t="shared" si="3"/>
        <v>0</v>
      </c>
      <c r="AB25" s="224">
        <f t="shared" si="4"/>
        <v>0</v>
      </c>
      <c r="AC25" s="443">
        <f t="shared" si="9"/>
        <v>0</v>
      </c>
      <c r="AD25" s="443">
        <f t="shared" si="9"/>
        <v>0</v>
      </c>
      <c r="AE25" s="443">
        <f t="shared" si="9"/>
        <v>0</v>
      </c>
    </row>
    <row r="26" spans="1:31" ht="15" customHeight="1" x14ac:dyDescent="0.25">
      <c r="A26" s="532" t="s">
        <v>708</v>
      </c>
      <c r="B26" s="533"/>
      <c r="C26" s="534"/>
      <c r="D26" s="73"/>
      <c r="E26" s="654" t="s">
        <v>749</v>
      </c>
      <c r="F26" s="558"/>
      <c r="G26" s="558"/>
      <c r="H26" s="663"/>
      <c r="I26" s="557" t="s">
        <v>755</v>
      </c>
      <c r="J26" s="558"/>
      <c r="K26" s="558"/>
      <c r="L26" s="558"/>
      <c r="M26" s="558"/>
      <c r="N26" s="558"/>
      <c r="O26" s="558"/>
      <c r="P26" s="609"/>
      <c r="Q26" s="219">
        <v>31</v>
      </c>
      <c r="R26" s="469"/>
      <c r="S26" s="248"/>
      <c r="T26" s="239"/>
      <c r="U26" s="469"/>
      <c r="V26" s="259"/>
      <c r="W26" s="240"/>
      <c r="X26" s="469"/>
      <c r="Y26" s="261"/>
      <c r="Z26" s="241"/>
      <c r="AA26" s="496">
        <f t="shared" si="3"/>
        <v>0</v>
      </c>
      <c r="AB26" s="224">
        <f t="shared" si="4"/>
        <v>0</v>
      </c>
      <c r="AC26" s="443">
        <f t="shared" si="9"/>
        <v>0</v>
      </c>
      <c r="AD26" s="443">
        <f t="shared" si="9"/>
        <v>0</v>
      </c>
      <c r="AE26" s="443">
        <f t="shared" si="9"/>
        <v>0</v>
      </c>
    </row>
    <row r="27" spans="1:31" ht="15" customHeight="1" x14ac:dyDescent="0.25">
      <c r="A27" s="535"/>
      <c r="B27" s="536"/>
      <c r="C27" s="537"/>
      <c r="D27" s="73"/>
      <c r="E27" s="654" t="s">
        <v>750</v>
      </c>
      <c r="F27" s="558"/>
      <c r="G27" s="558"/>
      <c r="H27" s="663"/>
      <c r="I27" s="557" t="s">
        <v>756</v>
      </c>
      <c r="J27" s="558"/>
      <c r="K27" s="558"/>
      <c r="L27" s="558"/>
      <c r="M27" s="558"/>
      <c r="N27" s="558"/>
      <c r="O27" s="558"/>
      <c r="P27" s="609"/>
      <c r="Q27" s="219">
        <v>17.7</v>
      </c>
      <c r="R27" s="469"/>
      <c r="S27" s="248"/>
      <c r="T27" s="239"/>
      <c r="U27" s="469"/>
      <c r="V27" s="259"/>
      <c r="W27" s="240"/>
      <c r="X27" s="469"/>
      <c r="Y27" s="261"/>
      <c r="Z27" s="241"/>
      <c r="AA27" s="496">
        <f t="shared" si="3"/>
        <v>0</v>
      </c>
      <c r="AB27" s="224">
        <f t="shared" si="4"/>
        <v>0</v>
      </c>
      <c r="AC27" s="443">
        <f t="shared" si="9"/>
        <v>0</v>
      </c>
      <c r="AD27" s="443">
        <f t="shared" si="9"/>
        <v>0</v>
      </c>
      <c r="AE27" s="443">
        <f t="shared" si="9"/>
        <v>0</v>
      </c>
    </row>
    <row r="28" spans="1:31" ht="15" customHeight="1" x14ac:dyDescent="0.25">
      <c r="A28" s="532" t="s">
        <v>14</v>
      </c>
      <c r="B28" s="533"/>
      <c r="C28" s="534"/>
      <c r="D28" s="73"/>
      <c r="E28" s="654" t="s">
        <v>751</v>
      </c>
      <c r="F28" s="558"/>
      <c r="G28" s="558"/>
      <c r="H28" s="663"/>
      <c r="I28" s="557" t="s">
        <v>757</v>
      </c>
      <c r="J28" s="558"/>
      <c r="K28" s="558"/>
      <c r="L28" s="558"/>
      <c r="M28" s="558"/>
      <c r="N28" s="558"/>
      <c r="O28" s="558"/>
      <c r="P28" s="609"/>
      <c r="Q28" s="219">
        <v>31</v>
      </c>
      <c r="R28" s="469"/>
      <c r="S28" s="248"/>
      <c r="T28" s="239"/>
      <c r="U28" s="469"/>
      <c r="V28" s="259"/>
      <c r="W28" s="240"/>
      <c r="X28" s="469"/>
      <c r="Y28" s="261"/>
      <c r="Z28" s="241"/>
      <c r="AA28" s="498">
        <f t="shared" si="3"/>
        <v>0</v>
      </c>
      <c r="AB28" s="224">
        <f t="shared" si="4"/>
        <v>0</v>
      </c>
      <c r="AC28" s="443">
        <f t="shared" si="9"/>
        <v>0</v>
      </c>
      <c r="AD28" s="443">
        <f t="shared" si="9"/>
        <v>0</v>
      </c>
      <c r="AE28" s="443">
        <f t="shared" si="9"/>
        <v>0</v>
      </c>
    </row>
    <row r="29" spans="1:31" ht="15" customHeight="1" x14ac:dyDescent="0.25">
      <c r="A29" s="535"/>
      <c r="B29" s="536"/>
      <c r="C29" s="537"/>
      <c r="D29" s="73"/>
      <c r="E29" s="654" t="s">
        <v>198</v>
      </c>
      <c r="F29" s="558"/>
      <c r="G29" s="558"/>
      <c r="H29" s="663"/>
      <c r="I29" s="557" t="s">
        <v>758</v>
      </c>
      <c r="J29" s="558"/>
      <c r="K29" s="558"/>
      <c r="L29" s="558"/>
      <c r="M29" s="558"/>
      <c r="N29" s="558"/>
      <c r="O29" s="558"/>
      <c r="P29" s="609"/>
      <c r="Q29" s="219">
        <v>7.45</v>
      </c>
      <c r="R29" s="469"/>
      <c r="S29" s="248"/>
      <c r="T29" s="239"/>
      <c r="U29" s="469"/>
      <c r="V29" s="259"/>
      <c r="W29" s="240"/>
      <c r="X29" s="469"/>
      <c r="Y29" s="261"/>
      <c r="Z29" s="241"/>
      <c r="AA29" s="498">
        <f t="shared" si="3"/>
        <v>0</v>
      </c>
      <c r="AB29" s="224">
        <f t="shared" si="4"/>
        <v>0</v>
      </c>
      <c r="AC29" s="443">
        <f t="shared" si="9"/>
        <v>0</v>
      </c>
      <c r="AD29" s="443">
        <f t="shared" si="9"/>
        <v>0</v>
      </c>
      <c r="AE29" s="443">
        <f t="shared" si="9"/>
        <v>0</v>
      </c>
    </row>
    <row r="30" spans="1:31" ht="15" customHeight="1" x14ac:dyDescent="0.25">
      <c r="A30" s="532" t="s">
        <v>17</v>
      </c>
      <c r="B30" s="533"/>
      <c r="C30" s="534"/>
      <c r="D30" s="73"/>
      <c r="E30" s="654" t="s">
        <v>769</v>
      </c>
      <c r="F30" s="558"/>
      <c r="G30" s="558"/>
      <c r="H30" s="663"/>
      <c r="I30" s="557" t="s">
        <v>192</v>
      </c>
      <c r="J30" s="558"/>
      <c r="K30" s="558"/>
      <c r="L30" s="558"/>
      <c r="M30" s="558"/>
      <c r="N30" s="558"/>
      <c r="O30" s="558"/>
      <c r="P30" s="609"/>
      <c r="Q30" s="219">
        <v>101.6</v>
      </c>
      <c r="R30" s="469"/>
      <c r="S30" s="248"/>
      <c r="T30" s="239"/>
      <c r="U30" s="469"/>
      <c r="V30" s="259"/>
      <c r="W30" s="240"/>
      <c r="X30" s="469"/>
      <c r="Y30" s="261"/>
      <c r="Z30" s="241"/>
      <c r="AA30" s="498">
        <f t="shared" si="3"/>
        <v>0</v>
      </c>
      <c r="AB30" s="224">
        <f t="shared" si="4"/>
        <v>0</v>
      </c>
      <c r="AC30" s="443">
        <f t="shared" si="9"/>
        <v>0</v>
      </c>
      <c r="AD30" s="443">
        <f t="shared" si="9"/>
        <v>0</v>
      </c>
      <c r="AE30" s="443">
        <f t="shared" si="9"/>
        <v>0</v>
      </c>
    </row>
    <row r="31" spans="1:31" ht="15" customHeight="1" x14ac:dyDescent="0.25">
      <c r="A31" s="535"/>
      <c r="B31" s="536"/>
      <c r="C31" s="537"/>
      <c r="D31" s="73"/>
      <c r="E31" s="654" t="s">
        <v>193</v>
      </c>
      <c r="F31" s="558"/>
      <c r="G31" s="558"/>
      <c r="H31" s="663"/>
      <c r="I31" s="557" t="s">
        <v>759</v>
      </c>
      <c r="J31" s="558"/>
      <c r="K31" s="558"/>
      <c r="L31" s="558"/>
      <c r="M31" s="558"/>
      <c r="N31" s="558"/>
      <c r="O31" s="558"/>
      <c r="P31" s="609"/>
      <c r="Q31" s="219">
        <v>7.45</v>
      </c>
      <c r="R31" s="469"/>
      <c r="S31" s="248"/>
      <c r="T31" s="239"/>
      <c r="U31" s="469"/>
      <c r="V31" s="259"/>
      <c r="W31" s="240"/>
      <c r="X31" s="469"/>
      <c r="Y31" s="261"/>
      <c r="Z31" s="241"/>
      <c r="AA31" s="498">
        <f t="shared" si="3"/>
        <v>0</v>
      </c>
      <c r="AB31" s="224">
        <f t="shared" si="4"/>
        <v>0</v>
      </c>
      <c r="AC31" s="443">
        <f t="shared" si="9"/>
        <v>0</v>
      </c>
      <c r="AD31" s="443">
        <f t="shared" si="9"/>
        <v>0</v>
      </c>
      <c r="AE31" s="443">
        <f t="shared" si="9"/>
        <v>0</v>
      </c>
    </row>
    <row r="32" spans="1:31" ht="15" customHeight="1" x14ac:dyDescent="0.25">
      <c r="A32" s="532" t="s">
        <v>19</v>
      </c>
      <c r="B32" s="533"/>
      <c r="C32" s="534"/>
      <c r="D32" s="73"/>
      <c r="E32" s="654" t="s">
        <v>770</v>
      </c>
      <c r="F32" s="558"/>
      <c r="G32" s="558"/>
      <c r="H32" s="663"/>
      <c r="I32" s="557" t="s">
        <v>760</v>
      </c>
      <c r="J32" s="558"/>
      <c r="K32" s="558"/>
      <c r="L32" s="558"/>
      <c r="M32" s="558"/>
      <c r="N32" s="558"/>
      <c r="O32" s="558"/>
      <c r="P32" s="609"/>
      <c r="Q32" s="219">
        <v>34.200000000000003</v>
      </c>
      <c r="R32" s="469"/>
      <c r="S32" s="248"/>
      <c r="T32" s="239"/>
      <c r="U32" s="469"/>
      <c r="V32" s="259"/>
      <c r="W32" s="240"/>
      <c r="X32" s="469"/>
      <c r="Y32" s="261"/>
      <c r="Z32" s="241"/>
      <c r="AA32" s="496">
        <f t="shared" si="3"/>
        <v>0</v>
      </c>
      <c r="AB32" s="224">
        <f t="shared" si="4"/>
        <v>0</v>
      </c>
      <c r="AC32" s="443">
        <f t="shared" si="9"/>
        <v>0</v>
      </c>
      <c r="AD32" s="443">
        <f t="shared" si="9"/>
        <v>0</v>
      </c>
      <c r="AE32" s="443">
        <f t="shared" si="9"/>
        <v>0</v>
      </c>
    </row>
    <row r="33" spans="1:31" ht="15" customHeight="1" x14ac:dyDescent="0.25">
      <c r="A33" s="535"/>
      <c r="B33" s="536"/>
      <c r="C33" s="537"/>
      <c r="D33" s="73"/>
      <c r="E33" s="555" t="s">
        <v>639</v>
      </c>
      <c r="F33" s="556"/>
      <c r="G33" s="556"/>
      <c r="H33" s="556"/>
      <c r="I33" s="184"/>
      <c r="J33" s="184"/>
      <c r="K33" s="184"/>
      <c r="L33" s="184"/>
      <c r="M33" s="184"/>
      <c r="N33" s="184"/>
      <c r="O33" s="184"/>
      <c r="P33" s="299"/>
      <c r="Q33" s="222"/>
      <c r="R33" s="297">
        <f>IF(SUM(R34:R45)&gt;0,9999,0)</f>
        <v>0</v>
      </c>
      <c r="S33" s="249"/>
      <c r="T33" s="184"/>
      <c r="U33" s="297">
        <f>IF(SUM(U34:U45)&gt;0,9999,0)</f>
        <v>0</v>
      </c>
      <c r="V33" s="249"/>
      <c r="W33" s="184"/>
      <c r="X33" s="297">
        <f>IF(SUM(X34:X45)&gt;0,9999,0)</f>
        <v>0</v>
      </c>
      <c r="Y33" s="249"/>
      <c r="Z33" s="184"/>
      <c r="AA33" s="347">
        <f>IF(SUM(AA34:AA45)&gt;0,9999,0)</f>
        <v>0</v>
      </c>
      <c r="AB33" s="233"/>
      <c r="AC33" s="447"/>
      <c r="AD33" s="447"/>
      <c r="AE33" s="447"/>
    </row>
    <row r="34" spans="1:31" ht="15" customHeight="1" x14ac:dyDescent="0.25">
      <c r="A34" s="81"/>
      <c r="B34" s="81"/>
      <c r="C34" s="81"/>
      <c r="D34" s="73"/>
      <c r="E34" s="659" t="s">
        <v>186</v>
      </c>
      <c r="F34" s="570"/>
      <c r="G34" s="570"/>
      <c r="H34" s="674"/>
      <c r="I34" s="569" t="s">
        <v>814</v>
      </c>
      <c r="J34" s="570"/>
      <c r="K34" s="570"/>
      <c r="L34" s="570"/>
      <c r="M34" s="570"/>
      <c r="N34" s="570"/>
      <c r="O34" s="570"/>
      <c r="P34" s="664"/>
      <c r="Q34" s="219">
        <v>42.75</v>
      </c>
      <c r="R34" s="469"/>
      <c r="S34" s="248"/>
      <c r="T34" s="239"/>
      <c r="U34" s="469"/>
      <c r="V34" s="259"/>
      <c r="W34" s="240"/>
      <c r="X34" s="469"/>
      <c r="Y34" s="261"/>
      <c r="Z34" s="241"/>
      <c r="AA34" s="496">
        <f t="shared" si="3"/>
        <v>0</v>
      </c>
      <c r="AB34" s="224">
        <f t="shared" si="4"/>
        <v>0</v>
      </c>
      <c r="AC34" s="443">
        <f t="shared" ref="AC34:AE45" si="10">$Q34*$AA34</f>
        <v>0</v>
      </c>
      <c r="AD34" s="443">
        <f t="shared" si="10"/>
        <v>0</v>
      </c>
      <c r="AE34" s="443">
        <f t="shared" si="10"/>
        <v>0</v>
      </c>
    </row>
    <row r="35" spans="1:31" ht="15" customHeight="1" x14ac:dyDescent="0.25">
      <c r="A35" s="82"/>
      <c r="B35" s="82"/>
      <c r="C35" s="82"/>
      <c r="D35" s="73"/>
      <c r="E35" s="654" t="s">
        <v>187</v>
      </c>
      <c r="F35" s="558"/>
      <c r="G35" s="558"/>
      <c r="H35" s="663"/>
      <c r="I35" s="557" t="s">
        <v>814</v>
      </c>
      <c r="J35" s="558"/>
      <c r="K35" s="558"/>
      <c r="L35" s="558"/>
      <c r="M35" s="558"/>
      <c r="N35" s="558"/>
      <c r="O35" s="558"/>
      <c r="P35" s="609"/>
      <c r="Q35" s="219">
        <v>42.75</v>
      </c>
      <c r="R35" s="469"/>
      <c r="S35" s="248"/>
      <c r="T35" s="239"/>
      <c r="U35" s="469"/>
      <c r="V35" s="259"/>
      <c r="W35" s="240"/>
      <c r="X35" s="469"/>
      <c r="Y35" s="261"/>
      <c r="Z35" s="241"/>
      <c r="AA35" s="496">
        <f t="shared" si="3"/>
        <v>0</v>
      </c>
      <c r="AB35" s="224">
        <f t="shared" si="4"/>
        <v>0</v>
      </c>
      <c r="AC35" s="448">
        <f t="shared" si="10"/>
        <v>0</v>
      </c>
      <c r="AD35" s="448">
        <f t="shared" si="10"/>
        <v>0</v>
      </c>
      <c r="AE35" s="448">
        <f t="shared" si="10"/>
        <v>0</v>
      </c>
    </row>
    <row r="36" spans="1:31" ht="15" customHeight="1" x14ac:dyDescent="0.25">
      <c r="A36" s="539" t="s">
        <v>24</v>
      </c>
      <c r="B36" s="539"/>
      <c r="C36" s="539"/>
      <c r="D36" s="73"/>
      <c r="E36" s="654" t="s">
        <v>188</v>
      </c>
      <c r="F36" s="558"/>
      <c r="G36" s="558"/>
      <c r="H36" s="663"/>
      <c r="I36" s="557" t="s">
        <v>762</v>
      </c>
      <c r="J36" s="558"/>
      <c r="K36" s="558"/>
      <c r="L36" s="558"/>
      <c r="M36" s="558"/>
      <c r="N36" s="558"/>
      <c r="O36" s="558"/>
      <c r="P36" s="609"/>
      <c r="Q36" s="219">
        <v>28.85</v>
      </c>
      <c r="R36" s="469"/>
      <c r="S36" s="248"/>
      <c r="T36" s="239"/>
      <c r="U36" s="469"/>
      <c r="V36" s="259"/>
      <c r="W36" s="240"/>
      <c r="X36" s="469"/>
      <c r="Y36" s="261"/>
      <c r="Z36" s="241"/>
      <c r="AA36" s="496">
        <f t="shared" si="3"/>
        <v>0</v>
      </c>
      <c r="AB36" s="224">
        <f t="shared" si="4"/>
        <v>0</v>
      </c>
      <c r="AC36" s="443">
        <f t="shared" si="10"/>
        <v>0</v>
      </c>
      <c r="AD36" s="443">
        <f t="shared" si="10"/>
        <v>0</v>
      </c>
      <c r="AE36" s="443">
        <f t="shared" si="10"/>
        <v>0</v>
      </c>
    </row>
    <row r="37" spans="1:31" ht="15" customHeight="1" x14ac:dyDescent="0.25">
      <c r="A37" s="132" t="s">
        <v>98</v>
      </c>
      <c r="B37" s="76"/>
      <c r="C37" s="76"/>
      <c r="D37" s="73"/>
      <c r="E37" s="654" t="s">
        <v>189</v>
      </c>
      <c r="F37" s="558"/>
      <c r="G37" s="558"/>
      <c r="H37" s="663"/>
      <c r="I37" s="557" t="s">
        <v>763</v>
      </c>
      <c r="J37" s="558"/>
      <c r="K37" s="558"/>
      <c r="L37" s="558"/>
      <c r="M37" s="558"/>
      <c r="N37" s="558"/>
      <c r="O37" s="558"/>
      <c r="P37" s="609"/>
      <c r="Q37" s="219">
        <v>4.8499999999999996</v>
      </c>
      <c r="R37" s="469"/>
      <c r="S37" s="248"/>
      <c r="T37" s="239"/>
      <c r="U37" s="469"/>
      <c r="V37" s="259"/>
      <c r="W37" s="240"/>
      <c r="X37" s="469"/>
      <c r="Y37" s="261"/>
      <c r="Z37" s="241"/>
      <c r="AA37" s="496">
        <f t="shared" si="3"/>
        <v>0</v>
      </c>
      <c r="AB37" s="224">
        <f t="shared" si="4"/>
        <v>0</v>
      </c>
      <c r="AC37" s="443">
        <f t="shared" si="10"/>
        <v>0</v>
      </c>
      <c r="AD37" s="443">
        <f t="shared" si="10"/>
        <v>0</v>
      </c>
      <c r="AE37" s="443">
        <f t="shared" si="10"/>
        <v>0</v>
      </c>
    </row>
    <row r="38" spans="1:31" ht="15" customHeight="1" x14ac:dyDescent="0.25">
      <c r="A38" s="77" t="s">
        <v>26</v>
      </c>
      <c r="B38" s="76"/>
      <c r="C38" s="76"/>
      <c r="D38" s="73"/>
      <c r="E38" s="654" t="s">
        <v>190</v>
      </c>
      <c r="F38" s="558"/>
      <c r="G38" s="558"/>
      <c r="H38" s="663"/>
      <c r="I38" s="557" t="s">
        <v>764</v>
      </c>
      <c r="J38" s="558"/>
      <c r="K38" s="558"/>
      <c r="L38" s="558"/>
      <c r="M38" s="558"/>
      <c r="N38" s="558"/>
      <c r="O38" s="558"/>
      <c r="P38" s="609"/>
      <c r="Q38" s="219">
        <v>10.65</v>
      </c>
      <c r="R38" s="469"/>
      <c r="S38" s="248"/>
      <c r="T38" s="239"/>
      <c r="U38" s="469"/>
      <c r="V38" s="259"/>
      <c r="W38" s="240"/>
      <c r="X38" s="469"/>
      <c r="Y38" s="261"/>
      <c r="Z38" s="241"/>
      <c r="AA38" s="496">
        <f t="shared" si="3"/>
        <v>0</v>
      </c>
      <c r="AB38" s="224">
        <f t="shared" si="4"/>
        <v>0</v>
      </c>
      <c r="AC38" s="443">
        <f t="shared" si="10"/>
        <v>0</v>
      </c>
      <c r="AD38" s="443">
        <f t="shared" si="10"/>
        <v>0</v>
      </c>
      <c r="AE38" s="443">
        <f t="shared" si="10"/>
        <v>0</v>
      </c>
    </row>
    <row r="39" spans="1:31" ht="15" customHeight="1" x14ac:dyDescent="0.25">
      <c r="A39" s="77" t="s">
        <v>27</v>
      </c>
      <c r="B39" s="76"/>
      <c r="C39" s="76"/>
      <c r="D39" s="73"/>
      <c r="E39" s="654" t="s">
        <v>752</v>
      </c>
      <c r="F39" s="558"/>
      <c r="G39" s="558"/>
      <c r="H39" s="663"/>
      <c r="I39" s="557" t="s">
        <v>765</v>
      </c>
      <c r="J39" s="558"/>
      <c r="K39" s="558"/>
      <c r="L39" s="558"/>
      <c r="M39" s="558"/>
      <c r="N39" s="558"/>
      <c r="O39" s="558"/>
      <c r="P39" s="609"/>
      <c r="Q39" s="219">
        <v>4.8499999999999996</v>
      </c>
      <c r="R39" s="469"/>
      <c r="S39" s="248"/>
      <c r="T39" s="239"/>
      <c r="U39" s="469"/>
      <c r="V39" s="259"/>
      <c r="W39" s="240"/>
      <c r="X39" s="469"/>
      <c r="Y39" s="261"/>
      <c r="Z39" s="241"/>
      <c r="AA39" s="496">
        <f t="shared" si="3"/>
        <v>0</v>
      </c>
      <c r="AB39" s="224">
        <f t="shared" si="4"/>
        <v>0</v>
      </c>
      <c r="AC39" s="443">
        <f t="shared" si="10"/>
        <v>0</v>
      </c>
      <c r="AD39" s="443">
        <f t="shared" si="10"/>
        <v>0</v>
      </c>
      <c r="AE39" s="443">
        <f t="shared" si="10"/>
        <v>0</v>
      </c>
    </row>
    <row r="40" spans="1:31" ht="15" customHeight="1" x14ac:dyDescent="0.25">
      <c r="A40" s="77" t="s">
        <v>28</v>
      </c>
      <c r="B40" s="76"/>
      <c r="C40" s="76"/>
      <c r="D40" s="73"/>
      <c r="E40" s="654" t="s">
        <v>263</v>
      </c>
      <c r="F40" s="558"/>
      <c r="G40" s="558"/>
      <c r="H40" s="663"/>
      <c r="I40" s="557" t="s">
        <v>773</v>
      </c>
      <c r="J40" s="558"/>
      <c r="K40" s="558"/>
      <c r="L40" s="558"/>
      <c r="M40" s="558"/>
      <c r="N40" s="558"/>
      <c r="O40" s="558"/>
      <c r="P40" s="609"/>
      <c r="Q40" s="219">
        <v>212</v>
      </c>
      <c r="R40" s="469"/>
      <c r="S40" s="248"/>
      <c r="T40" s="239"/>
      <c r="U40" s="469"/>
      <c r="V40" s="259"/>
      <c r="W40" s="240"/>
      <c r="X40" s="469"/>
      <c r="Y40" s="261"/>
      <c r="Z40" s="241"/>
      <c r="AA40" s="496">
        <f t="shared" si="3"/>
        <v>0</v>
      </c>
      <c r="AB40" s="224">
        <f t="shared" si="4"/>
        <v>0</v>
      </c>
      <c r="AC40" s="443">
        <f t="shared" si="10"/>
        <v>0</v>
      </c>
      <c r="AD40" s="443">
        <f t="shared" si="10"/>
        <v>0</v>
      </c>
      <c r="AE40" s="443">
        <f t="shared" si="10"/>
        <v>0</v>
      </c>
    </row>
    <row r="41" spans="1:31" ht="15" customHeight="1" x14ac:dyDescent="0.25">
      <c r="A41" s="77" t="s">
        <v>29</v>
      </c>
      <c r="B41" s="76"/>
      <c r="C41" s="76"/>
      <c r="D41" s="73"/>
      <c r="E41" s="654" t="s">
        <v>191</v>
      </c>
      <c r="F41" s="558"/>
      <c r="G41" s="558"/>
      <c r="H41" s="663"/>
      <c r="I41" s="557"/>
      <c r="J41" s="558"/>
      <c r="K41" s="558"/>
      <c r="L41" s="558"/>
      <c r="M41" s="558"/>
      <c r="N41" s="558"/>
      <c r="O41" s="558"/>
      <c r="P41" s="609"/>
      <c r="Q41" s="219">
        <v>27.15</v>
      </c>
      <c r="R41" s="469"/>
      <c r="S41" s="248"/>
      <c r="T41" s="239"/>
      <c r="U41" s="469"/>
      <c r="V41" s="259"/>
      <c r="W41" s="240"/>
      <c r="X41" s="469"/>
      <c r="Y41" s="261"/>
      <c r="Z41" s="241"/>
      <c r="AA41" s="496">
        <f t="shared" si="3"/>
        <v>0</v>
      </c>
      <c r="AB41" s="224">
        <f t="shared" si="4"/>
        <v>0</v>
      </c>
      <c r="AC41" s="443">
        <f t="shared" si="10"/>
        <v>0</v>
      </c>
      <c r="AD41" s="443">
        <f t="shared" si="10"/>
        <v>0</v>
      </c>
      <c r="AE41" s="443">
        <f t="shared" si="10"/>
        <v>0</v>
      </c>
    </row>
    <row r="42" spans="1:31" ht="15" customHeight="1" x14ac:dyDescent="0.25">
      <c r="A42" s="77" t="s">
        <v>30</v>
      </c>
      <c r="B42" s="76"/>
      <c r="C42" s="76"/>
      <c r="D42" s="73"/>
      <c r="E42" s="654" t="s">
        <v>199</v>
      </c>
      <c r="F42" s="558"/>
      <c r="G42" s="558"/>
      <c r="H42" s="663"/>
      <c r="I42" s="557" t="s">
        <v>772</v>
      </c>
      <c r="J42" s="558"/>
      <c r="K42" s="558"/>
      <c r="L42" s="558"/>
      <c r="M42" s="558"/>
      <c r="N42" s="558"/>
      <c r="O42" s="558"/>
      <c r="P42" s="609"/>
      <c r="Q42" s="219">
        <v>7.45</v>
      </c>
      <c r="R42" s="469"/>
      <c r="S42" s="248"/>
      <c r="T42" s="239"/>
      <c r="U42" s="469"/>
      <c r="V42" s="259"/>
      <c r="W42" s="240"/>
      <c r="X42" s="469"/>
      <c r="Y42" s="261"/>
      <c r="Z42" s="241"/>
      <c r="AA42" s="496">
        <f t="shared" si="3"/>
        <v>0</v>
      </c>
      <c r="AB42" s="224">
        <f t="shared" si="4"/>
        <v>0</v>
      </c>
      <c r="AC42" s="443">
        <f t="shared" si="10"/>
        <v>0</v>
      </c>
      <c r="AD42" s="443">
        <f t="shared" si="10"/>
        <v>0</v>
      </c>
      <c r="AE42" s="443">
        <f t="shared" si="10"/>
        <v>0</v>
      </c>
    </row>
    <row r="43" spans="1:31" ht="15" customHeight="1" x14ac:dyDescent="0.25">
      <c r="A43" s="83"/>
      <c r="B43" s="76"/>
      <c r="C43" s="76"/>
      <c r="D43" s="73"/>
      <c r="E43" s="654" t="s">
        <v>768</v>
      </c>
      <c r="F43" s="558"/>
      <c r="G43" s="558"/>
      <c r="H43" s="663"/>
      <c r="I43" s="557" t="s">
        <v>771</v>
      </c>
      <c r="J43" s="558"/>
      <c r="K43" s="558"/>
      <c r="L43" s="558"/>
      <c r="M43" s="558"/>
      <c r="N43" s="558"/>
      <c r="O43" s="558"/>
      <c r="P43" s="609"/>
      <c r="Q43" s="219">
        <v>1.65</v>
      </c>
      <c r="R43" s="469"/>
      <c r="S43" s="248"/>
      <c r="T43" s="239"/>
      <c r="U43" s="469"/>
      <c r="V43" s="259"/>
      <c r="W43" s="240"/>
      <c r="X43" s="469"/>
      <c r="Y43" s="261"/>
      <c r="Z43" s="241"/>
      <c r="AA43" s="496">
        <f t="shared" si="3"/>
        <v>0</v>
      </c>
      <c r="AB43" s="224">
        <f t="shared" si="4"/>
        <v>0</v>
      </c>
      <c r="AC43" s="443">
        <f t="shared" si="10"/>
        <v>0</v>
      </c>
      <c r="AD43" s="443">
        <f t="shared" si="10"/>
        <v>0</v>
      </c>
      <c r="AE43" s="443">
        <f t="shared" si="10"/>
        <v>0</v>
      </c>
    </row>
    <row r="44" spans="1:31" ht="15" customHeight="1" x14ac:dyDescent="0.25">
      <c r="A44" s="540" t="s">
        <v>830</v>
      </c>
      <c r="B44" s="540"/>
      <c r="C44" s="540"/>
      <c r="D44" s="73"/>
      <c r="E44" s="654" t="s">
        <v>200</v>
      </c>
      <c r="F44" s="558"/>
      <c r="G44" s="558"/>
      <c r="H44" s="663"/>
      <c r="I44" s="557" t="s">
        <v>767</v>
      </c>
      <c r="J44" s="558"/>
      <c r="K44" s="558"/>
      <c r="L44" s="558"/>
      <c r="M44" s="558"/>
      <c r="N44" s="558"/>
      <c r="O44" s="558"/>
      <c r="P44" s="609"/>
      <c r="Q44" s="219">
        <v>5.9</v>
      </c>
      <c r="R44" s="469"/>
      <c r="S44" s="248"/>
      <c r="T44" s="239"/>
      <c r="U44" s="469"/>
      <c r="V44" s="259"/>
      <c r="W44" s="240"/>
      <c r="X44" s="469"/>
      <c r="Y44" s="261"/>
      <c r="Z44" s="241"/>
      <c r="AA44" s="496">
        <f t="shared" si="3"/>
        <v>0</v>
      </c>
      <c r="AB44" s="224">
        <f t="shared" si="4"/>
        <v>0</v>
      </c>
      <c r="AC44" s="443">
        <f t="shared" si="10"/>
        <v>0</v>
      </c>
      <c r="AD44" s="443">
        <f t="shared" si="10"/>
        <v>0</v>
      </c>
      <c r="AE44" s="443">
        <f t="shared" si="10"/>
        <v>0</v>
      </c>
    </row>
    <row r="45" spans="1:31" ht="15" customHeight="1" x14ac:dyDescent="0.25">
      <c r="A45" s="540"/>
      <c r="B45" s="540"/>
      <c r="C45" s="540"/>
      <c r="D45" s="73"/>
      <c r="E45" s="667" t="s">
        <v>201</v>
      </c>
      <c r="F45" s="625"/>
      <c r="G45" s="625"/>
      <c r="H45" s="668"/>
      <c r="I45" s="624" t="s">
        <v>766</v>
      </c>
      <c r="J45" s="625"/>
      <c r="K45" s="625"/>
      <c r="L45" s="625"/>
      <c r="M45" s="625"/>
      <c r="N45" s="625"/>
      <c r="O45" s="625"/>
      <c r="P45" s="666"/>
      <c r="Q45" s="221">
        <v>9.6</v>
      </c>
      <c r="R45" s="472"/>
      <c r="S45" s="250"/>
      <c r="T45" s="244"/>
      <c r="U45" s="472"/>
      <c r="V45" s="260"/>
      <c r="W45" s="245"/>
      <c r="X45" s="472"/>
      <c r="Y45" s="262"/>
      <c r="Z45" s="246"/>
      <c r="AA45" s="497">
        <f t="shared" si="3"/>
        <v>0</v>
      </c>
      <c r="AB45" s="225">
        <f t="shared" si="4"/>
        <v>0</v>
      </c>
      <c r="AC45" s="445">
        <f t="shared" si="10"/>
        <v>0</v>
      </c>
      <c r="AD45" s="445">
        <f t="shared" si="10"/>
        <v>0</v>
      </c>
      <c r="AE45" s="445">
        <f t="shared" si="10"/>
        <v>0</v>
      </c>
    </row>
    <row r="46" spans="1:31" ht="15" customHeight="1" x14ac:dyDescent="0.25">
      <c r="A46" s="538" t="s">
        <v>31</v>
      </c>
      <c r="B46" s="538"/>
      <c r="C46" s="538"/>
      <c r="D46" s="73"/>
      <c r="E46" s="74"/>
      <c r="F46" s="74"/>
      <c r="G46" s="74"/>
      <c r="H46" s="74"/>
      <c r="I46" s="74"/>
      <c r="J46" s="74"/>
      <c r="K46" s="74"/>
      <c r="L46" s="74"/>
      <c r="M46" s="74"/>
      <c r="N46" s="74"/>
      <c r="O46" s="74"/>
      <c r="P46" s="74"/>
      <c r="Q46" s="99"/>
      <c r="R46" s="87"/>
      <c r="S46" s="251"/>
      <c r="T46" s="99"/>
      <c r="U46" s="87"/>
      <c r="V46" s="251"/>
      <c r="W46" s="99"/>
      <c r="X46" s="87"/>
      <c r="Y46" s="251"/>
      <c r="Z46" s="99"/>
      <c r="AA46" s="87"/>
      <c r="AB46" s="99"/>
    </row>
    <row r="47" spans="1:31" ht="15" customHeight="1" x14ac:dyDescent="0.25">
      <c r="A47" s="538"/>
      <c r="B47" s="538"/>
      <c r="C47" s="538"/>
      <c r="D47" s="73"/>
      <c r="E47" s="143" t="s">
        <v>215</v>
      </c>
      <c r="F47" s="143"/>
      <c r="G47" s="143"/>
      <c r="H47" s="143"/>
      <c r="I47" s="143"/>
      <c r="J47" s="143"/>
      <c r="K47" s="143"/>
      <c r="L47" s="143"/>
      <c r="M47" s="143"/>
      <c r="N47" s="143"/>
      <c r="O47" s="143"/>
      <c r="P47" s="143"/>
      <c r="Q47" s="144"/>
      <c r="R47" s="138"/>
      <c r="S47" s="252"/>
      <c r="T47" s="144"/>
      <c r="U47" s="138"/>
      <c r="V47" s="252"/>
      <c r="W47" s="144"/>
      <c r="X47" s="138"/>
      <c r="Y47" s="252"/>
      <c r="Z47" s="99"/>
      <c r="AA47" s="87"/>
      <c r="AB47" s="99"/>
    </row>
    <row r="48" spans="1:31" ht="15" customHeight="1" x14ac:dyDescent="0.25">
      <c r="A48" s="82"/>
      <c r="B48" s="82"/>
      <c r="C48" s="82"/>
      <c r="D48" s="73"/>
      <c r="E48" s="139"/>
      <c r="F48" s="139"/>
      <c r="G48" s="139"/>
      <c r="H48" s="139"/>
      <c r="I48" s="139"/>
      <c r="J48" s="139"/>
      <c r="K48" s="139"/>
      <c r="L48" s="139"/>
      <c r="M48" s="139"/>
      <c r="N48" s="139"/>
      <c r="O48" s="139"/>
      <c r="P48" s="139"/>
      <c r="Q48" s="139"/>
      <c r="R48" s="139"/>
      <c r="S48" s="253"/>
      <c r="T48" s="139"/>
      <c r="U48" s="139"/>
      <c r="V48" s="253"/>
      <c r="W48" s="139"/>
      <c r="X48" s="139"/>
      <c r="Y48" s="253"/>
      <c r="Z48" s="90"/>
      <c r="AA48" s="90"/>
      <c r="AB48" s="90"/>
    </row>
    <row r="49" spans="1:28" ht="15" customHeight="1" x14ac:dyDescent="0.25">
      <c r="A49" s="82"/>
      <c r="B49" s="82"/>
      <c r="C49" s="82"/>
      <c r="D49" s="73"/>
      <c r="E49" s="139" t="s">
        <v>250</v>
      </c>
      <c r="F49" s="139"/>
      <c r="G49" s="139"/>
      <c r="H49" s="139"/>
      <c r="I49" s="139"/>
      <c r="J49" s="139"/>
      <c r="K49" s="139"/>
      <c r="L49" s="139"/>
      <c r="M49" s="139"/>
      <c r="N49" s="139"/>
      <c r="O49" s="139"/>
      <c r="P49" s="139"/>
      <c r="Q49" s="139"/>
      <c r="R49" s="139"/>
      <c r="S49" s="253"/>
      <c r="T49" s="139"/>
      <c r="U49" s="139"/>
      <c r="V49" s="253"/>
      <c r="W49" s="139"/>
      <c r="X49" s="139"/>
      <c r="Y49" s="253"/>
      <c r="Z49" s="90"/>
      <c r="AA49" s="90"/>
      <c r="AB49" s="90"/>
    </row>
    <row r="50" spans="1:28" ht="15" customHeight="1" x14ac:dyDescent="0.25">
      <c r="A50" s="82"/>
      <c r="B50" s="82"/>
      <c r="C50" s="82"/>
      <c r="D50" s="73"/>
      <c r="E50" s="139" t="s">
        <v>842</v>
      </c>
      <c r="F50" s="139"/>
      <c r="G50" s="139"/>
      <c r="H50" s="139"/>
      <c r="I50" s="139"/>
      <c r="J50" s="139"/>
      <c r="K50" s="139"/>
      <c r="L50" s="139"/>
      <c r="M50" s="139"/>
      <c r="N50" s="139"/>
      <c r="O50" s="139"/>
      <c r="P50" s="139"/>
      <c r="Q50" s="139"/>
      <c r="R50" s="139"/>
      <c r="S50" s="253"/>
      <c r="T50" s="139"/>
      <c r="U50" s="139"/>
      <c r="V50" s="253"/>
      <c r="W50" s="139"/>
      <c r="X50" s="139"/>
      <c r="Y50" s="253"/>
      <c r="Z50" s="90"/>
      <c r="AA50" s="90"/>
      <c r="AB50" s="90"/>
    </row>
    <row r="51" spans="1:28" ht="15" customHeight="1" x14ac:dyDescent="0.25">
      <c r="A51" s="82"/>
      <c r="B51" s="82"/>
      <c r="C51" s="82"/>
      <c r="D51" s="73"/>
      <c r="E51" s="139" t="s">
        <v>251</v>
      </c>
      <c r="F51" s="139"/>
      <c r="G51" s="139"/>
      <c r="H51" s="139"/>
      <c r="I51" s="139"/>
      <c r="J51" s="139"/>
      <c r="K51" s="139"/>
      <c r="L51" s="139"/>
      <c r="M51" s="139"/>
      <c r="N51" s="139"/>
      <c r="O51" s="139"/>
      <c r="P51" s="139"/>
      <c r="Q51" s="139"/>
      <c r="R51" s="139"/>
      <c r="S51" s="253"/>
      <c r="T51" s="139"/>
      <c r="U51" s="139"/>
      <c r="V51" s="253"/>
      <c r="W51" s="139"/>
      <c r="X51" s="139"/>
      <c r="Y51" s="253"/>
      <c r="Z51" s="90"/>
      <c r="AA51" s="90"/>
      <c r="AB51" s="90"/>
    </row>
    <row r="52" spans="1:28" ht="15" customHeight="1" x14ac:dyDescent="0.25">
      <c r="D52" s="73"/>
      <c r="E52" s="139"/>
      <c r="F52" s="139"/>
      <c r="G52" s="139"/>
      <c r="H52" s="139"/>
      <c r="I52" s="139"/>
      <c r="J52" s="139"/>
      <c r="K52" s="139"/>
      <c r="L52" s="139"/>
      <c r="M52" s="139"/>
      <c r="N52" s="139"/>
      <c r="O52" s="139"/>
      <c r="P52" s="139"/>
      <c r="Q52" s="139"/>
      <c r="R52" s="139"/>
      <c r="S52" s="253"/>
      <c r="T52" s="139"/>
      <c r="U52" s="139"/>
      <c r="V52" s="253"/>
      <c r="W52" s="139"/>
      <c r="X52" s="139"/>
      <c r="Y52" s="253"/>
      <c r="Z52" s="90"/>
      <c r="AA52" s="90"/>
      <c r="AB52" s="90"/>
    </row>
    <row r="53" spans="1:28" ht="15" customHeight="1" x14ac:dyDescent="0.25">
      <c r="D53" s="73"/>
      <c r="E53" s="134" t="s">
        <v>216</v>
      </c>
      <c r="F53" s="139"/>
      <c r="G53" s="139"/>
      <c r="H53" s="139"/>
      <c r="I53" s="139"/>
      <c r="J53" s="139"/>
      <c r="K53" s="139"/>
      <c r="L53" s="139"/>
      <c r="M53" s="139"/>
      <c r="N53" s="139"/>
      <c r="O53" s="139"/>
      <c r="P53" s="139"/>
      <c r="Q53" s="139"/>
      <c r="R53" s="139"/>
      <c r="S53" s="253"/>
      <c r="T53" s="139"/>
      <c r="U53" s="139"/>
      <c r="V53" s="253"/>
      <c r="W53" s="139"/>
      <c r="X53" s="139"/>
      <c r="Y53" s="253"/>
      <c r="Z53" s="90"/>
      <c r="AA53" s="90"/>
      <c r="AB53" s="90"/>
    </row>
    <row r="54" spans="1:28" ht="15" customHeight="1" x14ac:dyDescent="0.25">
      <c r="D54" s="73"/>
      <c r="E54" s="677" t="s">
        <v>217</v>
      </c>
      <c r="F54" s="677"/>
      <c r="G54" s="677"/>
      <c r="H54" s="677"/>
      <c r="I54" s="677"/>
      <c r="J54" s="677"/>
      <c r="K54" s="677"/>
      <c r="L54" s="677"/>
      <c r="M54" s="677"/>
      <c r="N54" s="677"/>
      <c r="O54" s="677"/>
      <c r="P54" s="677"/>
      <c r="Q54" s="677"/>
      <c r="R54" s="677"/>
      <c r="S54" s="677"/>
      <c r="T54" s="677"/>
      <c r="U54" s="677"/>
      <c r="V54" s="677"/>
      <c r="W54" s="677"/>
      <c r="X54" s="677"/>
      <c r="Y54" s="677"/>
      <c r="Z54" s="90"/>
      <c r="AA54" s="90"/>
      <c r="AB54" s="90"/>
    </row>
    <row r="55" spans="1:28" ht="15" customHeight="1" x14ac:dyDescent="0.25">
      <c r="D55" s="73"/>
      <c r="E55" s="677"/>
      <c r="F55" s="677"/>
      <c r="G55" s="677"/>
      <c r="H55" s="677"/>
      <c r="I55" s="677"/>
      <c r="J55" s="677"/>
      <c r="K55" s="677"/>
      <c r="L55" s="677"/>
      <c r="M55" s="677"/>
      <c r="N55" s="677"/>
      <c r="O55" s="677"/>
      <c r="P55" s="677"/>
      <c r="Q55" s="677"/>
      <c r="R55" s="677"/>
      <c r="S55" s="677"/>
      <c r="T55" s="677"/>
      <c r="U55" s="677"/>
      <c r="V55" s="677"/>
      <c r="W55" s="677"/>
      <c r="X55" s="677"/>
      <c r="Y55" s="677"/>
      <c r="Z55" s="73"/>
      <c r="AA55" s="73"/>
      <c r="AB55" s="73"/>
    </row>
    <row r="56" spans="1:28" ht="15" customHeight="1" x14ac:dyDescent="0.25">
      <c r="D56" s="73"/>
      <c r="E56" s="677"/>
      <c r="F56" s="677"/>
      <c r="G56" s="677"/>
      <c r="H56" s="677"/>
      <c r="I56" s="677"/>
      <c r="J56" s="677"/>
      <c r="K56" s="677"/>
      <c r="L56" s="677"/>
      <c r="M56" s="677"/>
      <c r="N56" s="677"/>
      <c r="O56" s="677"/>
      <c r="P56" s="677"/>
      <c r="Q56" s="677"/>
      <c r="R56" s="677"/>
      <c r="S56" s="677"/>
      <c r="T56" s="677"/>
      <c r="U56" s="677"/>
      <c r="V56" s="677"/>
      <c r="W56" s="677"/>
      <c r="X56" s="677"/>
      <c r="Y56" s="677"/>
      <c r="Z56" s="90"/>
      <c r="AA56" s="90"/>
      <c r="AB56" s="90"/>
    </row>
    <row r="57" spans="1:28" ht="15" customHeight="1" x14ac:dyDescent="0.25">
      <c r="D57" s="73"/>
      <c r="E57" s="677"/>
      <c r="F57" s="677"/>
      <c r="G57" s="677"/>
      <c r="H57" s="677"/>
      <c r="I57" s="677"/>
      <c r="J57" s="677"/>
      <c r="K57" s="677"/>
      <c r="L57" s="677"/>
      <c r="M57" s="677"/>
      <c r="N57" s="677"/>
      <c r="O57" s="677"/>
      <c r="P57" s="677"/>
      <c r="Q57" s="677"/>
      <c r="R57" s="677"/>
      <c r="S57" s="677"/>
      <c r="T57" s="677"/>
      <c r="U57" s="677"/>
      <c r="V57" s="677"/>
      <c r="W57" s="677"/>
      <c r="X57" s="677"/>
      <c r="Y57" s="677"/>
      <c r="Z57" s="90"/>
      <c r="AA57" s="90"/>
      <c r="AB57" s="90"/>
    </row>
    <row r="58" spans="1:28" ht="15" customHeight="1" x14ac:dyDescent="0.25">
      <c r="D58" s="73"/>
      <c r="E58" s="677"/>
      <c r="F58" s="677"/>
      <c r="G58" s="677"/>
      <c r="H58" s="677"/>
      <c r="I58" s="677"/>
      <c r="J58" s="677"/>
      <c r="K58" s="677"/>
      <c r="L58" s="677"/>
      <c r="M58" s="677"/>
      <c r="N58" s="677"/>
      <c r="O58" s="677"/>
      <c r="P58" s="677"/>
      <c r="Q58" s="677"/>
      <c r="R58" s="677"/>
      <c r="S58" s="677"/>
      <c r="T58" s="677"/>
      <c r="U58" s="677"/>
      <c r="V58" s="677"/>
      <c r="W58" s="677"/>
      <c r="X58" s="677"/>
      <c r="Y58" s="677"/>
      <c r="Z58" s="90"/>
      <c r="AA58" s="90"/>
      <c r="AB58" s="90"/>
    </row>
    <row r="59" spans="1:28" ht="15" customHeight="1" x14ac:dyDescent="0.25">
      <c r="D59" s="73"/>
      <c r="E59" s="139" t="s">
        <v>262</v>
      </c>
      <c r="F59" s="139"/>
      <c r="G59" s="139"/>
      <c r="H59" s="139"/>
      <c r="I59" s="139"/>
      <c r="J59" s="139"/>
      <c r="K59" s="139"/>
      <c r="L59" s="139"/>
      <c r="M59" s="139"/>
      <c r="N59" s="139"/>
      <c r="O59" s="139"/>
      <c r="P59" s="139"/>
      <c r="Q59" s="139"/>
      <c r="R59" s="139"/>
      <c r="S59" s="253"/>
      <c r="T59" s="139"/>
      <c r="U59" s="139"/>
      <c r="V59" s="253"/>
      <c r="W59" s="139"/>
      <c r="X59" s="139"/>
      <c r="Y59" s="253"/>
      <c r="Z59" s="90"/>
      <c r="AA59" s="90"/>
      <c r="AB59" s="90"/>
    </row>
    <row r="60" spans="1:28" ht="15" customHeight="1" x14ac:dyDescent="0.25">
      <c r="D60" s="73"/>
      <c r="E60" s="139" t="s">
        <v>218</v>
      </c>
      <c r="F60" s="139"/>
      <c r="G60" s="139"/>
      <c r="H60" s="139"/>
      <c r="I60" s="139"/>
      <c r="J60" s="139"/>
      <c r="K60" s="139"/>
      <c r="L60" s="139"/>
      <c r="M60" s="139"/>
      <c r="N60" s="139"/>
      <c r="O60" s="139"/>
      <c r="P60" s="139"/>
      <c r="Q60" s="139"/>
      <c r="R60" s="139"/>
      <c r="S60" s="253"/>
      <c r="T60" s="139"/>
      <c r="U60" s="139"/>
      <c r="V60" s="253"/>
      <c r="W60" s="139"/>
      <c r="X60" s="139"/>
      <c r="Y60" s="253"/>
      <c r="Z60" s="90"/>
      <c r="AA60" s="90"/>
      <c r="AB60" s="90"/>
    </row>
    <row r="61" spans="1:28" ht="15" customHeight="1" x14ac:dyDescent="0.25">
      <c r="D61" s="73"/>
      <c r="E61" s="73"/>
      <c r="F61" s="100"/>
      <c r="G61" s="100"/>
      <c r="H61" s="100"/>
      <c r="I61" s="100"/>
      <c r="J61" s="100"/>
      <c r="K61" s="100"/>
      <c r="L61" s="100"/>
      <c r="M61" s="100"/>
      <c r="N61" s="100"/>
      <c r="O61" s="100"/>
      <c r="P61" s="100"/>
      <c r="Q61" s="100"/>
      <c r="R61" s="100"/>
      <c r="S61" s="254"/>
      <c r="T61" s="100"/>
      <c r="U61" s="100"/>
      <c r="V61" s="254"/>
      <c r="W61" s="100"/>
      <c r="X61" s="100"/>
      <c r="Y61" s="254"/>
      <c r="Z61" s="100"/>
      <c r="AA61" s="100"/>
      <c r="AB61" s="100"/>
    </row>
    <row r="62" spans="1:28" ht="15" customHeight="1" x14ac:dyDescent="0.25">
      <c r="D62" s="73"/>
      <c r="E62" s="73"/>
      <c r="F62" s="90"/>
      <c r="G62" s="90"/>
      <c r="H62" s="90"/>
      <c r="I62" s="90"/>
      <c r="J62" s="90"/>
      <c r="K62" s="90"/>
      <c r="L62" s="90"/>
      <c r="M62" s="90"/>
      <c r="N62" s="90"/>
      <c r="O62" s="90"/>
      <c r="P62" s="90"/>
      <c r="Q62" s="90"/>
      <c r="R62" s="90"/>
      <c r="S62" s="255"/>
      <c r="T62" s="90"/>
      <c r="U62" s="90"/>
      <c r="V62" s="255"/>
      <c r="W62" s="90"/>
      <c r="X62" s="90"/>
      <c r="Y62" s="255"/>
      <c r="Z62" s="90"/>
      <c r="AA62" s="90"/>
      <c r="AB62" s="90"/>
    </row>
    <row r="63" spans="1:28" ht="15" customHeight="1" x14ac:dyDescent="0.25">
      <c r="D63" s="73"/>
      <c r="E63" s="73"/>
      <c r="F63" s="90"/>
      <c r="G63" s="90"/>
      <c r="H63" s="90"/>
      <c r="I63" s="90"/>
      <c r="J63" s="90"/>
      <c r="K63" s="90"/>
      <c r="L63" s="90"/>
      <c r="M63" s="90"/>
      <c r="N63" s="90"/>
      <c r="O63" s="90"/>
      <c r="P63" s="90"/>
      <c r="Q63" s="90"/>
      <c r="R63" s="90"/>
      <c r="S63" s="255"/>
      <c r="T63" s="90"/>
      <c r="U63" s="90"/>
      <c r="V63" s="255"/>
      <c r="W63" s="90"/>
      <c r="X63" s="90"/>
      <c r="Y63" s="255"/>
      <c r="Z63" s="90"/>
      <c r="AA63" s="90"/>
      <c r="AB63" s="90"/>
    </row>
    <row r="64" spans="1:28" ht="15" customHeight="1" x14ac:dyDescent="0.25">
      <c r="D64" s="73"/>
      <c r="E64" s="73"/>
      <c r="F64" s="73"/>
      <c r="G64" s="73"/>
      <c r="H64" s="73"/>
      <c r="I64" s="73"/>
      <c r="J64" s="73"/>
      <c r="K64" s="73"/>
      <c r="L64" s="73"/>
      <c r="M64" s="73"/>
      <c r="N64" s="73"/>
      <c r="O64" s="73"/>
      <c r="P64" s="73"/>
      <c r="Q64" s="73"/>
      <c r="R64" s="73"/>
      <c r="S64" s="247"/>
      <c r="T64" s="73"/>
      <c r="U64" s="73"/>
      <c r="V64" s="247"/>
      <c r="W64" s="73"/>
      <c r="X64" s="73"/>
      <c r="Y64" s="247"/>
      <c r="Z64" s="73"/>
      <c r="AA64" s="73"/>
      <c r="AB64" s="73"/>
    </row>
    <row r="65" spans="4:28" ht="15" customHeight="1" x14ac:dyDescent="0.25">
      <c r="D65" s="73"/>
      <c r="E65" s="73"/>
      <c r="F65" s="73"/>
      <c r="G65" s="73"/>
      <c r="H65" s="73"/>
      <c r="I65" s="73"/>
      <c r="J65" s="73"/>
      <c r="K65" s="73"/>
      <c r="L65" s="73"/>
      <c r="M65" s="73"/>
      <c r="N65" s="73"/>
      <c r="O65" s="73"/>
      <c r="P65" s="73"/>
      <c r="Q65" s="73"/>
      <c r="R65" s="73"/>
      <c r="S65" s="247"/>
      <c r="T65" s="73"/>
      <c r="U65" s="73"/>
      <c r="V65" s="247"/>
      <c r="W65" s="73"/>
      <c r="X65" s="73"/>
      <c r="Y65" s="247"/>
      <c r="Z65" s="73"/>
      <c r="AA65" s="73"/>
      <c r="AB65" s="73"/>
    </row>
    <row r="66" spans="4:28" ht="15" customHeight="1" x14ac:dyDescent="0.25">
      <c r="D66" s="73"/>
      <c r="E66" s="73"/>
      <c r="F66" s="73"/>
      <c r="G66" s="73"/>
      <c r="H66" s="73"/>
      <c r="I66" s="73"/>
      <c r="J66" s="73"/>
      <c r="K66" s="73"/>
      <c r="L66" s="73"/>
      <c r="M66" s="73"/>
      <c r="N66" s="73"/>
      <c r="O66" s="73"/>
      <c r="P66" s="73"/>
      <c r="Q66" s="73"/>
      <c r="R66" s="73"/>
      <c r="S66" s="247"/>
      <c r="T66" s="73"/>
      <c r="U66" s="73"/>
      <c r="V66" s="247"/>
      <c r="W66" s="73"/>
      <c r="X66" s="73"/>
      <c r="Y66" s="247"/>
      <c r="Z66" s="73"/>
      <c r="AA66" s="73"/>
      <c r="AB66" s="73"/>
    </row>
    <row r="67" spans="4:28" ht="15" customHeight="1" x14ac:dyDescent="0.25">
      <c r="D67" s="73"/>
      <c r="E67" s="73"/>
      <c r="F67" s="73"/>
      <c r="G67" s="73"/>
      <c r="H67" s="73"/>
      <c r="I67" s="73"/>
      <c r="J67" s="73"/>
      <c r="K67" s="73"/>
      <c r="L67" s="73"/>
      <c r="M67" s="73"/>
      <c r="N67" s="73"/>
      <c r="O67" s="73"/>
      <c r="P67" s="73"/>
      <c r="Q67" s="73"/>
      <c r="R67" s="73"/>
      <c r="S67" s="247"/>
      <c r="T67" s="73"/>
      <c r="U67" s="73"/>
      <c r="V67" s="247"/>
      <c r="W67" s="73"/>
      <c r="X67" s="73"/>
      <c r="Y67" s="247"/>
      <c r="Z67" s="73"/>
      <c r="AA67" s="73"/>
      <c r="AB67" s="73"/>
    </row>
    <row r="68" spans="4:28" ht="15" customHeight="1" x14ac:dyDescent="0.25">
      <c r="D68" s="73"/>
      <c r="E68" s="73"/>
      <c r="F68" s="73"/>
      <c r="G68" s="73"/>
      <c r="H68" s="73"/>
      <c r="I68" s="73"/>
      <c r="J68" s="73"/>
      <c r="K68" s="73"/>
      <c r="L68" s="73"/>
      <c r="M68" s="73"/>
      <c r="N68" s="73"/>
      <c r="O68" s="73"/>
      <c r="P68" s="73"/>
      <c r="Q68" s="73"/>
      <c r="R68" s="73"/>
      <c r="S68" s="247"/>
      <c r="T68" s="73"/>
      <c r="U68" s="73"/>
      <c r="V68" s="247"/>
      <c r="W68" s="73"/>
      <c r="X68" s="73"/>
      <c r="Y68" s="247"/>
      <c r="Z68" s="73"/>
      <c r="AA68" s="73"/>
      <c r="AB68" s="73"/>
    </row>
    <row r="69" spans="4:28" ht="15" customHeight="1" x14ac:dyDescent="0.25">
      <c r="D69" s="73"/>
      <c r="E69" s="73"/>
      <c r="F69" s="73"/>
      <c r="G69" s="73"/>
      <c r="H69" s="73"/>
      <c r="I69" s="73"/>
      <c r="J69" s="73"/>
      <c r="K69" s="73"/>
      <c r="L69" s="73"/>
      <c r="M69" s="73"/>
      <c r="N69" s="73"/>
      <c r="O69" s="73"/>
      <c r="P69" s="73"/>
      <c r="Q69" s="73"/>
      <c r="R69" s="73"/>
      <c r="S69" s="247"/>
      <c r="T69" s="73"/>
      <c r="U69" s="73"/>
      <c r="V69" s="247"/>
      <c r="W69" s="73"/>
      <c r="X69" s="73"/>
      <c r="Y69" s="247"/>
      <c r="Z69" s="73"/>
      <c r="AA69" s="73"/>
      <c r="AB69" s="73"/>
    </row>
    <row r="70" spans="4:28" ht="15" customHeight="1" x14ac:dyDescent="0.25">
      <c r="D70" s="73"/>
      <c r="E70" s="73"/>
      <c r="F70" s="73"/>
      <c r="G70" s="73"/>
      <c r="H70" s="73"/>
      <c r="I70" s="73"/>
      <c r="J70" s="73"/>
      <c r="K70" s="73"/>
      <c r="L70" s="73"/>
      <c r="M70" s="73"/>
      <c r="N70" s="73"/>
      <c r="O70" s="73"/>
      <c r="P70" s="73"/>
      <c r="Q70" s="73"/>
      <c r="R70" s="73"/>
      <c r="S70" s="247"/>
      <c r="T70" s="73"/>
      <c r="U70" s="73"/>
      <c r="V70" s="247"/>
      <c r="W70" s="73"/>
      <c r="X70" s="73"/>
      <c r="Y70" s="247"/>
      <c r="Z70" s="73"/>
      <c r="AA70" s="73"/>
      <c r="AB70" s="73"/>
    </row>
    <row r="71" spans="4:28" ht="15" customHeight="1" x14ac:dyDescent="0.25">
      <c r="D71" s="73"/>
      <c r="E71" s="73"/>
      <c r="F71" s="73"/>
      <c r="G71" s="73"/>
      <c r="H71" s="73"/>
      <c r="I71" s="73"/>
      <c r="J71" s="73"/>
      <c r="K71" s="73"/>
      <c r="L71" s="73"/>
      <c r="M71" s="73"/>
      <c r="N71" s="73"/>
      <c r="O71" s="73"/>
      <c r="P71" s="73"/>
      <c r="Q71" s="73"/>
      <c r="R71" s="73"/>
      <c r="S71" s="247"/>
      <c r="T71" s="73"/>
      <c r="U71" s="73"/>
      <c r="V71" s="247"/>
      <c r="W71" s="73"/>
      <c r="X71" s="73"/>
      <c r="Y71" s="247"/>
      <c r="Z71" s="73"/>
      <c r="AA71" s="73"/>
      <c r="AB71" s="73"/>
    </row>
    <row r="72" spans="4:28" ht="15" customHeight="1" x14ac:dyDescent="0.25">
      <c r="D72" s="73"/>
      <c r="E72" s="73"/>
      <c r="F72" s="73"/>
      <c r="G72" s="73"/>
      <c r="H72" s="73"/>
      <c r="I72" s="73"/>
      <c r="J72" s="73"/>
      <c r="K72" s="73"/>
      <c r="L72" s="73"/>
      <c r="M72" s="73"/>
      <c r="N72" s="73"/>
      <c r="O72" s="73"/>
      <c r="P72" s="73"/>
      <c r="Q72" s="73"/>
      <c r="R72" s="73"/>
      <c r="S72" s="247"/>
      <c r="T72" s="73"/>
      <c r="U72" s="73"/>
      <c r="V72" s="247"/>
      <c r="W72" s="73"/>
      <c r="X72" s="73"/>
      <c r="Y72" s="247"/>
      <c r="Z72" s="73"/>
      <c r="AA72" s="73"/>
      <c r="AB72" s="73"/>
    </row>
    <row r="73" spans="4:28" ht="15" customHeight="1" x14ac:dyDescent="0.25">
      <c r="D73" s="73"/>
      <c r="E73" s="73"/>
      <c r="F73" s="73"/>
      <c r="G73" s="73"/>
      <c r="H73" s="73"/>
      <c r="I73" s="73"/>
      <c r="J73" s="73"/>
      <c r="K73" s="73"/>
      <c r="L73" s="73"/>
      <c r="M73" s="73"/>
      <c r="N73" s="73"/>
      <c r="O73" s="73"/>
      <c r="P73" s="73"/>
      <c r="Q73" s="73"/>
      <c r="R73" s="73"/>
      <c r="S73" s="247"/>
      <c r="T73" s="73"/>
      <c r="U73" s="73"/>
      <c r="V73" s="247"/>
      <c r="W73" s="73"/>
      <c r="X73" s="73"/>
      <c r="Y73" s="247"/>
      <c r="Z73" s="73"/>
      <c r="AA73" s="73"/>
      <c r="AB73" s="73"/>
    </row>
    <row r="74" spans="4:28" ht="15" customHeight="1" x14ac:dyDescent="0.25">
      <c r="D74" s="73"/>
      <c r="E74" s="73"/>
      <c r="F74" s="73"/>
      <c r="G74" s="73"/>
      <c r="H74" s="73"/>
      <c r="I74" s="73"/>
      <c r="J74" s="73"/>
      <c r="K74" s="73"/>
      <c r="L74" s="73"/>
      <c r="M74" s="73"/>
      <c r="N74" s="73"/>
      <c r="O74" s="73"/>
      <c r="P74" s="73"/>
      <c r="Q74" s="73"/>
      <c r="R74" s="73"/>
      <c r="S74" s="247"/>
      <c r="T74" s="73"/>
      <c r="U74" s="73"/>
      <c r="V74" s="247"/>
      <c r="W74" s="73"/>
      <c r="X74" s="73"/>
      <c r="Y74" s="247"/>
      <c r="Z74" s="73"/>
      <c r="AA74" s="73"/>
      <c r="AB74" s="73"/>
    </row>
    <row r="75" spans="4:28" ht="15" customHeight="1" x14ac:dyDescent="0.25">
      <c r="D75" s="73"/>
      <c r="E75" s="73"/>
      <c r="F75" s="73"/>
      <c r="G75" s="73"/>
      <c r="H75" s="73"/>
      <c r="I75" s="73"/>
      <c r="J75" s="73"/>
      <c r="K75" s="73"/>
      <c r="L75" s="73"/>
      <c r="M75" s="73"/>
      <c r="N75" s="73"/>
      <c r="O75" s="73"/>
      <c r="P75" s="73"/>
      <c r="Q75" s="73"/>
      <c r="R75" s="73"/>
      <c r="S75" s="247"/>
      <c r="T75" s="73"/>
      <c r="U75" s="73"/>
      <c r="V75" s="247"/>
      <c r="W75" s="73"/>
      <c r="X75" s="73"/>
      <c r="Y75" s="247"/>
      <c r="Z75" s="73"/>
      <c r="AA75" s="73"/>
      <c r="AB75" s="73"/>
    </row>
    <row r="76" spans="4:28" ht="15" customHeight="1" x14ac:dyDescent="0.25">
      <c r="D76" s="73"/>
      <c r="E76" s="73"/>
      <c r="F76" s="73"/>
      <c r="G76" s="73"/>
      <c r="H76" s="73"/>
      <c r="I76" s="73"/>
      <c r="J76" s="73"/>
      <c r="K76" s="73"/>
      <c r="L76" s="73"/>
      <c r="M76" s="73"/>
      <c r="N76" s="73"/>
      <c r="O76" s="73"/>
      <c r="P76" s="73"/>
      <c r="Q76" s="73"/>
      <c r="R76" s="73"/>
      <c r="S76" s="247"/>
      <c r="T76" s="73"/>
      <c r="U76" s="73"/>
      <c r="V76" s="247"/>
      <c r="W76" s="73"/>
      <c r="X76" s="73"/>
      <c r="Y76" s="247"/>
      <c r="Z76" s="73"/>
      <c r="AA76" s="73"/>
      <c r="AB76" s="73"/>
    </row>
    <row r="77" spans="4:28" ht="15" customHeight="1" x14ac:dyDescent="0.25">
      <c r="D77" s="73"/>
      <c r="E77" s="73"/>
      <c r="F77" s="73"/>
      <c r="G77" s="73"/>
      <c r="H77" s="73"/>
      <c r="I77" s="73"/>
      <c r="J77" s="73"/>
      <c r="K77" s="73"/>
      <c r="L77" s="73"/>
      <c r="M77" s="73"/>
      <c r="N77" s="73"/>
      <c r="O77" s="73"/>
      <c r="P77" s="73"/>
      <c r="Q77" s="73"/>
      <c r="R77" s="73"/>
      <c r="S77" s="247"/>
      <c r="T77" s="73"/>
      <c r="U77" s="73"/>
      <c r="V77" s="247"/>
      <c r="W77" s="73"/>
      <c r="X77" s="73"/>
      <c r="Y77" s="247"/>
      <c r="Z77" s="73"/>
      <c r="AA77" s="73"/>
      <c r="AB77" s="73"/>
    </row>
    <row r="78" spans="4:28" ht="15" customHeight="1" x14ac:dyDescent="0.25">
      <c r="D78" s="73"/>
      <c r="E78" s="73"/>
      <c r="F78" s="73"/>
      <c r="G78" s="73"/>
      <c r="H78" s="73"/>
      <c r="I78" s="73"/>
      <c r="J78" s="73"/>
      <c r="K78" s="73"/>
      <c r="L78" s="73"/>
      <c r="M78" s="73"/>
      <c r="N78" s="73"/>
      <c r="O78" s="73"/>
      <c r="P78" s="73"/>
      <c r="Q78" s="73"/>
      <c r="R78" s="73"/>
      <c r="S78" s="247"/>
      <c r="T78" s="73"/>
      <c r="U78" s="73"/>
      <c r="V78" s="247"/>
      <c r="W78" s="73"/>
      <c r="X78" s="73"/>
      <c r="Y78" s="247"/>
      <c r="Z78" s="73"/>
      <c r="AA78" s="73"/>
      <c r="AB78" s="73"/>
    </row>
    <row r="79" spans="4:28" ht="15" customHeight="1" x14ac:dyDescent="0.25">
      <c r="D79" s="73"/>
      <c r="E79" s="73"/>
      <c r="F79" s="73"/>
      <c r="G79" s="73"/>
      <c r="H79" s="73"/>
      <c r="I79" s="73"/>
      <c r="J79" s="73"/>
      <c r="K79" s="73"/>
      <c r="L79" s="73"/>
      <c r="M79" s="73"/>
      <c r="N79" s="73"/>
      <c r="O79" s="73"/>
      <c r="P79" s="73"/>
      <c r="Q79" s="73"/>
      <c r="R79" s="73"/>
      <c r="S79" s="247"/>
      <c r="T79" s="73"/>
      <c r="U79" s="73"/>
      <c r="V79" s="247"/>
      <c r="W79" s="73"/>
      <c r="X79" s="73"/>
      <c r="Y79" s="247"/>
      <c r="Z79" s="73"/>
      <c r="AA79" s="73"/>
      <c r="AB79" s="73"/>
    </row>
    <row r="80" spans="4:28" ht="15" customHeight="1" x14ac:dyDescent="0.25">
      <c r="D80" s="73"/>
      <c r="E80" s="73"/>
      <c r="F80" s="73"/>
      <c r="G80" s="73"/>
      <c r="H80" s="73"/>
      <c r="I80" s="73"/>
      <c r="J80" s="73"/>
      <c r="K80" s="73"/>
      <c r="L80" s="73"/>
      <c r="M80" s="73"/>
      <c r="N80" s="73"/>
      <c r="O80" s="73"/>
      <c r="P80" s="73"/>
      <c r="Q80" s="73"/>
      <c r="R80" s="73"/>
      <c r="S80" s="247"/>
      <c r="T80" s="73"/>
      <c r="U80" s="73"/>
      <c r="V80" s="247"/>
      <c r="W80" s="73"/>
      <c r="X80" s="73"/>
      <c r="Y80" s="247"/>
      <c r="Z80" s="73"/>
      <c r="AA80" s="73"/>
      <c r="AB80" s="73"/>
    </row>
    <row r="81" spans="4:28" ht="15" customHeight="1" x14ac:dyDescent="0.25">
      <c r="D81" s="73"/>
      <c r="E81" s="73"/>
      <c r="F81" s="73"/>
      <c r="G81" s="73"/>
      <c r="H81" s="73"/>
      <c r="I81" s="73"/>
      <c r="J81" s="73"/>
      <c r="K81" s="73"/>
      <c r="L81" s="73"/>
      <c r="M81" s="73"/>
      <c r="N81" s="73"/>
      <c r="O81" s="73"/>
      <c r="P81" s="73"/>
      <c r="Q81" s="73"/>
      <c r="R81" s="73"/>
      <c r="S81" s="247"/>
      <c r="T81" s="73"/>
      <c r="U81" s="73"/>
      <c r="V81" s="247"/>
      <c r="W81" s="73"/>
      <c r="X81" s="73"/>
      <c r="Y81" s="247"/>
      <c r="Z81" s="73"/>
      <c r="AA81" s="73"/>
      <c r="AB81" s="73"/>
    </row>
    <row r="82" spans="4:28" ht="15" customHeight="1" x14ac:dyDescent="0.25">
      <c r="D82" s="73"/>
      <c r="E82" s="73"/>
      <c r="F82" s="73"/>
      <c r="G82" s="73"/>
      <c r="H82" s="73"/>
      <c r="I82" s="73"/>
      <c r="J82" s="73"/>
      <c r="K82" s="73"/>
      <c r="L82" s="73"/>
      <c r="M82" s="73"/>
      <c r="N82" s="73"/>
      <c r="O82" s="73"/>
      <c r="P82" s="73"/>
      <c r="Q82" s="73"/>
      <c r="R82" s="73"/>
      <c r="S82" s="247"/>
      <c r="T82" s="73"/>
      <c r="U82" s="73"/>
      <c r="V82" s="247"/>
      <c r="W82" s="73"/>
      <c r="X82" s="73"/>
      <c r="Y82" s="247"/>
      <c r="Z82" s="73"/>
      <c r="AA82" s="73"/>
      <c r="AB82" s="73"/>
    </row>
    <row r="83" spans="4:28" ht="15" customHeight="1" x14ac:dyDescent="0.25">
      <c r="D83" s="73"/>
      <c r="E83" s="73"/>
      <c r="F83" s="73"/>
      <c r="G83" s="73"/>
      <c r="H83" s="73"/>
      <c r="I83" s="73"/>
      <c r="J83" s="73"/>
      <c r="K83" s="73"/>
      <c r="L83" s="73"/>
      <c r="M83" s="73"/>
      <c r="N83" s="73"/>
      <c r="O83" s="73"/>
      <c r="P83" s="73"/>
      <c r="Q83" s="73"/>
      <c r="R83" s="73"/>
      <c r="S83" s="247"/>
      <c r="T83" s="73"/>
      <c r="U83" s="73"/>
      <c r="V83" s="247"/>
      <c r="W83" s="73"/>
      <c r="X83" s="73"/>
      <c r="Y83" s="247"/>
      <c r="Z83" s="73"/>
      <c r="AA83" s="73"/>
      <c r="AB83" s="73"/>
    </row>
    <row r="84" spans="4:28" ht="15" customHeight="1" x14ac:dyDescent="0.25">
      <c r="D84" s="73"/>
      <c r="E84" s="73"/>
      <c r="F84" s="73"/>
      <c r="G84" s="73"/>
      <c r="H84" s="73"/>
      <c r="I84" s="73"/>
      <c r="J84" s="73"/>
      <c r="K84" s="73"/>
      <c r="L84" s="73"/>
      <c r="M84" s="73"/>
      <c r="N84" s="73"/>
      <c r="O84" s="73"/>
      <c r="P84" s="73"/>
      <c r="Q84" s="73"/>
      <c r="R84" s="73"/>
      <c r="S84" s="247"/>
      <c r="T84" s="73"/>
      <c r="U84" s="73"/>
      <c r="V84" s="247"/>
      <c r="W84" s="73"/>
      <c r="X84" s="73"/>
      <c r="Y84" s="247"/>
      <c r="Z84" s="73"/>
      <c r="AA84" s="73"/>
      <c r="AB84" s="73"/>
    </row>
    <row r="85" spans="4:28" ht="15" customHeight="1" x14ac:dyDescent="0.25">
      <c r="D85" s="73"/>
      <c r="E85" s="73"/>
      <c r="F85" s="73"/>
      <c r="G85" s="73"/>
      <c r="H85" s="73"/>
      <c r="I85" s="73"/>
      <c r="J85" s="73"/>
      <c r="K85" s="73"/>
      <c r="L85" s="73"/>
      <c r="M85" s="73"/>
      <c r="N85" s="73"/>
      <c r="O85" s="73"/>
      <c r="P85" s="73"/>
      <c r="Q85" s="73"/>
      <c r="R85" s="73"/>
      <c r="S85" s="247"/>
      <c r="T85" s="73"/>
      <c r="U85" s="73"/>
      <c r="V85" s="247"/>
      <c r="W85" s="73"/>
      <c r="X85" s="73"/>
      <c r="Y85" s="247"/>
      <c r="Z85" s="73"/>
      <c r="AA85" s="73"/>
      <c r="AB85" s="73"/>
    </row>
    <row r="86" spans="4:28" ht="15" customHeight="1" x14ac:dyDescent="0.25">
      <c r="D86" s="73"/>
      <c r="E86" s="73"/>
      <c r="F86" s="73"/>
      <c r="G86" s="73"/>
      <c r="H86" s="73"/>
      <c r="I86" s="73"/>
      <c r="J86" s="73"/>
      <c r="K86" s="73"/>
      <c r="L86" s="73"/>
      <c r="M86" s="73"/>
      <c r="N86" s="73"/>
      <c r="O86" s="73"/>
      <c r="P86" s="73"/>
      <c r="Q86" s="73"/>
      <c r="R86" s="73"/>
      <c r="S86" s="247"/>
      <c r="T86" s="73"/>
      <c r="U86" s="73"/>
      <c r="V86" s="247"/>
      <c r="W86" s="73"/>
      <c r="X86" s="73"/>
      <c r="Y86" s="247"/>
      <c r="Z86" s="73"/>
      <c r="AA86" s="73"/>
      <c r="AB86" s="73"/>
    </row>
    <row r="87" spans="4:28" ht="15" customHeight="1" x14ac:dyDescent="0.25">
      <c r="D87" s="73"/>
      <c r="E87" s="73"/>
      <c r="F87" s="73"/>
      <c r="G87" s="73"/>
      <c r="H87" s="73"/>
      <c r="I87" s="73"/>
      <c r="J87" s="73"/>
      <c r="K87" s="73"/>
      <c r="L87" s="73"/>
      <c r="M87" s="73"/>
      <c r="N87" s="73"/>
      <c r="O87" s="73"/>
      <c r="P87" s="73"/>
      <c r="Q87" s="73"/>
      <c r="R87" s="73"/>
      <c r="S87" s="247"/>
      <c r="T87" s="73"/>
      <c r="U87" s="73"/>
      <c r="V87" s="247"/>
      <c r="W87" s="73"/>
      <c r="X87" s="73"/>
      <c r="Y87" s="247"/>
      <c r="Z87" s="73"/>
      <c r="AA87" s="73"/>
      <c r="AB87" s="73"/>
    </row>
    <row r="88" spans="4:28" ht="15" customHeight="1" x14ac:dyDescent="0.25">
      <c r="D88" s="73"/>
      <c r="E88" s="97"/>
      <c r="F88" s="73"/>
      <c r="G88" s="73"/>
      <c r="H88" s="73"/>
      <c r="I88" s="73"/>
      <c r="J88" s="73"/>
      <c r="K88" s="73"/>
      <c r="L88" s="73"/>
      <c r="M88" s="73"/>
      <c r="N88" s="73"/>
      <c r="O88" s="73"/>
      <c r="P88" s="73"/>
      <c r="Q88" s="73"/>
      <c r="R88" s="73"/>
      <c r="S88" s="247"/>
      <c r="T88" s="73"/>
      <c r="U88" s="73"/>
      <c r="V88" s="247"/>
      <c r="W88" s="73"/>
      <c r="X88" s="73"/>
      <c r="Y88" s="247"/>
      <c r="Z88" s="73"/>
      <c r="AA88" s="73"/>
      <c r="AB88" s="73"/>
    </row>
    <row r="89" spans="4:28" ht="15" customHeight="1" x14ac:dyDescent="0.25">
      <c r="D89" s="73"/>
      <c r="E89" s="97"/>
      <c r="F89" s="73"/>
      <c r="G89" s="73"/>
      <c r="H89" s="73"/>
      <c r="I89" s="73"/>
      <c r="J89" s="73"/>
      <c r="K89" s="73"/>
      <c r="L89" s="73"/>
      <c r="M89" s="73"/>
      <c r="N89" s="73"/>
      <c r="O89" s="73"/>
      <c r="P89" s="73"/>
      <c r="Q89" s="73"/>
      <c r="R89" s="73"/>
      <c r="S89" s="247"/>
      <c r="T89" s="73"/>
      <c r="U89" s="73"/>
      <c r="V89" s="247"/>
      <c r="W89" s="73"/>
      <c r="X89" s="73"/>
      <c r="Y89" s="247"/>
      <c r="Z89" s="73"/>
      <c r="AA89" s="73"/>
      <c r="AB89" s="73"/>
    </row>
    <row r="90" spans="4:28" ht="15" customHeight="1" x14ac:dyDescent="0.25">
      <c r="D90" s="73"/>
      <c r="E90" s="97"/>
      <c r="F90" s="73"/>
      <c r="G90" s="73"/>
      <c r="H90" s="73"/>
      <c r="I90" s="73"/>
      <c r="J90" s="73"/>
      <c r="K90" s="73"/>
      <c r="L90" s="73"/>
      <c r="M90" s="73"/>
      <c r="N90" s="73"/>
      <c r="O90" s="73"/>
      <c r="P90" s="73"/>
      <c r="Q90" s="73"/>
      <c r="R90" s="73"/>
      <c r="S90" s="247"/>
      <c r="T90" s="73"/>
      <c r="U90" s="73"/>
      <c r="V90" s="247"/>
      <c r="W90" s="73"/>
      <c r="X90" s="73"/>
      <c r="Y90" s="247"/>
      <c r="Z90" s="73"/>
      <c r="AA90" s="73"/>
      <c r="AB90" s="73"/>
    </row>
    <row r="91" spans="4:28" ht="15" customHeight="1" x14ac:dyDescent="0.25">
      <c r="D91" s="73"/>
      <c r="E91" s="97"/>
      <c r="F91" s="73"/>
      <c r="G91" s="73"/>
      <c r="H91" s="73"/>
      <c r="I91" s="73"/>
      <c r="J91" s="73"/>
      <c r="K91" s="73"/>
      <c r="L91" s="73"/>
      <c r="M91" s="73"/>
      <c r="N91" s="73"/>
      <c r="O91" s="73"/>
      <c r="P91" s="73"/>
      <c r="Q91" s="73"/>
      <c r="R91" s="73"/>
      <c r="S91" s="247"/>
      <c r="T91" s="73"/>
      <c r="U91" s="73"/>
      <c r="V91" s="247"/>
      <c r="W91" s="73"/>
      <c r="X91" s="73"/>
      <c r="Y91" s="247"/>
      <c r="Z91" s="73"/>
      <c r="AA91" s="73"/>
      <c r="AB91" s="73"/>
    </row>
    <row r="92" spans="4:28" ht="15" customHeight="1" x14ac:dyDescent="0.25">
      <c r="D92" s="73"/>
      <c r="E92" s="94"/>
      <c r="F92" s="97"/>
      <c r="G92" s="97"/>
      <c r="H92" s="97"/>
      <c r="I92" s="97"/>
      <c r="J92" s="97"/>
      <c r="K92" s="97"/>
      <c r="L92" s="97"/>
      <c r="M92" s="97"/>
      <c r="N92" s="97"/>
      <c r="O92" s="97"/>
      <c r="P92" s="97"/>
      <c r="Q92" s="97"/>
      <c r="R92" s="97"/>
      <c r="S92" s="256"/>
      <c r="T92" s="97"/>
      <c r="U92" s="97"/>
      <c r="V92" s="256"/>
      <c r="W92" s="97"/>
      <c r="X92" s="97"/>
      <c r="Y92" s="256"/>
      <c r="Z92" s="97"/>
      <c r="AA92" s="97"/>
      <c r="AB92" s="97"/>
    </row>
    <row r="93" spans="4:28" ht="15" customHeight="1" x14ac:dyDescent="0.25">
      <c r="D93" s="73"/>
      <c r="E93" s="94"/>
      <c r="F93" s="97"/>
      <c r="G93" s="97"/>
      <c r="H93" s="97"/>
      <c r="I93" s="97"/>
      <c r="J93" s="97"/>
      <c r="K93" s="97"/>
      <c r="L93" s="97"/>
      <c r="M93" s="97"/>
      <c r="N93" s="97"/>
      <c r="O93" s="97"/>
      <c r="P93" s="97"/>
      <c r="Q93" s="97"/>
      <c r="R93" s="97"/>
      <c r="S93" s="256"/>
      <c r="T93" s="97"/>
      <c r="U93" s="97"/>
      <c r="V93" s="256"/>
      <c r="W93" s="97"/>
      <c r="X93" s="97"/>
      <c r="Y93" s="256"/>
      <c r="Z93" s="97"/>
      <c r="AA93" s="97"/>
      <c r="AB93" s="97"/>
    </row>
    <row r="94" spans="4:28" ht="15" customHeight="1" x14ac:dyDescent="0.25">
      <c r="D94" s="73"/>
      <c r="E94" s="94"/>
      <c r="F94" s="97"/>
      <c r="G94" s="97"/>
      <c r="H94" s="97"/>
      <c r="I94" s="97"/>
      <c r="J94" s="97"/>
      <c r="K94" s="97"/>
      <c r="L94" s="97"/>
      <c r="M94" s="97"/>
      <c r="N94" s="97"/>
      <c r="O94" s="97"/>
      <c r="P94" s="97"/>
      <c r="Q94" s="97"/>
      <c r="R94" s="97"/>
      <c r="S94" s="256"/>
      <c r="T94" s="97"/>
      <c r="U94" s="97"/>
      <c r="V94" s="256"/>
      <c r="W94" s="97"/>
      <c r="X94" s="97"/>
      <c r="Y94" s="256"/>
      <c r="Z94" s="97"/>
      <c r="AA94" s="97"/>
      <c r="AB94" s="97"/>
    </row>
    <row r="95" spans="4:28" ht="15" customHeight="1" x14ac:dyDescent="0.25">
      <c r="D95" s="73"/>
      <c r="E95" s="94"/>
      <c r="F95" s="97"/>
      <c r="G95" s="97"/>
      <c r="H95" s="97"/>
      <c r="I95" s="97"/>
      <c r="J95" s="97"/>
      <c r="K95" s="97"/>
      <c r="L95" s="97"/>
      <c r="M95" s="97"/>
      <c r="N95" s="97"/>
      <c r="O95" s="97"/>
      <c r="P95" s="97"/>
      <c r="Q95" s="97"/>
      <c r="R95" s="97"/>
      <c r="S95" s="256"/>
      <c r="T95" s="97"/>
      <c r="U95" s="97"/>
      <c r="V95" s="256"/>
      <c r="W95" s="97"/>
      <c r="X95" s="97"/>
      <c r="Y95" s="256"/>
      <c r="Z95" s="97"/>
      <c r="AA95" s="97"/>
      <c r="AB95" s="97"/>
    </row>
    <row r="96" spans="4:28" ht="15" customHeight="1" x14ac:dyDescent="0.25">
      <c r="D96" s="73"/>
      <c r="E96" s="94"/>
      <c r="F96" s="94"/>
      <c r="G96" s="94"/>
      <c r="H96" s="94"/>
      <c r="I96" s="94"/>
      <c r="J96" s="94"/>
      <c r="K96" s="94"/>
      <c r="L96" s="94"/>
      <c r="M96" s="94"/>
      <c r="N96" s="94"/>
      <c r="O96" s="94"/>
      <c r="P96" s="94"/>
      <c r="Q96" s="94"/>
      <c r="R96" s="94"/>
      <c r="S96" s="263"/>
      <c r="T96" s="94"/>
      <c r="U96" s="94"/>
      <c r="V96" s="263"/>
      <c r="W96" s="94"/>
      <c r="X96" s="94"/>
      <c r="Y96" s="263"/>
      <c r="Z96" s="94"/>
      <c r="AA96" s="94"/>
      <c r="AB96" s="94"/>
    </row>
    <row r="97" spans="4:28" ht="15" customHeight="1" x14ac:dyDescent="0.25">
      <c r="D97" s="73"/>
      <c r="E97" s="94"/>
      <c r="F97" s="94"/>
      <c r="G97" s="94"/>
      <c r="H97" s="94"/>
      <c r="I97" s="94"/>
      <c r="J97" s="94"/>
      <c r="K97" s="94"/>
      <c r="L97" s="94"/>
      <c r="M97" s="94"/>
      <c r="N97" s="94"/>
      <c r="O97" s="94"/>
      <c r="P97" s="94"/>
      <c r="Q97" s="94"/>
      <c r="R97" s="94"/>
      <c r="S97" s="263"/>
      <c r="T97" s="94"/>
      <c r="U97" s="94"/>
      <c r="V97" s="263"/>
      <c r="W97" s="94"/>
      <c r="X97" s="94"/>
      <c r="Y97" s="263"/>
      <c r="Z97" s="94"/>
      <c r="AA97" s="94"/>
      <c r="AB97" s="94"/>
    </row>
    <row r="98" spans="4:28" ht="15" customHeight="1" x14ac:dyDescent="0.25">
      <c r="D98" s="73"/>
      <c r="E98" s="94"/>
      <c r="F98" s="94"/>
      <c r="G98" s="94"/>
      <c r="H98" s="94"/>
      <c r="I98" s="94"/>
      <c r="J98" s="94"/>
      <c r="K98" s="94"/>
      <c r="L98" s="94"/>
      <c r="M98" s="94"/>
      <c r="N98" s="94"/>
      <c r="O98" s="94"/>
      <c r="P98" s="94"/>
      <c r="Q98" s="94"/>
      <c r="R98" s="94"/>
      <c r="S98" s="263"/>
      <c r="T98" s="94"/>
      <c r="U98" s="94"/>
      <c r="V98" s="263"/>
      <c r="W98" s="94"/>
      <c r="X98" s="94"/>
      <c r="Y98" s="263"/>
      <c r="Z98" s="94"/>
      <c r="AA98" s="94"/>
      <c r="AB98" s="94"/>
    </row>
    <row r="99" spans="4:28" ht="15" customHeight="1" x14ac:dyDescent="0.25">
      <c r="D99" s="73"/>
      <c r="E99" s="94"/>
      <c r="F99" s="94"/>
      <c r="G99" s="94"/>
      <c r="H99" s="94"/>
      <c r="I99" s="94"/>
      <c r="J99" s="94"/>
      <c r="K99" s="94"/>
      <c r="L99" s="94"/>
      <c r="M99" s="94"/>
      <c r="N99" s="94"/>
      <c r="O99" s="94"/>
      <c r="P99" s="94"/>
      <c r="Q99" s="94"/>
      <c r="R99" s="94"/>
      <c r="S99" s="263"/>
      <c r="T99" s="94"/>
      <c r="U99" s="94"/>
      <c r="V99" s="263"/>
      <c r="W99" s="94"/>
      <c r="X99" s="94"/>
      <c r="Y99" s="263"/>
      <c r="Z99" s="94"/>
      <c r="AA99" s="94"/>
      <c r="AB99" s="94"/>
    </row>
    <row r="100" spans="4:28" ht="15" customHeight="1" x14ac:dyDescent="0.25">
      <c r="D100" s="73"/>
      <c r="E100" s="94"/>
      <c r="F100" s="94"/>
      <c r="G100" s="94"/>
      <c r="H100" s="94"/>
      <c r="I100" s="94"/>
      <c r="J100" s="94"/>
      <c r="K100" s="94"/>
      <c r="L100" s="94"/>
      <c r="M100" s="94"/>
      <c r="N100" s="94"/>
      <c r="O100" s="94"/>
      <c r="P100" s="94"/>
      <c r="Q100" s="94"/>
      <c r="R100" s="94"/>
      <c r="S100" s="263"/>
      <c r="T100" s="94"/>
      <c r="U100" s="94"/>
      <c r="V100" s="263"/>
      <c r="W100" s="94"/>
      <c r="X100" s="94"/>
      <c r="Y100" s="263"/>
      <c r="Z100" s="94"/>
      <c r="AA100" s="94"/>
      <c r="AB100" s="94"/>
    </row>
    <row r="101" spans="4:28" ht="15" customHeight="1" x14ac:dyDescent="0.25">
      <c r="D101" s="73"/>
      <c r="E101" s="94"/>
      <c r="F101" s="94"/>
      <c r="G101" s="94"/>
      <c r="H101" s="94"/>
      <c r="I101" s="94"/>
      <c r="J101" s="94"/>
      <c r="K101" s="94"/>
      <c r="L101" s="94"/>
      <c r="M101" s="94"/>
      <c r="N101" s="94"/>
      <c r="O101" s="94"/>
      <c r="P101" s="94"/>
      <c r="Q101" s="94"/>
      <c r="R101" s="94"/>
      <c r="S101" s="263"/>
      <c r="T101" s="94"/>
      <c r="U101" s="94"/>
      <c r="V101" s="263"/>
      <c r="W101" s="94"/>
      <c r="X101" s="94"/>
      <c r="Y101" s="263"/>
      <c r="Z101" s="94"/>
      <c r="AA101" s="94"/>
      <c r="AB101" s="94"/>
    </row>
    <row r="102" spans="4:28" ht="15" customHeight="1" x14ac:dyDescent="0.25">
      <c r="D102" s="73"/>
      <c r="E102" s="94"/>
      <c r="F102" s="94"/>
      <c r="G102" s="94"/>
      <c r="H102" s="94"/>
      <c r="I102" s="94"/>
      <c r="J102" s="94"/>
      <c r="K102" s="94"/>
      <c r="L102" s="94"/>
      <c r="M102" s="94"/>
      <c r="N102" s="94"/>
      <c r="O102" s="94"/>
      <c r="P102" s="94"/>
      <c r="Q102" s="94"/>
      <c r="R102" s="94"/>
      <c r="S102" s="263"/>
      <c r="T102" s="94"/>
      <c r="U102" s="94"/>
      <c r="V102" s="263"/>
      <c r="W102" s="94"/>
      <c r="X102" s="94"/>
      <c r="Y102" s="263"/>
      <c r="Z102" s="94"/>
      <c r="AA102" s="94"/>
      <c r="AB102" s="94"/>
    </row>
    <row r="103" spans="4:28" ht="15" customHeight="1" x14ac:dyDescent="0.25">
      <c r="D103" s="73"/>
      <c r="E103" s="94"/>
      <c r="F103" s="94"/>
      <c r="G103" s="94"/>
      <c r="H103" s="94"/>
      <c r="I103" s="94"/>
      <c r="J103" s="94"/>
      <c r="K103" s="94"/>
      <c r="L103" s="94"/>
      <c r="M103" s="94"/>
      <c r="N103" s="94"/>
      <c r="O103" s="94"/>
      <c r="P103" s="94"/>
      <c r="Q103" s="94"/>
      <c r="R103" s="94"/>
      <c r="S103" s="263"/>
      <c r="T103" s="94"/>
      <c r="U103" s="94"/>
      <c r="V103" s="263"/>
      <c r="W103" s="94"/>
      <c r="X103" s="94"/>
      <c r="Y103" s="263"/>
      <c r="Z103" s="94"/>
      <c r="AA103" s="94"/>
      <c r="AB103" s="94"/>
    </row>
    <row r="104" spans="4:28" ht="15" customHeight="1" x14ac:dyDescent="0.25">
      <c r="D104" s="73"/>
      <c r="E104" s="94"/>
      <c r="F104" s="94"/>
      <c r="G104" s="94"/>
      <c r="H104" s="94"/>
      <c r="I104" s="94"/>
      <c r="J104" s="94"/>
      <c r="K104" s="94"/>
      <c r="L104" s="94"/>
      <c r="M104" s="94"/>
      <c r="N104" s="94"/>
      <c r="O104" s="94"/>
      <c r="P104" s="94"/>
      <c r="Q104" s="94"/>
      <c r="R104" s="94"/>
      <c r="S104" s="263"/>
      <c r="T104" s="94"/>
      <c r="U104" s="94"/>
      <c r="V104" s="263"/>
      <c r="W104" s="94"/>
      <c r="X104" s="94"/>
      <c r="Y104" s="263"/>
      <c r="Z104" s="94"/>
      <c r="AA104" s="94"/>
      <c r="AB104" s="94"/>
    </row>
    <row r="105" spans="4:28" ht="15" customHeight="1" x14ac:dyDescent="0.25">
      <c r="D105" s="73"/>
      <c r="E105" s="94"/>
      <c r="F105" s="94"/>
      <c r="G105" s="94"/>
      <c r="H105" s="94"/>
      <c r="I105" s="94"/>
      <c r="J105" s="94"/>
      <c r="K105" s="94"/>
      <c r="L105" s="94"/>
      <c r="M105" s="94"/>
      <c r="N105" s="94"/>
      <c r="O105" s="94"/>
      <c r="P105" s="94"/>
      <c r="Q105" s="94"/>
      <c r="R105" s="94"/>
      <c r="S105" s="263"/>
      <c r="T105" s="94"/>
      <c r="U105" s="94"/>
      <c r="V105" s="263"/>
      <c r="W105" s="94"/>
      <c r="X105" s="94"/>
      <c r="Y105" s="263"/>
      <c r="Z105" s="94"/>
      <c r="AA105" s="94"/>
      <c r="AB105" s="94"/>
    </row>
    <row r="106" spans="4:28" ht="15" customHeight="1" x14ac:dyDescent="0.25">
      <c r="D106" s="73"/>
      <c r="E106"/>
      <c r="F106"/>
      <c r="G106"/>
      <c r="H106"/>
      <c r="I106"/>
      <c r="J106"/>
      <c r="K106"/>
      <c r="L106"/>
      <c r="M106"/>
      <c r="N106"/>
      <c r="O106"/>
      <c r="P106"/>
      <c r="Q106"/>
      <c r="R106"/>
      <c r="S106" s="264"/>
      <c r="T106"/>
      <c r="U106"/>
      <c r="V106" s="264"/>
      <c r="W106"/>
      <c r="X106"/>
      <c r="Y106" s="264"/>
      <c r="Z106"/>
      <c r="AA106"/>
      <c r="AB106"/>
    </row>
    <row r="107" spans="4:28" ht="15" customHeight="1" x14ac:dyDescent="0.25">
      <c r="D107" s="73"/>
      <c r="E107"/>
      <c r="F107"/>
      <c r="G107"/>
      <c r="H107"/>
      <c r="I107"/>
      <c r="J107"/>
      <c r="K107"/>
      <c r="L107"/>
      <c r="M107"/>
      <c r="N107"/>
      <c r="O107"/>
      <c r="P107"/>
      <c r="Q107"/>
      <c r="R107"/>
      <c r="S107" s="264"/>
      <c r="T107"/>
      <c r="U107"/>
      <c r="V107" s="264"/>
      <c r="W107"/>
      <c r="X107"/>
      <c r="Y107" s="264"/>
      <c r="Z107"/>
      <c r="AA107"/>
      <c r="AB107"/>
    </row>
    <row r="108" spans="4:28" ht="15" customHeight="1" x14ac:dyDescent="0.25">
      <c r="D108" s="73"/>
      <c r="E108"/>
      <c r="F108"/>
      <c r="G108"/>
      <c r="H108"/>
      <c r="I108"/>
      <c r="J108"/>
      <c r="K108"/>
      <c r="L108"/>
      <c r="M108"/>
      <c r="N108"/>
      <c r="O108"/>
      <c r="P108"/>
      <c r="Q108"/>
      <c r="R108"/>
      <c r="S108" s="264"/>
      <c r="T108"/>
      <c r="U108"/>
      <c r="V108" s="264"/>
      <c r="W108"/>
      <c r="X108"/>
      <c r="Y108" s="264"/>
      <c r="Z108"/>
      <c r="AA108"/>
      <c r="AB108"/>
    </row>
    <row r="109" spans="4:28" ht="15" customHeight="1" x14ac:dyDescent="0.25">
      <c r="D109" s="73"/>
      <c r="E109"/>
      <c r="F109"/>
      <c r="G109"/>
      <c r="H109"/>
      <c r="I109"/>
      <c r="J109"/>
      <c r="K109"/>
      <c r="L109"/>
      <c r="M109"/>
      <c r="N109"/>
      <c r="O109"/>
      <c r="P109"/>
      <c r="Q109"/>
      <c r="R109"/>
      <c r="S109" s="264"/>
      <c r="T109"/>
      <c r="U109"/>
      <c r="V109" s="264"/>
      <c r="W109"/>
      <c r="X109"/>
      <c r="Y109" s="264"/>
      <c r="Z109"/>
      <c r="AA109"/>
      <c r="AB109"/>
    </row>
    <row r="110" spans="4:28" ht="15" customHeight="1" x14ac:dyDescent="0.25">
      <c r="F110"/>
      <c r="G110"/>
      <c r="H110"/>
      <c r="I110"/>
      <c r="J110"/>
      <c r="K110"/>
      <c r="L110"/>
      <c r="M110"/>
      <c r="N110"/>
      <c r="O110"/>
      <c r="P110"/>
      <c r="Q110"/>
      <c r="R110"/>
      <c r="S110" s="264"/>
      <c r="T110"/>
      <c r="U110"/>
      <c r="V110" s="264"/>
      <c r="W110"/>
      <c r="X110"/>
      <c r="Y110" s="264"/>
      <c r="Z110"/>
      <c r="AA110"/>
      <c r="AB110"/>
    </row>
    <row r="111" spans="4:28" ht="15" customHeight="1" x14ac:dyDescent="0.25">
      <c r="F111"/>
      <c r="G111"/>
      <c r="H111"/>
      <c r="I111"/>
      <c r="J111"/>
      <c r="K111"/>
      <c r="L111"/>
      <c r="M111"/>
      <c r="N111"/>
      <c r="O111"/>
      <c r="P111"/>
      <c r="Q111"/>
      <c r="R111"/>
      <c r="S111" s="264"/>
      <c r="T111"/>
      <c r="U111"/>
      <c r="V111" s="264"/>
      <c r="W111"/>
      <c r="X111"/>
      <c r="Y111" s="264"/>
      <c r="Z111"/>
      <c r="AA111"/>
      <c r="AB111"/>
    </row>
    <row r="112" spans="4:28" ht="15" customHeight="1" x14ac:dyDescent="0.25">
      <c r="F112"/>
      <c r="G112"/>
      <c r="H112"/>
      <c r="I112"/>
      <c r="J112"/>
      <c r="K112"/>
      <c r="L112"/>
      <c r="M112"/>
      <c r="N112"/>
      <c r="O112"/>
      <c r="P112"/>
      <c r="Q112"/>
      <c r="R112"/>
      <c r="S112" s="264"/>
      <c r="T112"/>
      <c r="U112"/>
      <c r="V112" s="264"/>
      <c r="W112"/>
      <c r="X112"/>
      <c r="Y112" s="264"/>
      <c r="Z112"/>
      <c r="AA112"/>
      <c r="AB112"/>
    </row>
    <row r="113" spans="6:28" ht="15" customHeight="1" x14ac:dyDescent="0.25">
      <c r="F113"/>
      <c r="G113"/>
      <c r="H113"/>
      <c r="I113"/>
      <c r="J113"/>
      <c r="K113"/>
      <c r="L113"/>
      <c r="M113"/>
      <c r="N113"/>
      <c r="O113"/>
      <c r="P113"/>
      <c r="Q113"/>
      <c r="R113"/>
      <c r="S113" s="264"/>
      <c r="T113"/>
      <c r="U113"/>
      <c r="V113" s="264"/>
      <c r="W113"/>
      <c r="X113"/>
      <c r="Y113" s="264"/>
      <c r="Z113"/>
      <c r="AA113"/>
      <c r="AB113"/>
    </row>
  </sheetData>
  <sheetProtection algorithmName="SHA-512" hashValue="JdQsDalAmuv1ATaHuy8wEWPjZ0ojMEj+1D5CfeYWiALUHD9i6QVbRJ3YTBha7m2mhFDeSCofyezmkJ9mtMq+2w==" saltValue="Vk4V4yoqd1cuDlVfTSMQ+g==" spinCount="100000" sheet="1" objects="1" scenarios="1"/>
  <mergeCells count="98">
    <mergeCell ref="E45:H45"/>
    <mergeCell ref="I45:P45"/>
    <mergeCell ref="E34:H34"/>
    <mergeCell ref="I34:P34"/>
    <mergeCell ref="E35:H35"/>
    <mergeCell ref="I35:P35"/>
    <mergeCell ref="E42:H42"/>
    <mergeCell ref="I42:P42"/>
    <mergeCell ref="E43:H43"/>
    <mergeCell ref="I43:P43"/>
    <mergeCell ref="E44:H44"/>
    <mergeCell ref="I44:P44"/>
    <mergeCell ref="E39:H39"/>
    <mergeCell ref="I39:P39"/>
    <mergeCell ref="E40:H40"/>
    <mergeCell ref="I40:P40"/>
    <mergeCell ref="E41:H41"/>
    <mergeCell ref="I41:P41"/>
    <mergeCell ref="E36:H36"/>
    <mergeCell ref="I36:P36"/>
    <mergeCell ref="E37:H37"/>
    <mergeCell ref="I37:P37"/>
    <mergeCell ref="E38:H38"/>
    <mergeCell ref="I38:P38"/>
    <mergeCell ref="A1:C1"/>
    <mergeCell ref="A8:C9"/>
    <mergeCell ref="E11:H11"/>
    <mergeCell ref="A10:C11"/>
    <mergeCell ref="E12:H12"/>
    <mergeCell ref="E8:H8"/>
    <mergeCell ref="A12:C13"/>
    <mergeCell ref="A4:C5"/>
    <mergeCell ref="E4:H4"/>
    <mergeCell ref="E5:H5"/>
    <mergeCell ref="A6:C7"/>
    <mergeCell ref="E7:H7"/>
    <mergeCell ref="E6:H6"/>
    <mergeCell ref="E10:H10"/>
    <mergeCell ref="E9:H9"/>
    <mergeCell ref="A14:C15"/>
    <mergeCell ref="E17:H17"/>
    <mergeCell ref="I17:P17"/>
    <mergeCell ref="E15:H15"/>
    <mergeCell ref="I15:P15"/>
    <mergeCell ref="A16:C17"/>
    <mergeCell ref="E16:H16"/>
    <mergeCell ref="I16:P16"/>
    <mergeCell ref="R3:Z3"/>
    <mergeCell ref="I6:P6"/>
    <mergeCell ref="I12:P12"/>
    <mergeCell ref="E13:H13"/>
    <mergeCell ref="E14:H14"/>
    <mergeCell ref="I14:P14"/>
    <mergeCell ref="E33:H33"/>
    <mergeCell ref="E25:H25"/>
    <mergeCell ref="I25:P25"/>
    <mergeCell ref="E28:H28"/>
    <mergeCell ref="I28:P28"/>
    <mergeCell ref="I30:P30"/>
    <mergeCell ref="E30:H30"/>
    <mergeCell ref="I29:P29"/>
    <mergeCell ref="E31:H31"/>
    <mergeCell ref="I31:P31"/>
    <mergeCell ref="E32:H32"/>
    <mergeCell ref="I32:P32"/>
    <mergeCell ref="E29:H29"/>
    <mergeCell ref="E21:H21"/>
    <mergeCell ref="I21:P21"/>
    <mergeCell ref="A18:C19"/>
    <mergeCell ref="I24:P24"/>
    <mergeCell ref="E18:H18"/>
    <mergeCell ref="I18:P18"/>
    <mergeCell ref="A22:C23"/>
    <mergeCell ref="E22:H22"/>
    <mergeCell ref="I22:P22"/>
    <mergeCell ref="E23:H23"/>
    <mergeCell ref="I23:P23"/>
    <mergeCell ref="E20:H20"/>
    <mergeCell ref="A20:C21"/>
    <mergeCell ref="E24:H24"/>
    <mergeCell ref="I19:P19"/>
    <mergeCell ref="E19:H19"/>
    <mergeCell ref="AC2:AE3"/>
    <mergeCell ref="Q1:AA1"/>
    <mergeCell ref="E54:Y58"/>
    <mergeCell ref="A44:C45"/>
    <mergeCell ref="A46:C47"/>
    <mergeCell ref="A2:C3"/>
    <mergeCell ref="A28:C29"/>
    <mergeCell ref="A30:C31"/>
    <mergeCell ref="A32:C33"/>
    <mergeCell ref="A36:C36"/>
    <mergeCell ref="A24:C25"/>
    <mergeCell ref="E26:H26"/>
    <mergeCell ref="I26:P26"/>
    <mergeCell ref="E27:H27"/>
    <mergeCell ref="I27:P27"/>
    <mergeCell ref="A26:C27"/>
  </mergeCells>
  <hyperlinks>
    <hyperlink ref="A4:C5" location="Landing!A1" display="Home" xr:uid="{D0C6BF86-3BF5-434C-830B-76A8672BA51A}"/>
    <hyperlink ref="A10:C11" location="SpaceUT!A1" display="- Utilities" xr:uid="{13AB8A96-B6A6-4F18-AA4B-597F08CFA9D7}"/>
    <hyperlink ref="A12:C13" location="SpaceSA!A1" display="- Safety" xr:uid="{F2FF329E-D102-4D1F-A39A-663867ECE970}"/>
    <hyperlink ref="A14:C15" location="SpaceFL!A1" display="- Flooring" xr:uid="{F06565DB-EAB8-4FBA-AE49-BB816059A0F5}"/>
    <hyperlink ref="A16:C17" location="SpaceCL!A1" display="- Cleaning" xr:uid="{C5BB126E-C5C4-43D1-9E02-6575CBEF685E}"/>
    <hyperlink ref="A26:C27" location="SpaceGR!A1" display="- Graphics &amp; Rigging" xr:uid="{D2C3D63E-4DB5-4194-B994-F23441145286}"/>
    <hyperlink ref="A28:C29" location="SpaceCD!A1" display="Your contact details" xr:uid="{726A0453-F99E-416F-A28A-BC92003C0723}"/>
    <hyperlink ref="A30:C31" location="SpaceOS!A1" display="Order summary" xr:uid="{83593B80-F8ED-4CBE-9F3C-93E87AD0EC27}"/>
    <hyperlink ref="A32:C33" location="SpaceTC!A1" display="Terms and Conditions" xr:uid="{DDC2BD99-3492-4147-8061-65E9464421F4}"/>
    <hyperlink ref="A20:C21" location="'SpaceCA (2)'!A1" display="- Catering - Lunch/Dinner" xr:uid="{2D0B6BC8-F4FA-4B88-80F3-D7D82C230B44}"/>
    <hyperlink ref="A22:C23" location="'SpaceCA (3)'!A1" display="- Catering - Alcohol" xr:uid="{9ABF5F00-5D86-4240-BFAD-C0C14D9B07C2}"/>
    <hyperlink ref="A24:C25" location="'SpaceCA (4)'!A1" display="- Catering - Hygiene" xr:uid="{9018BA8D-3897-4492-A8DC-203258A0064D}"/>
    <hyperlink ref="A6:C7" location="SpaceO!A1" display="Important information" xr:uid="{3F21E381-F5B3-4DB0-B87B-F4148A13FF77}"/>
    <hyperlink ref="A8:C9" location="SpaceEI!A1" display=" - Event IT" xr:uid="{72FB8BED-CA32-44C7-A249-17D47DB9755F}"/>
    <hyperlink ref="A18:C19" location="SpaceCA!A1" display="- Catering - Breakfast" xr:uid="{1E290CAD-5C8B-4992-9BF9-49467788C1EE}"/>
    <hyperlink ref="A44" r:id="rId1" display="eventorders.nec@necgroup.co.uk" xr:uid="{88109A27-8B9E-4388-90EC-73005D625369}"/>
    <hyperlink ref="A44:C45" r:id="rId2" display="Click here to speak to our team!" xr:uid="{A3FB989F-0AA1-4BDC-A543-3ED8480B2AB0}"/>
  </hyperlinks>
  <printOptions horizontalCentered="1" verticalCentered="1"/>
  <pageMargins left="0.23622047244094491" right="0.23622047244094491" top="0.35433070866141736" bottom="0.35433070866141736" header="0.31496062992125984" footer="0.31496062992125984"/>
  <pageSetup paperSize="9" scale="58"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C988678F-CD00-45E1-A530-AE419AF20A5A}">
          <x14:formula1>
            <xm:f>Admin!$D$3:$D$19</xm:f>
          </x14:formula1>
          <xm:sqref>T6:T45 W6:W45 Z6:Z45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8EF6F2023198F4E986940ED9635D5E5" ma:contentTypeVersion="22" ma:contentTypeDescription="Create a new document." ma:contentTypeScope="" ma:versionID="8aedbd6a81b401b946b7c0d89fc05bd7">
  <xsd:schema xmlns:xsd="http://www.w3.org/2001/XMLSchema" xmlns:xs="http://www.w3.org/2001/XMLSchema" xmlns:p="http://schemas.microsoft.com/office/2006/metadata/properties" xmlns:ns2="be3f6756-8707-4edf-8708-5ed37b8766d9" xmlns:ns3="http://schemas.microsoft.com/sharepoint/v4" xmlns:ns4="3e7e0c62-66a7-4b51-91dc-ea512ebde434" targetNamespace="http://schemas.microsoft.com/office/2006/metadata/properties" ma:root="true" ma:fieldsID="739f79915c04b34143e244c0a4e55a64" ns2:_="" ns3:_="" ns4:_="">
    <xsd:import namespace="be3f6756-8707-4edf-8708-5ed37b8766d9"/>
    <xsd:import namespace="http://schemas.microsoft.com/sharepoint/v4"/>
    <xsd:import namespace="3e7e0c62-66a7-4b51-91dc-ea512ebde43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IconOverlay" minOccurs="0"/>
                <xsd:element ref="ns4:SharedWithUsers" minOccurs="0"/>
                <xsd:element ref="ns4:SharedWithDetails" minOccurs="0"/>
                <xsd:element ref="ns2:Refund_x0020_Complete_x003f_" minOccurs="0"/>
                <xsd:element ref="ns2:MediaServiceAutoKeyPoints" minOccurs="0"/>
                <xsd:element ref="ns2:MediaServiceKeyPoints" minOccurs="0"/>
                <xsd:element ref="ns2:Comment" minOccurs="0"/>
                <xsd:element ref="ns2:MediaServiceDateTaken" minOccurs="0"/>
                <xsd:element ref="ns2:MediaLengthInSeconds" minOccurs="0"/>
                <xsd:element ref="ns2:lcf76f155ced4ddcb4097134ff3c332f" minOccurs="0"/>
                <xsd:element ref="ns4:TaxCatchAll"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3f6756-8707-4edf-8708-5ed37b8766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Refund_x0020_Complete_x003f_" ma:index="15" nillable="true" ma:displayName="Refund Complete?" ma:default="0" ma:internalName="Refund_x0020_Complete_x003f_">
      <xsd:simpleType>
        <xsd:restriction base="dms:Boolea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Comment" ma:index="18" nillable="true" ma:displayName="Comment" ma:format="Dropdown" ma:internalName="Comment">
      <xsd:simpleType>
        <xsd:restriction base="dms:Text">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97c1e89-d5c2-43ba-b3e7-ed7eaabeb2c2" ma:termSetId="09814cd3-568e-fe90-9814-8d621ff8fb84" ma:anchorId="fba54fb3-c3e1-fe81-a776-ca4b69148c4d" ma:open="true" ma:isKeyword="false">
      <xsd:complexType>
        <xsd:sequence>
          <xsd:element ref="pc:Terms" minOccurs="0" maxOccurs="1"/>
        </xsd:sequence>
      </xsd:complex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Location" ma:index="27" nillable="true" ma:displayName="Location" ma:indexed="true" ma:internalName="MediaServiceLocation"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Status" ma:index="29" nillable="true" ma:displayName="Status" ma:format="Dropdown" ma:internalName="Status">
      <xsd:simpleType>
        <xsd:restriction base="dms:Choice">
          <xsd:enumeration value="Link added to sheet"/>
          <xsd:enumeration value="No match on sheet"/>
          <xsd:enumeration value="Not an exact match"/>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7e0c62-66a7-4b51-91dc-ea512ebde43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2d96e70-83e9-40bc-8f0f-4ddc70b4c817}" ma:internalName="TaxCatchAll" ma:showField="CatchAllData" ma:web="3e7e0c62-66a7-4b51-91dc-ea512ebde43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omment xmlns="be3f6756-8707-4edf-8708-5ed37b8766d9" xsi:nil="true"/>
    <lcf76f155ced4ddcb4097134ff3c332f xmlns="be3f6756-8707-4edf-8708-5ed37b8766d9">
      <Terms xmlns="http://schemas.microsoft.com/office/infopath/2007/PartnerControls"/>
    </lcf76f155ced4ddcb4097134ff3c332f>
    <IconOverlay xmlns="http://schemas.microsoft.com/sharepoint/v4" xsi:nil="true"/>
    <Status xmlns="be3f6756-8707-4edf-8708-5ed37b8766d9" xsi:nil="true"/>
    <TaxCatchAll xmlns="3e7e0c62-66a7-4b51-91dc-ea512ebde434" xsi:nil="true"/>
    <Refund_x0020_Complete_x003f_ xmlns="be3f6756-8707-4edf-8708-5ed37b8766d9">false</Refund_x0020_Complete_x003f_>
  </documentManagement>
</p:properties>
</file>

<file path=customXml/itemProps1.xml><?xml version="1.0" encoding="utf-8"?>
<ds:datastoreItem xmlns:ds="http://schemas.openxmlformats.org/officeDocument/2006/customXml" ds:itemID="{B5BAFAAC-822B-4FAC-92DD-37029C7599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3f6756-8707-4edf-8708-5ed37b8766d9"/>
    <ds:schemaRef ds:uri="http://schemas.microsoft.com/sharepoint/v4"/>
    <ds:schemaRef ds:uri="3e7e0c62-66a7-4b51-91dc-ea512ebde4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F3A7C73-0A40-4E5B-AC2C-51F00BC8FF47}">
  <ds:schemaRefs>
    <ds:schemaRef ds:uri="http://schemas.microsoft.com/sharepoint/v3/contenttype/forms"/>
  </ds:schemaRefs>
</ds:datastoreItem>
</file>

<file path=customXml/itemProps3.xml><?xml version="1.0" encoding="utf-8"?>
<ds:datastoreItem xmlns:ds="http://schemas.openxmlformats.org/officeDocument/2006/customXml" ds:itemID="{D7D5D1CA-2E10-41BF-B0C4-57C85AE3881A}">
  <ds:schemaRefs>
    <ds:schemaRef ds:uri="http://schemas.microsoft.com/office/infopath/2007/PartnerControls"/>
    <ds:schemaRef ds:uri="http://purl.org/dc/elements/1.1/"/>
    <ds:schemaRef ds:uri="http://schemas.microsoft.com/office/2006/metadata/properties"/>
    <ds:schemaRef ds:uri="http://schemas.microsoft.com/sharepoint/v4"/>
    <ds:schemaRef ds:uri="http://purl.org/dc/terms/"/>
    <ds:schemaRef ds:uri="http://schemas.microsoft.com/office/2006/documentManagement/types"/>
    <ds:schemaRef ds:uri="http://schemas.openxmlformats.org/package/2006/metadata/core-properties"/>
    <ds:schemaRef ds:uri="http://purl.org/dc/dcmitype/"/>
    <ds:schemaRef ds:uri="3e7e0c62-66a7-4b51-91dc-ea512ebde434"/>
    <ds:schemaRef ds:uri="be3f6756-8707-4edf-8708-5ed37b8766d9"/>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26</vt:i4>
      </vt:variant>
    </vt:vector>
  </HeadingPairs>
  <TitlesOfParts>
    <vt:vector size="56" baseType="lpstr">
      <vt:lpstr>Landing</vt:lpstr>
      <vt:lpstr>SpaceO</vt:lpstr>
      <vt:lpstr>SpaceEI</vt:lpstr>
      <vt:lpstr>SpaceUT</vt:lpstr>
      <vt:lpstr>SpaceSA</vt:lpstr>
      <vt:lpstr>SpaceFL</vt:lpstr>
      <vt:lpstr>SpaceCL</vt:lpstr>
      <vt:lpstr>SpaceCA</vt:lpstr>
      <vt:lpstr>SpaceCA (2)</vt:lpstr>
      <vt:lpstr>SpaceCA (3)</vt:lpstr>
      <vt:lpstr>SpaceCA (4)</vt:lpstr>
      <vt:lpstr>SpaceGR</vt:lpstr>
      <vt:lpstr>SpaceCD</vt:lpstr>
      <vt:lpstr>SpaceOS</vt:lpstr>
      <vt:lpstr>SpaceTC</vt:lpstr>
      <vt:lpstr>ShellIO</vt:lpstr>
      <vt:lpstr>ShellEI</vt:lpstr>
      <vt:lpstr>ShellSA</vt:lpstr>
      <vt:lpstr>ShellCA</vt:lpstr>
      <vt:lpstr>ShellCA (2)</vt:lpstr>
      <vt:lpstr>ShellCA (3)</vt:lpstr>
      <vt:lpstr>ShellCA (4)</vt:lpstr>
      <vt:lpstr>ShellGR</vt:lpstr>
      <vt:lpstr>ShellCD</vt:lpstr>
      <vt:lpstr>ShellOS</vt:lpstr>
      <vt:lpstr>ShellTC</vt:lpstr>
      <vt:lpstr>Organiser</vt:lpstr>
      <vt:lpstr>SpaceHelper</vt:lpstr>
      <vt:lpstr>ShellHelper</vt:lpstr>
      <vt:lpstr>Admin</vt:lpstr>
      <vt:lpstr>Organiser!Print_Area</vt:lpstr>
      <vt:lpstr>ShellCA!Print_Area</vt:lpstr>
      <vt:lpstr>'ShellCA (2)'!Print_Area</vt:lpstr>
      <vt:lpstr>'ShellCA (3)'!Print_Area</vt:lpstr>
      <vt:lpstr>'ShellCA (4)'!Print_Area</vt:lpstr>
      <vt:lpstr>ShellCD!Print_Area</vt:lpstr>
      <vt:lpstr>ShellEI!Print_Area</vt:lpstr>
      <vt:lpstr>ShellGR!Print_Area</vt:lpstr>
      <vt:lpstr>ShellIO!Print_Area</vt:lpstr>
      <vt:lpstr>ShellOS!Print_Area</vt:lpstr>
      <vt:lpstr>ShellSA!Print_Area</vt:lpstr>
      <vt:lpstr>ShellTC!Print_Area</vt:lpstr>
      <vt:lpstr>SpaceCA!Print_Area</vt:lpstr>
      <vt:lpstr>'SpaceCA (2)'!Print_Area</vt:lpstr>
      <vt:lpstr>'SpaceCA (3)'!Print_Area</vt:lpstr>
      <vt:lpstr>'SpaceCA (4)'!Print_Area</vt:lpstr>
      <vt:lpstr>SpaceCD!Print_Area</vt:lpstr>
      <vt:lpstr>SpaceCL!Print_Area</vt:lpstr>
      <vt:lpstr>SpaceEI!Print_Area</vt:lpstr>
      <vt:lpstr>SpaceFL!Print_Area</vt:lpstr>
      <vt:lpstr>SpaceGR!Print_Area</vt:lpstr>
      <vt:lpstr>SpaceO!Print_Area</vt:lpstr>
      <vt:lpstr>SpaceOS!Print_Area</vt:lpstr>
      <vt:lpstr>SpaceSA!Print_Area</vt:lpstr>
      <vt:lpstr>SpaceTC!Print_Area</vt:lpstr>
      <vt:lpstr>SpaceUT!Print_Area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Richard Smith</dc:creator>
  <cp:keywords/>
  <dc:description/>
  <cp:lastModifiedBy>Sean Bewey</cp:lastModifiedBy>
  <cp:revision/>
  <cp:lastPrinted>2024-10-22T14:28:31Z</cp:lastPrinted>
  <dcterms:created xsi:type="dcterms:W3CDTF">2024-07-19T20:51:46Z</dcterms:created>
  <dcterms:modified xsi:type="dcterms:W3CDTF">2025-02-04T14:22:45Z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0x01010088EF6F2023198F4E986940ED9635D5E5</vt:lpwstr>
  </property>
  <property fmtid="{D5CDD505-2E9C-101B-9397-08002B2CF9AE}" pid="3" name="MediaServiceImageTags">
    <vt:lpwstr/>
  </property>
</Properties>
</file>